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rokee2022" sheetId="1" r:id="rId4"/>
    <sheet state="visible" name="Cherokee2022 (2)" sheetId="2" r:id="rId5"/>
    <sheet state="visible" name="Sheet1" sheetId="3" r:id="rId6"/>
    <sheet state="visible" name="TreeSurvey" sheetId="4" r:id="rId7"/>
    <sheet state="visible" name="Combined" sheetId="5" r:id="rId8"/>
    <sheet state="visible" name="Species list" sheetId="6" r:id="rId9"/>
    <sheet state="visible" name="DataEntry" sheetId="7" r:id="rId10"/>
  </sheets>
  <definedNames/>
  <calcPr/>
  <extLst>
    <ext uri="GoogleSheetsCustomDataVersion2">
      <go:sheetsCustomData xmlns:go="http://customooxmlschemas.google.com/" r:id="rId11" roundtripDataChecksum="54F9SK+YxDe47JkNFFo+4OGt9oimml523PZGWbbskO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564">
      <text>
        <t xml:space="preserve">======
ID#AAABXEuc8Ko
tc={E72EFBCD-87C4-41E6-A697-CE803D2E276B}    (2024-10-23 15:00:59)
[Threaded comment]
Your version of Excel allows you to read this threaded comment; however, any edits to it will get removed if the file is opened in a newer version of Excel. Learn more: https://go.microsoft.com/fwlink/?linkid=870924
Comment:
    @Waltman, Major @Eiche, Nik @Hendrickson, Lauren @Fox, Mary Anne @London, Matthew Here's our Tree Survey Data Sheet First Draft.  (Goal is 12 plots between May 23-26).</t>
      </text>
    </comment>
    <comment authorId="0" ref="D622">
      <text>
        <t xml:space="preserve">======
ID#AAABXEuc8Kk
tc={69D1B91D-F614-46EF-8D70-FADA4EDCF1AF}    (2024-10-23 15:00:59)
[Threaded comment]
Your version of Excel allows you to read this threaded comment; however, any edits to it will get removed if the file is opened in a newer version of Excel. Learn more: https://go.microsoft.com/fwlink/?linkid=870924
Comment:
    @Waltman, Major @Eiche, Nik @Hendrickson, Lauren @Fox, Mary Anne @London, Matthew Here's our Tree Survey Data Sheet First Draft.  (Goal is 12 plots between May 23-26).</t>
      </text>
    </comment>
    <comment authorId="0" ref="D215">
      <text>
        <t xml:space="preserve">======
ID#AAABXEuc8Kg
tc={6DB80D21-2953-4464-8F7D-20AFD0C16683}    (2024-10-23 15:00:59)
[Threaded comment]
Your version of Excel allows you to read this threaded comment; however, any edits to it will get removed if the file is opened in a newer version of Excel. Learn more: https://go.microsoft.com/fwlink/?linkid=870924
Comment:
    @Waltman, Major @Eiche, Nik @Hendrickson, Lauren @Fox, Mary Anne @London, Matthew Here's our Tree Survey Data Sheet First Draft.  (Goal is 12 plots between May 23-26).</t>
      </text>
    </comment>
    <comment authorId="0" ref="D730">
      <text>
        <t xml:space="preserve">======
ID#AAABXEuc8Kc
tc={B30B8481-BFEC-4A9D-B1A7-1C4DD437B8D1}    (2024-10-23 15:00:59)
[Threaded comment]
Your version of Excel allows you to read this threaded comment; however, any edits to it will get removed if the file is opened in a newer version of Excel. Learn more: https://go.microsoft.com/fwlink/?linkid=870924
Comment:
    @Waltman, Major @Eiche, Nik @Hendrickson, Lauren @Fox, Mary Anne @London, Matthew Here's our Tree Survey Data Sheet First Draft.  (Goal is 12 plots between May 23-26).</t>
      </text>
    </comment>
    <comment authorId="0" ref="D155">
      <text>
        <t xml:space="preserve">======
ID#AAABXEuc8KY
tc={7FB05269-F359-40A6-9432-BFBB308DB320}    (2024-10-23 15:00:59)
[Threaded comment]
Your version of Excel allows you to read this threaded comment; however, any edits to it will get removed if the file is opened in a newer version of Excel. Learn more: https://go.microsoft.com/fwlink/?linkid=870924
Comment:
    @Waltman, Major @Eiche, Nik @Hendrickson, Lauren @Fox, Mary Anne @London, Matthew Here's our Tree Survey Data Sheet First Draft.  (Goal is 12 plots between May 23-26).</t>
      </text>
    </comment>
    <comment authorId="0" ref="D353">
      <text>
        <t xml:space="preserve">======
ID#AAABXEuc8KU
tc={F2F8BFA9-6AAF-4CB3-8464-4A0AB4B4C735}    (2024-10-23 15:00:59)
[Threaded comment]
Your version of Excel allows you to read this threaded comment; however, any edits to it will get removed if the file is opened in a newer version of Excel. Learn more: https://go.microsoft.com/fwlink/?linkid=870924
Comment:
    @Waltman, Major @Eiche, Nik @Hendrickson, Lauren @Fox, Mary Anne @London, Matthew Here's our Tree Survey Data Sheet First Draft.  (Goal is 12 plots between May 23-26).</t>
      </text>
    </comment>
    <comment authorId="0" ref="D56">
      <text>
        <t xml:space="preserve">======
ID#AAABXEuc8KQ
tc={1C6A7C3D-B344-472D-879A-344A484CBBA5}    (2024-10-23 15:00:59)
[Threaded comment]
Your version of Excel allows you to read this threaded comment; however, any edits to it will get removed if the file is opened in a newer version of Excel. Learn more: https://go.microsoft.com/fwlink/?linkid=870924
Comment:
    @Waltman, Major @Eiche, Nik @Hendrickson, Lauren @Fox, Mary Anne @London, Matthew Here's our Tree Survey Data Sheet First Draft.  (Goal is 12 plots between May 23-26).</t>
      </text>
    </comment>
    <comment authorId="0" ref="D261">
      <text>
        <t xml:space="preserve">======
ID#AAABXEuc8KM
tc={5EE5F828-AE95-457E-BCC8-D186E17B5C5D}    (2024-10-23 15:00:59)
[Threaded comment]
Your version of Excel allows you to read this threaded comment; however, any edits to it will get removed if the file is opened in a newer version of Excel. Learn more: https://go.microsoft.com/fwlink/?linkid=870924
Comment:
    @Waltman, Major @Eiche, Nik @Hendrickson, Lauren @Fox, Mary Anne @London, Matthew Here's our Tree Survey Data Sheet First Draft.  (Goal is 12 plots between May 23-26).</t>
      </text>
    </comment>
    <comment authorId="0" ref="D85">
      <text>
        <t xml:space="preserve">======
ID#AAABXEuc8KI
tc={4B2F62BB-05DF-4ED2-AECC-922371B86C4B}    (2024-10-23 15:00:59)
[Threaded comment]
Your version of Excel allows you to read this threaded comment; however, any edits to it will get removed if the file is opened in a newer version of Excel. Learn more: https://go.microsoft.com/fwlink/?linkid=870924
Comment:
    @Waltman, Major @Eiche, Nik @Hendrickson, Lauren @Fox, Mary Anne @London, Matthew Here's our Tree Survey Data Sheet First Draft.  (Goal is 12 plots between May 23-26).</t>
      </text>
    </comment>
    <comment authorId="0" ref="D658">
      <text>
        <t xml:space="preserve">======
ID#AAABXEuc8KE
tc={D1646D5E-BA8B-4AC7-96A4-858D4811D3C5}    (2024-10-23 15:00:59)
[Threaded comment]
Your version of Excel allows you to read this threaded comment; however, any edits to it will get removed if the file is opened in a newer version of Excel. Learn more: https://go.microsoft.com/fwlink/?linkid=870924
Comment:
    @Waltman, Major @Eiche, Nik @Hendrickson, Lauren @Fox, Mary Anne @London, Matthew Here's our Tree Survey Data Sheet First Draft.  (Goal is 12 plots between May 23-26).</t>
      </text>
    </comment>
    <comment authorId="0" ref="D460">
      <text>
        <t xml:space="preserve">======
ID#AAABXEuc8KA
tc={5B4A6A97-FEBC-43FB-BA42-B460CF9E3F73}    (2024-10-23 15:00:59)
[Threaded comment]
Your version of Excel allows you to read this threaded comment; however, any edits to it will get removed if the file is opened in a newer version of Excel. Learn more: https://go.microsoft.com/fwlink/?linkid=870924
Comment:
    @Waltman, Major @Eiche, Nik @Hendrickson, Lauren @Fox, Mary Anne @London, Matthew Here's our Tree Survey Data Sheet First Draft.  (Goal is 12 plots between May 23-26).</t>
      </text>
    </comment>
  </commentList>
  <extLst>
    <ext uri="GoogleSheetsCustomDataVersion2">
      <go:sheetsCustomData xmlns:go="http://customooxmlschemas.google.com/" r:id="rId1" roundtripDataSignature="AMtx7mjMFdlHuep1/+MAV+1u1s52U/WuOg=="/>
    </ext>
  </extLst>
</comments>
</file>

<file path=xl/sharedStrings.xml><?xml version="1.0" encoding="utf-8"?>
<sst xmlns="http://schemas.openxmlformats.org/spreadsheetml/2006/main" count="5197" uniqueCount="731">
  <si>
    <t>CHEROKEE PARK INVASIVE PLANT SURVEY - 2021</t>
  </si>
  <si>
    <t>Data point</t>
  </si>
  <si>
    <t>Canopy coverage in plot, as open sky quarter-dots counted</t>
  </si>
  <si>
    <t>% Overhead area not occupied by canopy</t>
  </si>
  <si>
    <t>Average canopy cover</t>
  </si>
  <si>
    <t>Most common species</t>
  </si>
  <si>
    <t>Presence/Absence of Other Invasive Species (as % cover of total plot)
1=Scarce (0-1%), 2=Few (1-5%), 3=Some (5-25%), 4=Many (25-100%)</t>
  </si>
  <si>
    <t>Trimble
Station</t>
  </si>
  <si>
    <t>N</t>
  </si>
  <si>
    <t>E</t>
  </si>
  <si>
    <t>S</t>
  </si>
  <si>
    <t>W</t>
  </si>
  <si>
    <t>Calculated using formula in densiometer</t>
  </si>
  <si>
    <t>Canopy</t>
  </si>
  <si>
    <t>Understory</t>
  </si>
  <si>
    <t>Lonicera japonica</t>
  </si>
  <si>
    <t>Microstegium vimineum</t>
  </si>
  <si>
    <t>Euonymus alatus</t>
  </si>
  <si>
    <t>Ampelopsis brevipedunculata</t>
  </si>
  <si>
    <t>Morus alba</t>
  </si>
  <si>
    <t>Celastrus orbiculatus</t>
  </si>
  <si>
    <t>Vinca minor</t>
  </si>
  <si>
    <t>Euonymus fortunei</t>
  </si>
  <si>
    <t>Akebia quinata</t>
  </si>
  <si>
    <t>Fallopia japonica</t>
  </si>
  <si>
    <t>Achyranthes</t>
  </si>
  <si>
    <t>Hederea helix</t>
  </si>
  <si>
    <t>L. maackii</t>
  </si>
  <si>
    <t>Privet/ Ligustrum</t>
  </si>
  <si>
    <t>Ailanthus</t>
  </si>
  <si>
    <t>Canopy gap and/or downed trees present</t>
  </si>
  <si>
    <t>Cherry, sassafrass, maple, hackberry, walnutash</t>
  </si>
  <si>
    <t>Box elder, sugar maple</t>
  </si>
  <si>
    <t>Cherry, black locust, ash, sugar maple, tulip poplar, sassafrass</t>
  </si>
  <si>
    <t>Sugar maple, ash, redbud, box elder</t>
  </si>
  <si>
    <t>Tilia basswood, red oak, maple, pin oak, hickory, walnut</t>
  </si>
  <si>
    <t>Holly, maple, ash, buckeye</t>
  </si>
  <si>
    <t>Elm, cottonwood, walnut, sycamore, ironwood</t>
  </si>
  <si>
    <t>Box elder, redbud, ash</t>
  </si>
  <si>
    <t>Basswood, locust, red oak, ash</t>
  </si>
  <si>
    <t>Buckeye, Spicebush, ash</t>
  </si>
  <si>
    <t>Sycamore, hackberry, box elder, cherry, plane tree</t>
  </si>
  <si>
    <t>Box elder , elderberry, ash , redbud, Spicebush</t>
  </si>
  <si>
    <t>Maple, walnut, hackberry</t>
  </si>
  <si>
    <t>Ash , box elder</t>
  </si>
  <si>
    <t>Cherry, maple, hackberry, sassafrass, DEAD, locust</t>
  </si>
  <si>
    <t>Maple, sassafrass, mulberry</t>
  </si>
  <si>
    <t>Walnut, DEAD, ash</t>
  </si>
  <si>
    <t>Box elder, buckthorn</t>
  </si>
  <si>
    <t>Elm, sugar maple, cherry</t>
  </si>
  <si>
    <t>Pawpaw, box elder, ash , tilia , red bud</t>
  </si>
  <si>
    <t>Maple, sycamore, hickory, white oak, hackberry</t>
  </si>
  <si>
    <t xml:space="preserve">Maple , hickory </t>
  </si>
  <si>
    <t>Walnut, hackberry, locust, ash</t>
  </si>
  <si>
    <t>Dogwood, ash , box elder, redbud</t>
  </si>
  <si>
    <t>Tilia, walnut, hackberry, maple</t>
  </si>
  <si>
    <t xml:space="preserve">Ash , hackberry </t>
  </si>
  <si>
    <t>White pine, mulberry, hackberry, chinquapin oak, locust, sugar maple</t>
  </si>
  <si>
    <t>Pawpaw, cherry , sugar maple , sumac, white walnut</t>
  </si>
  <si>
    <t>Hickory, ash, sugar maple, walnut, beech, red oak</t>
  </si>
  <si>
    <t xml:space="preserve">Box elder, ash </t>
  </si>
  <si>
    <t>Ash, sycamore, box elder, walnut</t>
  </si>
  <si>
    <t>Box elder</t>
  </si>
  <si>
    <t>White oak, hackberry, hickory</t>
  </si>
  <si>
    <t>Dogwood, lots white snakeroot</t>
  </si>
  <si>
    <t>Maple, hackberry, mulberry, locust</t>
  </si>
  <si>
    <t xml:space="preserve">Spicebush, ash </t>
  </si>
  <si>
    <t>Hackberry, sugar maple, walnut, box elder, black locust, cherry</t>
  </si>
  <si>
    <t>Hackberry, white mulberry, walnut, sugar maple</t>
  </si>
  <si>
    <t>Black maple, box elder, sugar maple, hackberry, white mulberry</t>
  </si>
  <si>
    <t>Walnut, hackberry, honey locust, white mulberry</t>
  </si>
  <si>
    <t>Box elder, hackberry, redbud, yellowwood, northern red oak, buckeye</t>
  </si>
  <si>
    <t>Hackberry, walnut, sugar maple, yellow poplar, sycamore, box elder, white mulberry</t>
  </si>
  <si>
    <t>Buckeye, box elder, ash</t>
  </si>
  <si>
    <t>Elm, ironwood, maple, box elder, walnut</t>
  </si>
  <si>
    <t>Pawpaw, rhamnus</t>
  </si>
  <si>
    <t>Sycamore, maple, declining ash</t>
  </si>
  <si>
    <t xml:space="preserve">Pawpaw, ash </t>
  </si>
  <si>
    <t>Walnut, hackberry, ash, chinkapin oak</t>
  </si>
  <si>
    <t>Ash, walnut, hackberry</t>
  </si>
  <si>
    <t>Cherry, sugar maple, locust, walnut</t>
  </si>
  <si>
    <t>Ash , mulberry</t>
  </si>
  <si>
    <t>Hackberry, young tulip poplar, ash, walnut, tilia</t>
  </si>
  <si>
    <t>Box elder, mulberry</t>
  </si>
  <si>
    <t>Sycamore, ash, box elder</t>
  </si>
  <si>
    <t>Box elder, ash</t>
  </si>
  <si>
    <t>Sycamore, box elder, walnut, hackberry, ash</t>
  </si>
  <si>
    <t>Box elder, ironwood , elderberry, dogwood</t>
  </si>
  <si>
    <t>Tulip poplar, maple, box elder, cottonwood, walnut</t>
  </si>
  <si>
    <t>Box elder, cottonwood, water maple, DEAD</t>
  </si>
  <si>
    <t>Box elder, hackberry, walnut, sycamore</t>
  </si>
  <si>
    <t>Hickory, sugar maple, northern red oak, hackberry, ash, chinkapin oak, buckeye</t>
  </si>
  <si>
    <t>Box elder, hackberry, red elm, ash</t>
  </si>
  <si>
    <t>Walnut, hackberry, hickory, linden</t>
  </si>
  <si>
    <t>Buckeye, Spicebush, maple, sumac</t>
  </si>
  <si>
    <t>Box elder, silver maple, red oak</t>
  </si>
  <si>
    <t>Maple, hackberry, tulip poplar</t>
  </si>
  <si>
    <t>Rhamnus, hackberry and maple , box elder</t>
  </si>
  <si>
    <t>Maple</t>
  </si>
  <si>
    <t>Spicebush, tulip poplar , beech , coral berry</t>
  </si>
  <si>
    <t>Maple, hackberry, beech, tulip poplar, ash, white oak</t>
  </si>
  <si>
    <t>Buckeye</t>
  </si>
  <si>
    <t>Tulip poplar, red oak, walnut, maple, hackberry</t>
  </si>
  <si>
    <t>Ash , maple , buckeye, pawpaw</t>
  </si>
  <si>
    <t>Walnut, locust, sycamore, tulip poplar</t>
  </si>
  <si>
    <t>Boxelder, redbud</t>
  </si>
  <si>
    <t>Tulip poplar, hackberry, maple</t>
  </si>
  <si>
    <t>Maple, beech, red oak, sycamore</t>
  </si>
  <si>
    <t>Maple , box elder, Spicebush, nettles, buckeye</t>
  </si>
  <si>
    <t>Sycamore, box elder, cottonwood</t>
  </si>
  <si>
    <t>Crepe myrtle, box elder</t>
  </si>
  <si>
    <t>Beech, mockernut hickory, maple, tilia, sycamore</t>
  </si>
  <si>
    <t>Buckeyes, hickory, maple , pawpaw</t>
  </si>
  <si>
    <t>Hackberry, box elder, sycamore</t>
  </si>
  <si>
    <t>Spicebush, button bush, box elder, ash</t>
  </si>
  <si>
    <t>Walnut, redbud, pin oak, box elder</t>
  </si>
  <si>
    <t>Redbud, elm, box elder, hickory, sugar maple</t>
  </si>
  <si>
    <t>Walnut, tulip poplar, white oaks, sycamore</t>
  </si>
  <si>
    <t>Pawpaw</t>
  </si>
  <si>
    <t>Maple, hackberry, tilia, gum, walnut</t>
  </si>
  <si>
    <t>Box elder, Spicebush</t>
  </si>
  <si>
    <t>Maple, tulip poplar, sycamore, walnut, ash</t>
  </si>
  <si>
    <t>Spicebush, ash , buckeye, pawpaw</t>
  </si>
  <si>
    <t>Walnut, tulip poplar, maple, ash, elm</t>
  </si>
  <si>
    <t xml:space="preserve">Ash , Spicebush, buckeye </t>
  </si>
  <si>
    <t>Walnut, hackberry, maple</t>
  </si>
  <si>
    <t>Redbud, buckeye</t>
  </si>
  <si>
    <t>Maple, tulip poplar, cherry</t>
  </si>
  <si>
    <t>Maple , pawpaw, holly</t>
  </si>
  <si>
    <t>Elm, beech, cherry, maple</t>
  </si>
  <si>
    <t>Pawpaw, ash , holly</t>
  </si>
  <si>
    <t>Maple, hackberry, cherry</t>
  </si>
  <si>
    <t xml:space="preserve">Buckeye, pawpaw, ash </t>
  </si>
  <si>
    <t>Tulip poplar, hickory, maple, beech, cherry</t>
  </si>
  <si>
    <t>Pawpaw, Spicebush, maple , boxelder</t>
  </si>
  <si>
    <t>Maple, box elder</t>
  </si>
  <si>
    <t>Hackberry, box elder, ash , pawpaw, thick on other side of creek</t>
  </si>
  <si>
    <t>DEAD, box elder, sycamore</t>
  </si>
  <si>
    <t>Hackberry, maple, box elder, sweet gum, sycamore, red elm</t>
  </si>
  <si>
    <t>Box elder, red elm, walnut, ash</t>
  </si>
  <si>
    <t>Elm, hickory</t>
  </si>
  <si>
    <t xml:space="preserve">Tulip poplar </t>
  </si>
  <si>
    <t>Miscanthis! Mature honeysuckle!</t>
  </si>
  <si>
    <t>Hickory, ash, walnut, willow oak, box elder, maple, basswood</t>
  </si>
  <si>
    <t>Pawpaw, Spicebush</t>
  </si>
  <si>
    <t>Sycamore, ash, hackberry, walnut</t>
  </si>
  <si>
    <t>Spicebush, pawpaw</t>
  </si>
  <si>
    <t>Sycamore, hackberry, box elder, walnut</t>
  </si>
  <si>
    <t xml:space="preserve">Spicebush, box elder </t>
  </si>
  <si>
    <t>Box elder, elm, hackberry</t>
  </si>
  <si>
    <t>Box elder , Hawthorne, Buckeye, pawpaw</t>
  </si>
  <si>
    <t>Walnut, maple</t>
  </si>
  <si>
    <t>Ash, box elder, maple, tulip pop , redbud, viburnum</t>
  </si>
  <si>
    <t>Box elder, sycamore</t>
  </si>
  <si>
    <t>Red mulberry</t>
  </si>
  <si>
    <t>Cherry, maple, hackberry</t>
  </si>
  <si>
    <t>Buckeye, ash , pawpaw</t>
  </si>
  <si>
    <t>Cherry, tulip poplar, hickory, maple</t>
  </si>
  <si>
    <t>Dogwood, maple , ironwood, box elder</t>
  </si>
  <si>
    <t>Maple, tulip poplar, cherry, beech</t>
  </si>
  <si>
    <t>Hackberry and maple , hickory , red oak , Spicebush, pawpaw</t>
  </si>
  <si>
    <t>Maple, cherry, hackberry, white oak, beech</t>
  </si>
  <si>
    <t>Maple , Spicebush, buckeye</t>
  </si>
  <si>
    <t>Tulip poplar, chinkapin oak, cherry, sugar maple, northern red oak</t>
  </si>
  <si>
    <t>Spicebush, hackberry, buckeye, box elder, oak, sugar maple</t>
  </si>
  <si>
    <t>Yellow wood, beech, tulip tree, cherry, pin oak, walnut</t>
  </si>
  <si>
    <t>Box elder, sugar maple, chinkapin oak, Spicebush, red bud, ash, black locust</t>
  </si>
  <si>
    <t>Male tulip poplar, hackberry</t>
  </si>
  <si>
    <t xml:space="preserve">Pawpaw, holly, Spicebush, mock orange, ash </t>
  </si>
  <si>
    <t>Elm, walnut, box elder, hackberry, sycamore, maple</t>
  </si>
  <si>
    <t>Spicebush, tulip poplar</t>
  </si>
  <si>
    <t>Beech, tulip poplar</t>
  </si>
  <si>
    <t>Ash and maple , Spicebush</t>
  </si>
  <si>
    <t>Sycamore, box elder</t>
  </si>
  <si>
    <t xml:space="preserve">Box elder </t>
  </si>
  <si>
    <t>Walnut, sycamore, box elder, basswood</t>
  </si>
  <si>
    <t xml:space="preserve">Boxelder </t>
  </si>
  <si>
    <t>Cherry, ash, hickory, maple</t>
  </si>
  <si>
    <t>Ash, maple, hackberry , pawpaw</t>
  </si>
  <si>
    <t>Tulip poplar, locust, maple, red oak</t>
  </si>
  <si>
    <t>Viburnum, raspberry, cherry and hackberry , Spicebush</t>
  </si>
  <si>
    <t>Maple, chinquapin oak, cherry, beech, gum</t>
  </si>
  <si>
    <t>Buckeye, beech, ash , pawpaw</t>
  </si>
  <si>
    <t>Oak, maple, hackberry</t>
  </si>
  <si>
    <t>Hackberry, maple, pawpaw, buckeye, tilia, box elder</t>
  </si>
  <si>
    <t>Maple, oak, hackberry</t>
  </si>
  <si>
    <t>Hop wafer ash, buckeye, maple, hackberry, ash, pawpaw</t>
  </si>
  <si>
    <t>Walnut</t>
  </si>
  <si>
    <t xml:space="preserve">Tulip pop </t>
  </si>
  <si>
    <t>Tulip poplar, box elder, cherry, sycamore, maple</t>
  </si>
  <si>
    <t>Boxelder, tulip poplar, maple , Spicebush</t>
  </si>
  <si>
    <t>Maple, elm, beech, basswood, white oak</t>
  </si>
  <si>
    <t xml:space="preserve">Pawpaw, ash , maple </t>
  </si>
  <si>
    <t>Maple, hackberry</t>
  </si>
  <si>
    <t xml:space="preserve">Box elder and ash </t>
  </si>
  <si>
    <t>Hackberry, maple, hickory, cherry, beech</t>
  </si>
  <si>
    <t>Coral berry, Spicebush, ash and maple , redbud, pawpaw</t>
  </si>
  <si>
    <t>Cherry, walnut, tulip poplar, beech, hackberry, maple, red oak</t>
  </si>
  <si>
    <t xml:space="preserve">Pawpaw, buckeye, Spicebush, ash and maple </t>
  </si>
  <si>
    <t>Tulip poplar, maple, cherry</t>
  </si>
  <si>
    <t>Maple, ironwood</t>
  </si>
  <si>
    <t>Maple, elm, cherry, sycamore, walnut, basswood</t>
  </si>
  <si>
    <t xml:space="preserve">Spicebush, beech and maple , ash , hackberry </t>
  </si>
  <si>
    <t>Sugar berry, carya, sugar maple, red oak, walnut</t>
  </si>
  <si>
    <t>Maple, beech, cornus, cherry, buckeye, bladdernut, ash</t>
  </si>
  <si>
    <t>Sycamore, sugar maple, oak, beech</t>
  </si>
  <si>
    <t>Tilia, maple, oak, beech, carya, ash, sugar berry, cherry</t>
  </si>
  <si>
    <t>Box elder, cherry, walnut, elm</t>
  </si>
  <si>
    <t>Maple, ash, walnut, cherry</t>
  </si>
  <si>
    <t>Ash and maple , coralberry</t>
  </si>
  <si>
    <t>Maple, cherry, hackberry, red oak, ailanthus</t>
  </si>
  <si>
    <t>Redbud, blackberry</t>
  </si>
  <si>
    <t>Maple, hackberry, beech, red oak, basswood, walnut</t>
  </si>
  <si>
    <t>Maple and ash , pawpaw, poplar , box elder</t>
  </si>
  <si>
    <t>Devil’s walking stick, holly, dogwood, pawpaw</t>
  </si>
  <si>
    <t>Beech, ironwood, tulip poplar</t>
  </si>
  <si>
    <t>Holly, Spicebush</t>
  </si>
  <si>
    <t>Maple, walnut</t>
  </si>
  <si>
    <t xml:space="preserve">Pawpaw, maple and hackberry , ash </t>
  </si>
  <si>
    <t>Hickory, hackberry, pawpaw, locust, walnut</t>
  </si>
  <si>
    <t xml:space="preserve">Pawpaw, Spicebush, redbud, maple </t>
  </si>
  <si>
    <t>Gum, tulip poplar, maple, hackberry</t>
  </si>
  <si>
    <t>Hickory, maple, hackberry , redbud, coral berry</t>
  </si>
  <si>
    <t>Hackberry, hickory, oak, walnut, tulip poplar</t>
  </si>
  <si>
    <t>Bladdernut, viburnum</t>
  </si>
  <si>
    <t>Maple, hackberry, ash, beech</t>
  </si>
  <si>
    <t>Locust, maple , elderberry</t>
  </si>
  <si>
    <t>Beech, tulip poplar, maple</t>
  </si>
  <si>
    <t xml:space="preserve">Spicebush, maple </t>
  </si>
  <si>
    <t>Hackberry, ash, maple, sycamore</t>
  </si>
  <si>
    <t>Redbud, coral berry, holly</t>
  </si>
  <si>
    <t>Beech, hackberry, maple</t>
  </si>
  <si>
    <t>Maple,pawpaw</t>
  </si>
  <si>
    <t>Tulip poplar, maple, hackberry</t>
  </si>
  <si>
    <t>Honeysuckle, vine shroud</t>
  </si>
  <si>
    <t>Beech, maple, cherry</t>
  </si>
  <si>
    <t>Maple , holly</t>
  </si>
  <si>
    <t>Maple, hackberry, walnut</t>
  </si>
  <si>
    <t>Spicebush, elderberry</t>
  </si>
  <si>
    <t>Maple, beech</t>
  </si>
  <si>
    <t>Spicebush, ash seedling</t>
  </si>
  <si>
    <t>White oak, tulip poplar, walnut, maple, box elder</t>
  </si>
  <si>
    <t>Ash , buckeye, buckthorn</t>
  </si>
  <si>
    <t>Basswood, maple, hackberry, walnut</t>
  </si>
  <si>
    <t>Ash , maple , box elder , buckeye</t>
  </si>
  <si>
    <t>Tulip poplar, cherry, maple</t>
  </si>
  <si>
    <t>Blackberry</t>
  </si>
  <si>
    <t>Walnut, cherry, pin oak, hackberry, hickory, maple, chinquapin oak</t>
  </si>
  <si>
    <t>Redbud, ash , poplar , pawpaw, viburnum, chinquapin oak , native euonymus</t>
  </si>
  <si>
    <t>Walnut, poplar, hackberry, red oak, beech, sycamore, maple</t>
  </si>
  <si>
    <t xml:space="preserve">Redbud, Spicebush, sassafrass, blackberry, ash , holly, viburnum, pawpaw, elm </t>
  </si>
  <si>
    <t>Pawpaw, Spicebush, mock orange</t>
  </si>
  <si>
    <t>Walnut, mulberry, beech, maple</t>
  </si>
  <si>
    <t>Coralberry, pawpaw, Spicebush</t>
  </si>
  <si>
    <t>Cherry, tulip poplar, ash</t>
  </si>
  <si>
    <t>Hackberry and maple , redbud</t>
  </si>
  <si>
    <t>Ash, hackberry, maple , wahoo, coralberry</t>
  </si>
  <si>
    <t>Hackberry, sycamore</t>
  </si>
  <si>
    <t>Pawpaw, coral berry, Spicebush</t>
  </si>
  <si>
    <t>Paulownia, maple, locust</t>
  </si>
  <si>
    <t xml:space="preserve">Maple </t>
  </si>
  <si>
    <t>Hickory, walnut, maple</t>
  </si>
  <si>
    <t>Maple , Spicebush</t>
  </si>
  <si>
    <t>Beech, maple</t>
  </si>
  <si>
    <t>Walnut, maple, hackberry, elm</t>
  </si>
  <si>
    <t>Redbud, holly, ash and cherry , coral berry, Spicebush</t>
  </si>
  <si>
    <t>Box elder, sycamore, sugar maple</t>
  </si>
  <si>
    <t>Pawpaw, sugar maple, box elder, ash</t>
  </si>
  <si>
    <t>Oak, sugar maple, hackberry, sycamore</t>
  </si>
  <si>
    <t>Sugar maple, native cane, ash, carya, cercis, sassafras</t>
  </si>
  <si>
    <t>Basswood, walnut, red oak, maple, tulip poplar</t>
  </si>
  <si>
    <t xml:space="preserve">Viburnum, holly, ash </t>
  </si>
  <si>
    <t>Beech, tulip poplar, elm</t>
  </si>
  <si>
    <t xml:space="preserve">Pawpaw, maple </t>
  </si>
  <si>
    <t>Maple, walnut, couple young oaks, hackberry</t>
  </si>
  <si>
    <t xml:space="preserve">Redbud, holly, ash </t>
  </si>
  <si>
    <t>Tulip poplar, maple, walnut</t>
  </si>
  <si>
    <t>Maple , ash , jet bead</t>
  </si>
  <si>
    <t>Maple, hackberry, sycamore, walnut, sweet gum, chinquapin oak</t>
  </si>
  <si>
    <t>Ash and maple , redbud</t>
  </si>
  <si>
    <t>Chinquapin oak, red oak, tulip poplar, maple, beech</t>
  </si>
  <si>
    <t>Dogwood, redbud, ash and maple , blackberry</t>
  </si>
  <si>
    <t>Tulip poplar, sugar maple, walnut, Osage orange, chinquapin oak, American elm, hackberry, beech, red oak</t>
  </si>
  <si>
    <t>Redbud, ash, many maple , Spicebush</t>
  </si>
  <si>
    <t>Tulip poplar, maple, walnut, hackberry</t>
  </si>
  <si>
    <t>Elderberry, buckeye</t>
  </si>
  <si>
    <t>Maple, locust</t>
  </si>
  <si>
    <t>Pawpaw, Spicebush, redbud</t>
  </si>
  <si>
    <t>Pines, hackberry, maple</t>
  </si>
  <si>
    <t xml:space="preserve">Maple and ash </t>
  </si>
  <si>
    <t>Locust, maple, ash</t>
  </si>
  <si>
    <t xml:space="preserve">Buckeye, elderberry, ash , native euonymus, bitternut hickory </t>
  </si>
  <si>
    <t>Red and white oaks, maple, hackberry, walnut</t>
  </si>
  <si>
    <t xml:space="preserve">Spicebush, maple and ash </t>
  </si>
  <si>
    <t>Maple, walnut, cherry</t>
  </si>
  <si>
    <t xml:space="preserve">Coral berry, maple </t>
  </si>
  <si>
    <t>Hackberry, box elder, sugar maple</t>
  </si>
  <si>
    <t>Buckeye, sugar maple, box elder, hackberry, ash</t>
  </si>
  <si>
    <t>Maple, beech, tulip poplar, cherry</t>
  </si>
  <si>
    <t>Maple , pawpaw, devil’s walking stick</t>
  </si>
  <si>
    <t>Beech, maple, tulip poplar, hackberry, cherry</t>
  </si>
  <si>
    <t>Ash, maple , holly</t>
  </si>
  <si>
    <t>Cherry, maple</t>
  </si>
  <si>
    <t>Dogwood</t>
  </si>
  <si>
    <t>Maple, hackberry, ash, poplar, basswood, white oak, American elm</t>
  </si>
  <si>
    <t>Ash, hickory and maple , holly</t>
  </si>
  <si>
    <t>Maple, white oak, hackberry, pin oak</t>
  </si>
  <si>
    <t>Redbud, maple , Spicebush, pawpaw, couple ash and tulip pop , tiny viburnum (jap tree lilac)</t>
  </si>
  <si>
    <t>Box elder, sycamore, pecan, oak species, sugar maple, mulberry</t>
  </si>
  <si>
    <t>Box elder, ash, red oak, elm</t>
  </si>
  <si>
    <t>Hickory, tulip poplar, cherry, maple</t>
  </si>
  <si>
    <t>Dogwood, tulip pop , holly</t>
  </si>
  <si>
    <t>Gum, maple, tulip poplar, cherry, beech</t>
  </si>
  <si>
    <t>Catalpa, coffee tree, pawpaw, holly</t>
  </si>
  <si>
    <t>Maple, tulip poplar, hackberry, walnut</t>
  </si>
  <si>
    <t xml:space="preserve">Redbud, blackberry, maple , ash </t>
  </si>
  <si>
    <t>Elm, hackberry, maple, walnut, oak</t>
  </si>
  <si>
    <t>Buckeye, oak , box elder</t>
  </si>
  <si>
    <t>Mulberry, ash, hackberry</t>
  </si>
  <si>
    <t>Ailanthus, buckeye, hackberry, juniper, pawpaw</t>
  </si>
  <si>
    <t>Sugar maple, box elder, hackberry, walnut</t>
  </si>
  <si>
    <t>Elm, ash, box elder, sugar maple</t>
  </si>
  <si>
    <t>Pawpaw, box elder, ash, oak species, sycamore, hackberry, sugar maple, Osage orange</t>
  </si>
  <si>
    <t>Buckeye, pawpaw, cercis, sugar maple, cornus mas, box elder, ash, lindera benzoin</t>
  </si>
  <si>
    <t>White oak, sugar maple, ash, walnut, red oak</t>
  </si>
  <si>
    <t>Ash, pawpaw, maple, hackberry, cercis, oak, elm, poplar</t>
  </si>
  <si>
    <t>Hackberry, cherry, maple, sycamore, basswood</t>
  </si>
  <si>
    <t>Dogwood, maple , pawpaw</t>
  </si>
  <si>
    <t>Spicebush</t>
  </si>
  <si>
    <t>Walnut, hackberry, maple, mulberry</t>
  </si>
  <si>
    <t xml:space="preserve">Ash </t>
  </si>
  <si>
    <t>Ash, oak, butternut hickory, sugar maple, buckeye, poplar, sycamore</t>
  </si>
  <si>
    <t>Buckeye, cercis, black cherry, dogwood, juniper, hackberry, sugar maple, box elder, butternut hickory, ash, ginkgo</t>
  </si>
  <si>
    <t>Osage orange, chinkapin oak, ash, tilia, sugar maple</t>
  </si>
  <si>
    <t>Hackberry, cercis, ash, oak, maple, juniper, elm</t>
  </si>
  <si>
    <t>Oak species, ash, sycamore</t>
  </si>
  <si>
    <t>Sugar maple, ash, juniper, cercis, butternut hickory, hackberry, tulip poplar, oak, black cherry, beech</t>
  </si>
  <si>
    <t>Ailanthus, cercis, buckeye, sugar maple, cornus, ash, elm</t>
  </si>
  <si>
    <t>Bladdernut, juniper, lonicera, ash</t>
  </si>
  <si>
    <t>Mulberry, elm, maple</t>
  </si>
  <si>
    <t>Walnut, red oak, box elder, carya species, ash, mulberry, prunus species</t>
  </si>
  <si>
    <t>Burning bush</t>
  </si>
  <si>
    <t>European buckthorn</t>
  </si>
  <si>
    <t>Honeysuckle</t>
  </si>
  <si>
    <t>Jetbead</t>
  </si>
  <si>
    <t>Mulberry</t>
  </si>
  <si>
    <t>Norway maple</t>
  </si>
  <si>
    <t>Osage orange</t>
  </si>
  <si>
    <t>Privet</t>
  </si>
  <si>
    <t>Tree-of-heaven</t>
  </si>
  <si>
    <t>White mulberry</t>
  </si>
  <si>
    <t>Amur honeysuckle</t>
  </si>
  <si>
    <t>American elm</t>
  </si>
  <si>
    <t>Black cherry</t>
  </si>
  <si>
    <t>Black locust</t>
  </si>
  <si>
    <t>Blue ash</t>
  </si>
  <si>
    <t>Boxelder maple</t>
  </si>
  <si>
    <t>Eastern red cedar</t>
  </si>
  <si>
    <t>Elm</t>
  </si>
  <si>
    <t>Green ash</t>
  </si>
  <si>
    <t>Hackberry</t>
  </si>
  <si>
    <t>Persimmon</t>
  </si>
  <si>
    <t>Sassafras</t>
  </si>
  <si>
    <t>Slippery elm</t>
  </si>
  <si>
    <t>Staghorn sumac</t>
  </si>
  <si>
    <t>Sugar maple</t>
  </si>
  <si>
    <t>Sweet gum</t>
  </si>
  <si>
    <t>White ash</t>
  </si>
  <si>
    <t>Willow</t>
  </si>
  <si>
    <t>Ash</t>
  </si>
  <si>
    <t>American bladdernut</t>
  </si>
  <si>
    <t>American hornbeam</t>
  </si>
  <si>
    <t>American plum</t>
  </si>
  <si>
    <t>Black walnut</t>
  </si>
  <si>
    <t>Ginkgo</t>
  </si>
  <si>
    <t>Hawthorn</t>
  </si>
  <si>
    <t>Hop-hornbeam</t>
  </si>
  <si>
    <t>Pear</t>
  </si>
  <si>
    <t>Sycamore</t>
  </si>
  <si>
    <t>American beech</t>
  </si>
  <si>
    <t>Basswood</t>
  </si>
  <si>
    <t>Bitternut hickory</t>
  </si>
  <si>
    <t>Chestnut oak</t>
  </si>
  <si>
    <t>Red oak</t>
  </si>
  <si>
    <t>Tulip poplar</t>
  </si>
  <si>
    <t>White oak</t>
  </si>
  <si>
    <t>Shagbark hickory</t>
  </si>
  <si>
    <t>Blackhaw viburnum</t>
  </si>
  <si>
    <t>Coralberry</t>
  </si>
  <si>
    <t>Elderberry</t>
  </si>
  <si>
    <t>Holly</t>
  </si>
  <si>
    <t>Mock-orange</t>
  </si>
  <si>
    <t>Smooth hydrangea</t>
  </si>
  <si>
    <t>Spice bush</t>
  </si>
  <si>
    <t>Viburnum</t>
  </si>
  <si>
    <t>American holly</t>
  </si>
  <si>
    <t>Devil’s walking stick</t>
  </si>
  <si>
    <t>Eastern redbud</t>
  </si>
  <si>
    <t>Flowering dogwood</t>
  </si>
  <si>
    <t>Kentucky coffee tree</t>
  </si>
  <si>
    <t>Leatherleaf mahonia</t>
  </si>
  <si>
    <t>Ohio buckeye</t>
  </si>
  <si>
    <t>Yellow buckeye</t>
  </si>
  <si>
    <t>DEAD</t>
  </si>
  <si>
    <t>Cherry</t>
  </si>
  <si>
    <t xml:space="preserve"> black locust</t>
  </si>
  <si>
    <t xml:space="preserve"> ash</t>
  </si>
  <si>
    <t xml:space="preserve"> sugar maple</t>
  </si>
  <si>
    <t xml:space="preserve"> tulip poplar</t>
  </si>
  <si>
    <t xml:space="preserve"> sassafrass</t>
  </si>
  <si>
    <t xml:space="preserve"> redbud</t>
  </si>
  <si>
    <t xml:space="preserve"> box elder</t>
  </si>
  <si>
    <t>Tilia basswood</t>
  </si>
  <si>
    <t xml:space="preserve"> red oak</t>
  </si>
  <si>
    <t xml:space="preserve"> maple</t>
  </si>
  <si>
    <t xml:space="preserve"> pin oak</t>
  </si>
  <si>
    <t xml:space="preserve"> hickory</t>
  </si>
  <si>
    <t xml:space="preserve"> walnut</t>
  </si>
  <si>
    <t xml:space="preserve"> buckeye</t>
  </si>
  <si>
    <t xml:space="preserve"> cottonwood</t>
  </si>
  <si>
    <t xml:space="preserve"> sycamore</t>
  </si>
  <si>
    <t xml:space="preserve"> ironwood</t>
  </si>
  <si>
    <t xml:space="preserve"> locust</t>
  </si>
  <si>
    <t xml:space="preserve"> Spicebush</t>
  </si>
  <si>
    <t xml:space="preserve"> hackberry</t>
  </si>
  <si>
    <t xml:space="preserve"> cherry</t>
  </si>
  <si>
    <t xml:space="preserve"> plane tree</t>
  </si>
  <si>
    <t xml:space="preserve"> elderberry</t>
  </si>
  <si>
    <t xml:space="preserve"> ash </t>
  </si>
  <si>
    <t xml:space="preserve"> DEAD</t>
  </si>
  <si>
    <t xml:space="preserve"> mulberry</t>
  </si>
  <si>
    <t xml:space="preserve"> buckthorn</t>
  </si>
  <si>
    <t xml:space="preserve"> tilia </t>
  </si>
  <si>
    <t xml:space="preserve"> red bud</t>
  </si>
  <si>
    <t xml:space="preserve"> white oak</t>
  </si>
  <si>
    <t xml:space="preserve"> hickory </t>
  </si>
  <si>
    <t>Tilia</t>
  </si>
  <si>
    <t xml:space="preserve"> hackberry </t>
  </si>
  <si>
    <t>White pine</t>
  </si>
  <si>
    <t xml:space="preserve"> chinquapin oak</t>
  </si>
  <si>
    <t xml:space="preserve"> cherry </t>
  </si>
  <si>
    <t xml:space="preserve"> sugar maple </t>
  </si>
  <si>
    <t xml:space="preserve"> sumac</t>
  </si>
  <si>
    <t xml:space="preserve"> white walnut</t>
  </si>
  <si>
    <t>Hickory</t>
  </si>
  <si>
    <t xml:space="preserve"> beech</t>
  </si>
  <si>
    <t xml:space="preserve"> lots white snakeroot</t>
  </si>
  <si>
    <t xml:space="preserve"> white mulberry</t>
  </si>
  <si>
    <t>Black maple</t>
  </si>
  <si>
    <t xml:space="preserve"> honey locust</t>
  </si>
  <si>
    <t xml:space="preserve"> yellowwood</t>
  </si>
  <si>
    <t xml:space="preserve"> northern red oak</t>
  </si>
  <si>
    <t xml:space="preserve"> yellow poplar</t>
  </si>
  <si>
    <t xml:space="preserve"> rhamnus</t>
  </si>
  <si>
    <t xml:space="preserve"> declining ash</t>
  </si>
  <si>
    <t xml:space="preserve"> chinkapin oak</t>
  </si>
  <si>
    <t xml:space="preserve"> young tulip poplar</t>
  </si>
  <si>
    <t xml:space="preserve"> tilia</t>
  </si>
  <si>
    <t xml:space="preserve"> ironwood </t>
  </si>
  <si>
    <t xml:space="preserve"> dogwood</t>
  </si>
  <si>
    <t xml:space="preserve"> water maple</t>
  </si>
  <si>
    <t xml:space="preserve"> red elm</t>
  </si>
  <si>
    <t xml:space="preserve"> linden</t>
  </si>
  <si>
    <t xml:space="preserve"> silver maple</t>
  </si>
  <si>
    <t>Rhamnus</t>
  </si>
  <si>
    <t xml:space="preserve"> hackberry and maple </t>
  </si>
  <si>
    <t xml:space="preserve"> tulip poplar </t>
  </si>
  <si>
    <t xml:space="preserve"> beech </t>
  </si>
  <si>
    <t xml:space="preserve"> coral berry</t>
  </si>
  <si>
    <t xml:space="preserve"> maple </t>
  </si>
  <si>
    <t xml:space="preserve"> pawpaw</t>
  </si>
  <si>
    <t>Boxelder</t>
  </si>
  <si>
    <t xml:space="preserve"> nettles</t>
  </si>
  <si>
    <t>Crepe myrtle</t>
  </si>
  <si>
    <t>Beech</t>
  </si>
  <si>
    <t xml:space="preserve"> mockernut hickory</t>
  </si>
  <si>
    <t>Buckeyes</t>
  </si>
  <si>
    <t xml:space="preserve"> button bush</t>
  </si>
  <si>
    <t>Redbud</t>
  </si>
  <si>
    <t xml:space="preserve"> elm</t>
  </si>
  <si>
    <t xml:space="preserve"> white oaks</t>
  </si>
  <si>
    <t xml:space="preserve"> gum</t>
  </si>
  <si>
    <t xml:space="preserve"> buckeye </t>
  </si>
  <si>
    <t xml:space="preserve"> holly</t>
  </si>
  <si>
    <t xml:space="preserve"> boxelder</t>
  </si>
  <si>
    <t xml:space="preserve"> thick on other side of creek</t>
  </si>
  <si>
    <t xml:space="preserve"> sweet gum</t>
  </si>
  <si>
    <t xml:space="preserve"> willow oak</t>
  </si>
  <si>
    <t xml:space="preserve"> basswood</t>
  </si>
  <si>
    <t xml:space="preserve"> box elder </t>
  </si>
  <si>
    <t xml:space="preserve"> Hawthorne</t>
  </si>
  <si>
    <t xml:space="preserve"> Buckeye</t>
  </si>
  <si>
    <t xml:space="preserve"> tulip pop </t>
  </si>
  <si>
    <t xml:space="preserve"> viburnum</t>
  </si>
  <si>
    <t xml:space="preserve">Hackberry and maple </t>
  </si>
  <si>
    <t xml:space="preserve"> red oak </t>
  </si>
  <si>
    <t xml:space="preserve"> oak</t>
  </si>
  <si>
    <t>Yellow wood</t>
  </si>
  <si>
    <t xml:space="preserve"> tulip tree</t>
  </si>
  <si>
    <t>Male tulip poplar</t>
  </si>
  <si>
    <t xml:space="preserve"> mock orange</t>
  </si>
  <si>
    <t xml:space="preserve">Ash and maple </t>
  </si>
  <si>
    <t xml:space="preserve"> raspberry</t>
  </si>
  <si>
    <t xml:space="preserve"> cherry and hackberry </t>
  </si>
  <si>
    <t>Oak</t>
  </si>
  <si>
    <t>Hop wafer ash</t>
  </si>
  <si>
    <t>Coral berry</t>
  </si>
  <si>
    <t xml:space="preserve"> ash and maple </t>
  </si>
  <si>
    <t xml:space="preserve"> beech and maple </t>
  </si>
  <si>
    <t>Sugar berry</t>
  </si>
  <si>
    <t xml:space="preserve"> carya</t>
  </si>
  <si>
    <t xml:space="preserve"> cornus</t>
  </si>
  <si>
    <t xml:space="preserve"> bladdernut</t>
  </si>
  <si>
    <t xml:space="preserve"> sugar berry</t>
  </si>
  <si>
    <t xml:space="preserve"> coralberry</t>
  </si>
  <si>
    <t xml:space="preserve"> ailanthus</t>
  </si>
  <si>
    <t xml:space="preserve"> blackberry</t>
  </si>
  <si>
    <t xml:space="preserve"> poplar </t>
  </si>
  <si>
    <t xml:space="preserve"> maple and hackberry </t>
  </si>
  <si>
    <t>Gum</t>
  </si>
  <si>
    <t>Bladdernut</t>
  </si>
  <si>
    <t>Locust</t>
  </si>
  <si>
    <t>pawpaw</t>
  </si>
  <si>
    <t xml:space="preserve"> vine shroud</t>
  </si>
  <si>
    <t xml:space="preserve"> ash seedling</t>
  </si>
  <si>
    <t xml:space="preserve"> chinquapin oak </t>
  </si>
  <si>
    <t xml:space="preserve"> native euonymus</t>
  </si>
  <si>
    <t xml:space="preserve"> poplar</t>
  </si>
  <si>
    <t xml:space="preserve"> elm </t>
  </si>
  <si>
    <t xml:space="preserve"> wahoo</t>
  </si>
  <si>
    <t>Paulownia</t>
  </si>
  <si>
    <t xml:space="preserve"> ash and cherry </t>
  </si>
  <si>
    <t xml:space="preserve"> native cane</t>
  </si>
  <si>
    <t xml:space="preserve"> cercis</t>
  </si>
  <si>
    <t xml:space="preserve"> sassafras</t>
  </si>
  <si>
    <t xml:space="preserve"> couple young oaks</t>
  </si>
  <si>
    <t xml:space="preserve"> jet bead</t>
  </si>
  <si>
    <t>Chinquapin oak</t>
  </si>
  <si>
    <t xml:space="preserve"> Osage orange</t>
  </si>
  <si>
    <t xml:space="preserve"> American elm</t>
  </si>
  <si>
    <t xml:space="preserve"> many maple </t>
  </si>
  <si>
    <t>Pines</t>
  </si>
  <si>
    <t xml:space="preserve"> bitternut hickory </t>
  </si>
  <si>
    <t>Red and white oaks</t>
  </si>
  <si>
    <t xml:space="preserve"> maple and ash </t>
  </si>
  <si>
    <t xml:space="preserve"> devil’s walking stick</t>
  </si>
  <si>
    <t xml:space="preserve"> hickory and maple </t>
  </si>
  <si>
    <t xml:space="preserve"> couple ash and tulip pop </t>
  </si>
  <si>
    <t xml:space="preserve"> tiny viburnum (jap tree lilac)</t>
  </si>
  <si>
    <t xml:space="preserve"> pecan</t>
  </si>
  <si>
    <t xml:space="preserve"> oak species</t>
  </si>
  <si>
    <t>Catalpa</t>
  </si>
  <si>
    <t xml:space="preserve"> coffee tree</t>
  </si>
  <si>
    <t xml:space="preserve"> oak </t>
  </si>
  <si>
    <t xml:space="preserve"> juniper</t>
  </si>
  <si>
    <t xml:space="preserve"> cornus mas</t>
  </si>
  <si>
    <t xml:space="preserve"> lindera benzoin</t>
  </si>
  <si>
    <t xml:space="preserve"> butternut hickory</t>
  </si>
  <si>
    <t xml:space="preserve"> black cherry</t>
  </si>
  <si>
    <t xml:space="preserve"> ginkgo</t>
  </si>
  <si>
    <t>Oak species</t>
  </si>
  <si>
    <t xml:space="preserve"> lonicera</t>
  </si>
  <si>
    <t xml:space="preserve"> carya species</t>
  </si>
  <si>
    <t xml:space="preserve"> prunus species</t>
  </si>
  <si>
    <t>PLOT</t>
  </si>
  <si>
    <t>COMMON NAME</t>
  </si>
  <si>
    <t>SCIENTIFIC NAME</t>
  </si>
  <si>
    <t>QTY</t>
  </si>
  <si>
    <t>DBH(in)</t>
  </si>
  <si>
    <t>TYPE</t>
  </si>
  <si>
    <t>CLASS</t>
  </si>
  <si>
    <t>frequency</t>
  </si>
  <si>
    <t>ARB2</t>
  </si>
  <si>
    <t xml:space="preserve">Fagus grandifolia </t>
  </si>
  <si>
    <t>TR</t>
  </si>
  <si>
    <t>Invasive Species</t>
  </si>
  <si>
    <t>SE</t>
  </si>
  <si>
    <t xml:space="preserve">Early Successional Species </t>
  </si>
  <si>
    <t>biternut hickory</t>
  </si>
  <si>
    <t>Carya cordiformis</t>
  </si>
  <si>
    <t>Intermediate Species</t>
  </si>
  <si>
    <t>black cherry</t>
  </si>
  <si>
    <t>Prunus serotina</t>
  </si>
  <si>
    <t>SA</t>
  </si>
  <si>
    <t>Climax Species</t>
  </si>
  <si>
    <t>Shrub Species</t>
  </si>
  <si>
    <t>black locust</t>
  </si>
  <si>
    <t>Robinia pseudoacacia</t>
  </si>
  <si>
    <t>Understory Species</t>
  </si>
  <si>
    <t>black walnut</t>
  </si>
  <si>
    <t>Juglans nigra</t>
  </si>
  <si>
    <t>Unique Values:</t>
  </si>
  <si>
    <t>boxelder maple</t>
  </si>
  <si>
    <t>Acer negundo</t>
  </si>
  <si>
    <t>BAB1</t>
  </si>
  <si>
    <t>BMCD2</t>
  </si>
  <si>
    <t>BTA1</t>
  </si>
  <si>
    <t>burning bush</t>
  </si>
  <si>
    <t>Eunoymous alatus</t>
  </si>
  <si>
    <t>BTA3</t>
  </si>
  <si>
    <t>SH</t>
  </si>
  <si>
    <t>BTA5</t>
  </si>
  <si>
    <t>BTB1</t>
  </si>
  <si>
    <t>BTB3</t>
  </si>
  <si>
    <t>eastern redbud</t>
  </si>
  <si>
    <t>Cercis canadensis</t>
  </si>
  <si>
    <t>BTB4</t>
  </si>
  <si>
    <t>NTBA</t>
  </si>
  <si>
    <t>elderberry</t>
  </si>
  <si>
    <t>Sambucus canadensis</t>
  </si>
  <si>
    <t>NTB3</t>
  </si>
  <si>
    <t>Rhamnus cathartica</t>
  </si>
  <si>
    <t>NTC3</t>
  </si>
  <si>
    <t>ginkgo</t>
  </si>
  <si>
    <t>Ginkgo biloba</t>
  </si>
  <si>
    <t>green ash</t>
  </si>
  <si>
    <t>Fraxinus pennsylvanica</t>
  </si>
  <si>
    <t>hackberry</t>
  </si>
  <si>
    <t>Celtis occidentalis</t>
  </si>
  <si>
    <t xml:space="preserve">hawthorn </t>
  </si>
  <si>
    <t>Crataegus sp.</t>
  </si>
  <si>
    <t xml:space="preserve">honeysuckle </t>
  </si>
  <si>
    <t>Lonicera maackii</t>
  </si>
  <si>
    <t>Aesculus glabra</t>
  </si>
  <si>
    <t>Asimina triloba</t>
  </si>
  <si>
    <t>red oak</t>
  </si>
  <si>
    <t>Quercus rubra</t>
  </si>
  <si>
    <t>spice bush</t>
  </si>
  <si>
    <t>Lindera benzoin</t>
  </si>
  <si>
    <t>sugar maple</t>
  </si>
  <si>
    <t>Acer saccharum</t>
  </si>
  <si>
    <t>sycamore</t>
  </si>
  <si>
    <t>Platanus occidentalis</t>
  </si>
  <si>
    <t>tulip poplar</t>
  </si>
  <si>
    <t>Liriodendeon tulipifera</t>
  </si>
  <si>
    <t>white ash</t>
  </si>
  <si>
    <t>Fraxinus americana</t>
  </si>
  <si>
    <t>white oak</t>
  </si>
  <si>
    <t>Quercus alba</t>
  </si>
  <si>
    <t>yellow buckeye</t>
  </si>
  <si>
    <t>Aesculus flava</t>
  </si>
  <si>
    <t>dead Prunus serotina</t>
  </si>
  <si>
    <t>Snag</t>
  </si>
  <si>
    <t>Unknown</t>
  </si>
  <si>
    <t>jetbead</t>
  </si>
  <si>
    <t>Rhodotypos scandens</t>
  </si>
  <si>
    <t>Gymnocladus dioicus</t>
  </si>
  <si>
    <t>leatherleaf mahonia</t>
  </si>
  <si>
    <t>Berberis bealei</t>
  </si>
  <si>
    <t>mock-orange</t>
  </si>
  <si>
    <t>Philadelphus</t>
  </si>
  <si>
    <t>Acer platanoides</t>
  </si>
  <si>
    <t>privet</t>
  </si>
  <si>
    <t xml:space="preserve">Ligustrum </t>
  </si>
  <si>
    <t>viburnum</t>
  </si>
  <si>
    <t>Viburnum sp</t>
  </si>
  <si>
    <t>shagbark hickory</t>
  </si>
  <si>
    <t>Carya ovata</t>
  </si>
  <si>
    <t>Ilex opaca</t>
  </si>
  <si>
    <t>Carpinus caroliniana</t>
  </si>
  <si>
    <t>slippery elm</t>
  </si>
  <si>
    <t>Ulmus rubra</t>
  </si>
  <si>
    <t>basswood</t>
  </si>
  <si>
    <t>Tilia americana</t>
  </si>
  <si>
    <t>Viburnum prunifolium</t>
  </si>
  <si>
    <t xml:space="preserve">blue ash </t>
  </si>
  <si>
    <t>Fraxinus quadrangulata</t>
  </si>
  <si>
    <t>chestnut oak</t>
  </si>
  <si>
    <t>Quercus montana</t>
  </si>
  <si>
    <t>coralberry</t>
  </si>
  <si>
    <t>Symphoricarpos orbiculatus</t>
  </si>
  <si>
    <t>hop-hornbeam</t>
  </si>
  <si>
    <t>Ostrya virginiana</t>
  </si>
  <si>
    <t>2 (Split trunks)</t>
  </si>
  <si>
    <t>red mulberry</t>
  </si>
  <si>
    <t>Morus rubra</t>
  </si>
  <si>
    <t xml:space="preserve">smooth hydrangea </t>
  </si>
  <si>
    <t xml:space="preserve">Hydrangea arborescens </t>
  </si>
  <si>
    <t>white mulberry</t>
  </si>
  <si>
    <t>Ulmus americana</t>
  </si>
  <si>
    <t>SNAG</t>
  </si>
  <si>
    <t>sweet gum</t>
  </si>
  <si>
    <t>Liquidambar styraciflua</t>
  </si>
  <si>
    <t>unknown</t>
  </si>
  <si>
    <t>pear</t>
  </si>
  <si>
    <t>Pyrus sp.</t>
  </si>
  <si>
    <t>Staphylea trifolia</t>
  </si>
  <si>
    <t>Franxinus</t>
  </si>
  <si>
    <t>sassafras</t>
  </si>
  <si>
    <t xml:space="preserve">devils walking stick </t>
  </si>
  <si>
    <t>Aralia spinosa</t>
  </si>
  <si>
    <t xml:space="preserve">SA </t>
  </si>
  <si>
    <t>flowering dogwood</t>
  </si>
  <si>
    <t>Cornus florida</t>
  </si>
  <si>
    <t>holly</t>
  </si>
  <si>
    <t>Ilex americana</t>
  </si>
  <si>
    <t>mulberry</t>
  </si>
  <si>
    <t>Pyrus</t>
  </si>
  <si>
    <t>Sassafras albidum</t>
  </si>
  <si>
    <t>tree-of-heaven</t>
  </si>
  <si>
    <t>Ailanthus altissima</t>
  </si>
  <si>
    <t>NTB1</t>
  </si>
  <si>
    <t>Prunus americana</t>
  </si>
  <si>
    <t>dead Fraxinus</t>
  </si>
  <si>
    <t>dead Platanus occidentalis</t>
  </si>
  <si>
    <t>osage orange</t>
  </si>
  <si>
    <t>Maclura pomifera</t>
  </si>
  <si>
    <t>persimmon</t>
  </si>
  <si>
    <t>Diospyros virginiana</t>
  </si>
  <si>
    <t>Viburnum sp.</t>
  </si>
  <si>
    <t>willow</t>
  </si>
  <si>
    <t>Salix sp</t>
  </si>
  <si>
    <t xml:space="preserve">SE </t>
  </si>
  <si>
    <t>Fraxinus</t>
  </si>
  <si>
    <t>Juniperus virginiana</t>
  </si>
  <si>
    <t>Ulmus</t>
  </si>
  <si>
    <t>staghorn sumac</t>
  </si>
  <si>
    <t>Rhus typhina</t>
  </si>
  <si>
    <t>c</t>
  </si>
  <si>
    <t xml:space="preserve">SH </t>
  </si>
  <si>
    <t>Totals</t>
  </si>
  <si>
    <t>DATE</t>
  </si>
  <si>
    <t>QUADID</t>
  </si>
  <si>
    <t>CLASSIFICATION</t>
  </si>
  <si>
    <t>DOA</t>
  </si>
  <si>
    <t>TREENO</t>
  </si>
  <si>
    <t>DBH (in)</t>
  </si>
  <si>
    <t>SH Shrub</t>
  </si>
  <si>
    <t>SE Seeding ≤12in height</t>
  </si>
  <si>
    <t>SA Sapling ≥0.25-≤1.5 inDBH</t>
  </si>
  <si>
    <t>TR Tree ≥1.5 DBH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</si>
</sst>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Aptos Narrow"/>
      <scheme val="minor"/>
    </font>
    <font>
      <b/>
      <sz val="13.0"/>
      <color theme="1"/>
      <name val="Aptos Narrow"/>
    </font>
    <font>
      <b/>
      <sz val="13.0"/>
      <color rgb="FF000000"/>
      <name val="Calibri"/>
    </font>
    <font>
      <b/>
      <sz val="13.0"/>
      <color theme="1"/>
      <name val="Calibri"/>
    </font>
    <font>
      <sz val="11.0"/>
      <color theme="1"/>
      <name val="Aptos Narrow"/>
    </font>
    <font>
      <sz val="10.0"/>
      <color rgb="FF000000"/>
      <name val="Calibri"/>
    </font>
    <font>
      <sz val="11.0"/>
      <color theme="1"/>
      <name val="Calibri"/>
    </font>
    <font>
      <color theme="1"/>
      <name val="Aptos Narrow"/>
      <scheme val="minor"/>
    </font>
    <font>
      <b/>
      <sz val="11.0"/>
      <color rgb="FF000000"/>
      <name val="Calibri"/>
    </font>
    <font/>
    <font>
      <b/>
      <sz val="10.0"/>
      <color rgb="FF000000"/>
      <name val="Calibri"/>
    </font>
    <font>
      <b/>
      <sz val="11.0"/>
      <color theme="1"/>
      <name val="Calibri"/>
    </font>
    <font>
      <sz val="9.0"/>
      <color rgb="FF000000"/>
      <name val="Calibri"/>
    </font>
    <font>
      <sz val="10.0"/>
      <color theme="1"/>
      <name val="Calibri"/>
    </font>
    <font>
      <sz val="12.0"/>
      <color rgb="FF111111"/>
      <name val="-Apple-System"/>
    </font>
    <font>
      <sz val="11.0"/>
      <color rgb="FF000000"/>
      <name val="Calibri"/>
    </font>
    <font>
      <b/>
      <sz val="11.0"/>
      <color theme="1"/>
      <name val="Aptos Narrow"/>
    </font>
    <font>
      <sz val="9.0"/>
      <color rgb="FF000000"/>
      <name val="&quot;Google Sans Mono&quot;"/>
    </font>
    <font>
      <sz val="12.0"/>
      <color rgb="FF111111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1CEEE"/>
        <bgColor rgb="FFF1CEEE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E7E6E6"/>
        <bgColor rgb="FFE7E6E6"/>
      </patternFill>
    </fill>
    <fill>
      <patternFill patternType="solid">
        <fgColor rgb="FFE5E5E5"/>
        <bgColor rgb="FFE5E5E5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16" xfId="0" applyFont="1" applyNumberFormat="1"/>
    <xf borderId="0" fillId="0" fontId="5" numFmtId="0" xfId="0" applyFont="1"/>
    <xf borderId="0" fillId="0" fontId="6" numFmtId="0" xfId="0" applyAlignment="1" applyFont="1">
      <alignment horizontal="center"/>
    </xf>
    <xf borderId="1" fillId="0" fontId="4" numFmtId="0" xfId="0" applyBorder="1" applyFont="1"/>
    <xf borderId="0" fillId="0" fontId="7" numFmtId="0" xfId="0" applyFont="1"/>
    <xf borderId="1" fillId="0" fontId="8" numFmtId="0" xfId="0" applyAlignment="1" applyBorder="1" applyFont="1">
      <alignment shrinkToFit="0" wrapText="1"/>
    </xf>
    <xf borderId="2" fillId="0" fontId="8" numFmtId="0" xfId="0" applyAlignment="1" applyBorder="1" applyFont="1">
      <alignment horizontal="center" shrinkToFit="0" wrapText="1"/>
    </xf>
    <xf borderId="3" fillId="0" fontId="9" numFmtId="0" xfId="0" applyBorder="1" applyFont="1"/>
    <xf borderId="4" fillId="0" fontId="9" numFmtId="0" xfId="0" applyBorder="1" applyFont="1"/>
    <xf borderId="1" fillId="0" fontId="10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center" shrinkToFit="0" wrapText="1"/>
    </xf>
    <xf borderId="2" fillId="0" fontId="11" numFmtId="0" xfId="0" applyAlignment="1" applyBorder="1" applyFont="1">
      <alignment shrinkToFit="0" wrapText="1"/>
    </xf>
    <xf borderId="1" fillId="2" fontId="8" numFmtId="0" xfId="0" applyAlignment="1" applyBorder="1" applyFill="1" applyFont="1">
      <alignment horizontal="center" shrinkToFit="0" wrapText="1"/>
    </xf>
    <xf borderId="1" fillId="2" fontId="8" numFmtId="0" xfId="0" applyAlignment="1" applyBorder="1" applyFont="1">
      <alignment horizontal="center"/>
    </xf>
    <xf borderId="1" fillId="2" fontId="12" numFmtId="0" xfId="0" applyAlignment="1" applyBorder="1" applyFont="1">
      <alignment horizontal="center" shrinkToFit="0" wrapText="1"/>
    </xf>
    <xf borderId="1" fillId="2" fontId="5" numFmtId="0" xfId="0" applyAlignment="1" applyBorder="1" applyFont="1">
      <alignment horizontal="center" shrinkToFit="0" wrapText="1"/>
    </xf>
    <xf borderId="1" fillId="2" fontId="13" numFmtId="0" xfId="0" applyAlignment="1" applyBorder="1" applyFont="1">
      <alignment horizontal="center" shrinkToFit="0" wrapText="1"/>
    </xf>
    <xf borderId="1" fillId="2" fontId="4" numFmtId="0" xfId="0" applyBorder="1" applyFont="1"/>
    <xf borderId="0" fillId="0" fontId="14" numFmtId="0" xfId="0" applyFont="1"/>
    <xf borderId="1" fillId="0" fontId="4" numFmtId="1" xfId="0" applyBorder="1" applyFont="1" applyNumberFormat="1"/>
    <xf borderId="5" fillId="3" fontId="14" numFmtId="0" xfId="0" applyAlignment="1" applyBorder="1" applyFill="1" applyFont="1">
      <alignment shrinkToFit="0" wrapText="1"/>
    </xf>
    <xf borderId="1" fillId="0" fontId="15" numFmtId="0" xfId="0" applyBorder="1" applyFont="1"/>
    <xf borderId="1" fillId="0" fontId="4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1" fillId="4" fontId="15" numFmtId="0" xfId="0" applyBorder="1" applyFill="1" applyFont="1"/>
    <xf borderId="1" fillId="4" fontId="4" numFmtId="0" xfId="0" applyAlignment="1" applyBorder="1" applyFont="1">
      <alignment horizontal="center"/>
    </xf>
    <xf borderId="1" fillId="4" fontId="4" numFmtId="0" xfId="0" applyBorder="1" applyFont="1"/>
    <xf borderId="1" fillId="4" fontId="5" numFmtId="0" xfId="0" applyAlignment="1" applyBorder="1" applyFont="1">
      <alignment horizontal="left"/>
    </xf>
    <xf borderId="1" fillId="4" fontId="6" numFmtId="0" xfId="0" applyAlignment="1" applyBorder="1" applyFont="1">
      <alignment horizontal="center"/>
    </xf>
    <xf borderId="1" fillId="0" fontId="5" numFmtId="0" xfId="0" applyAlignment="1" applyBorder="1" applyFont="1">
      <alignment horizontal="left"/>
    </xf>
    <xf borderId="1" fillId="5" fontId="15" numFmtId="0" xfId="0" applyBorder="1" applyFill="1" applyFont="1"/>
    <xf borderId="1" fillId="5" fontId="4" numFmtId="0" xfId="0" applyAlignment="1" applyBorder="1" applyFont="1">
      <alignment horizontal="center"/>
    </xf>
    <xf borderId="1" fillId="5" fontId="4" numFmtId="0" xfId="0" applyBorder="1" applyFont="1"/>
    <xf borderId="1" fillId="5" fontId="5" numFmtId="0" xfId="0" applyAlignment="1" applyBorder="1" applyFont="1">
      <alignment horizontal="left"/>
    </xf>
    <xf borderId="1" fillId="5" fontId="6" numFmtId="0" xfId="0" applyAlignment="1" applyBorder="1" applyFont="1">
      <alignment horizontal="center"/>
    </xf>
    <xf borderId="1" fillId="0" fontId="6" numFmtId="0" xfId="0" applyBorder="1" applyFont="1"/>
    <xf borderId="1" fillId="0" fontId="8" numFmtId="0" xfId="0" applyAlignment="1" applyBorder="1" applyFont="1">
      <alignment horizontal="right"/>
    </xf>
    <xf borderId="1" fillId="0" fontId="11" numFmtId="0" xfId="0" applyAlignment="1" applyBorder="1" applyFont="1">
      <alignment horizontal="center"/>
    </xf>
    <xf borderId="1" fillId="6" fontId="15" numFmtId="0" xfId="0" applyBorder="1" applyFill="1" applyFont="1"/>
    <xf borderId="1" fillId="6" fontId="4" numFmtId="0" xfId="0" applyBorder="1" applyFont="1"/>
    <xf borderId="1" fillId="0" fontId="11" numFmtId="0" xfId="0" applyAlignment="1" applyBorder="1" applyFont="1">
      <alignment horizontal="right"/>
    </xf>
    <xf borderId="1" fillId="0" fontId="16" numFmtId="0" xfId="0" applyBorder="1" applyFont="1"/>
    <xf borderId="1" fillId="0" fontId="16" numFmtId="1" xfId="0" applyBorder="1" applyFont="1" applyNumberFormat="1"/>
    <xf borderId="1" fillId="0" fontId="13" numFmtId="0" xfId="0" applyAlignment="1" applyBorder="1" applyFont="1">
      <alignment horizontal="left"/>
    </xf>
    <xf borderId="0" fillId="3" fontId="17" numFmtId="0" xfId="0" applyFont="1"/>
    <xf borderId="5" fillId="3" fontId="18" numFmtId="0" xfId="0" applyAlignment="1" applyBorder="1" applyFont="1">
      <alignment readingOrder="0" shrinkToFit="0" wrapText="1"/>
    </xf>
    <xf borderId="1" fillId="0" fontId="19" numFmtId="0" xfId="0" applyBorder="1" applyFont="1"/>
    <xf borderId="2" fillId="0" fontId="19" numFmtId="0" xfId="0" applyBorder="1" applyFont="1"/>
    <xf borderId="0" fillId="0" fontId="19" numFmtId="0" xfId="0" applyFont="1"/>
    <xf borderId="2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0" fillId="0" fontId="16" numFmtId="0" xfId="0" applyFont="1"/>
    <xf borderId="11" fillId="0" fontId="4" numFmtId="0" xfId="0" applyBorder="1" applyFont="1"/>
    <xf borderId="0" fillId="0" fontId="20" numFmtId="0" xfId="0" applyFont="1"/>
    <xf borderId="6" fillId="0" fontId="19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8" fillId="0" fontId="19" numFmtId="0" xfId="0" applyBorder="1" applyFont="1"/>
    <xf borderId="0" fillId="0" fontId="21" numFmtId="0" xfId="0" applyAlignment="1" applyFont="1">
      <alignment readingOrder="0"/>
    </xf>
    <xf borderId="15" fillId="0" fontId="19" numFmtId="0" xfId="0" applyBorder="1" applyFont="1"/>
    <xf borderId="0" fillId="0" fontId="19" numFmtId="14" xfId="0" applyFont="1" applyNumberFormat="1"/>
    <xf borderId="0" fillId="0" fontId="4" numFmtId="14" xfId="0" applyFont="1" applyNumberFormat="1"/>
  </cellXfs>
  <cellStyles count="1">
    <cellStyle xfId="0" name="Normal" builtinId="0"/>
  </cellStyles>
  <dxfs count="1">
    <dxf>
      <font>
        <i/>
        <color rgb="FF00CC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Tree Class distribution by plot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Combined!$A$2:$A$13</c:f>
            </c:strRef>
          </c:cat>
          <c:val>
            <c:numRef>
              <c:f>Combined!$B$2:$B$13</c:f>
              <c:numCache/>
            </c:numRef>
          </c:val>
        </c:ser>
        <c:ser>
          <c:idx val="1"/>
          <c:order val="1"/>
          <c:tx>
            <c:v>SA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Combined!$A$2:$A$13</c:f>
            </c:strRef>
          </c:cat>
          <c:val>
            <c:numRef>
              <c:f>Combined!$C$2:$C$13</c:f>
              <c:numCache/>
            </c:numRef>
          </c:val>
        </c:ser>
        <c:ser>
          <c:idx val="2"/>
          <c:order val="2"/>
          <c:tx>
            <c:v>SE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Combined!$A$2:$A$13</c:f>
            </c:strRef>
          </c:cat>
          <c:val>
            <c:numRef>
              <c:f>Combined!$D$2:$D$13</c:f>
              <c:numCache/>
            </c:numRef>
          </c:val>
        </c:ser>
        <c:ser>
          <c:idx val="3"/>
          <c:order val="3"/>
          <c:tx>
            <c:v>SH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Combined!$A$2:$A$13</c:f>
            </c:strRef>
          </c:cat>
          <c:val>
            <c:numRef>
              <c:f>Combined!$E$2:$E$13</c:f>
              <c:numCache/>
            </c:numRef>
          </c:val>
        </c:ser>
        <c:axId val="1143036330"/>
        <c:axId val="556078626"/>
      </c:barChart>
      <c:catAx>
        <c:axId val="1143036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6078626"/>
      </c:catAx>
      <c:valAx>
        <c:axId val="556078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303633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Species class by plot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Understory Species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Combined!$A$2:$A$13</c:f>
            </c:strRef>
          </c:cat>
          <c:val>
            <c:numRef>
              <c:f>Combined!$K$2:$K$13</c:f>
              <c:numCache/>
            </c:numRef>
          </c:val>
        </c:ser>
        <c:ser>
          <c:idx val="1"/>
          <c:order val="1"/>
          <c:tx>
            <c:v>Shrub Species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Combined!$A$2:$A$13</c:f>
            </c:strRef>
          </c:cat>
          <c:val>
            <c:numRef>
              <c:f>Combined!$J$2:$J$13</c:f>
              <c:numCache/>
            </c:numRef>
          </c:val>
        </c:ser>
        <c:ser>
          <c:idx val="2"/>
          <c:order val="2"/>
          <c:tx>
            <c:v>Climax Species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Combined!$A$2:$A$13</c:f>
            </c:strRef>
          </c:cat>
          <c:val>
            <c:numRef>
              <c:f>Combined!$I$2:$I$13</c:f>
              <c:numCache/>
            </c:numRef>
          </c:val>
        </c:ser>
        <c:ser>
          <c:idx val="3"/>
          <c:order val="3"/>
          <c:tx>
            <c:v>Early Successional Species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Combined!$A$2:$A$13</c:f>
            </c:strRef>
          </c:cat>
          <c:val>
            <c:numRef>
              <c:f>Combined!$G$2:$G$13</c:f>
              <c:numCache/>
            </c:numRef>
          </c:val>
        </c:ser>
        <c:ser>
          <c:idx val="4"/>
          <c:order val="4"/>
          <c:tx>
            <c:v>Intermediate Species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Combined!$A$2:$A$13</c:f>
            </c:strRef>
          </c:cat>
          <c:val>
            <c:numRef>
              <c:f>Combined!$H$2:$H$13</c:f>
              <c:numCache/>
            </c:numRef>
          </c:val>
        </c:ser>
        <c:axId val="1922815728"/>
        <c:axId val="809410889"/>
      </c:barChart>
      <c:catAx>
        <c:axId val="192281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PLOT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9410889"/>
      </c:catAx>
      <c:valAx>
        <c:axId val="809410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28157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Invasive and dead to total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Combined!$A$1:$A$13</c:f>
            </c:strRef>
          </c:cat>
          <c:val>
            <c:numRef>
              <c:f>Combined!$F$1:$F$13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Combined!$A$1:$A$13</c:f>
            </c:strRef>
          </c:cat>
          <c:val>
            <c:numRef>
              <c:f>Combined!$L$1:$L$13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Combined!$A$1:$A$13</c:f>
            </c:strRef>
          </c:cat>
          <c:val>
            <c:numRef>
              <c:f>Combined!$M$1:$M$14</c:f>
              <c:numCache/>
            </c:numRef>
          </c:val>
        </c:ser>
        <c:overlap val="100"/>
        <c:axId val="593101938"/>
        <c:axId val="1347090409"/>
      </c:barChart>
      <c:catAx>
        <c:axId val="593101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7090409"/>
      </c:catAx>
      <c:valAx>
        <c:axId val="1347090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310193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381000</xdr:colOff>
      <xdr:row>17</xdr:row>
      <xdr:rowOff>95250</xdr:rowOff>
    </xdr:from>
    <xdr:ext cx="5229225" cy="2600325"/>
    <xdr:graphicFrame>
      <xdr:nvGraphicFramePr>
        <xdr:cNvPr descr="Chart type: Clustered Column. Multiple values by 'PLOT'&#10;&#10;Description automatically generated" id="54621636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361950</xdr:colOff>
      <xdr:row>34</xdr:row>
      <xdr:rowOff>0</xdr:rowOff>
    </xdr:from>
    <xdr:ext cx="5229225" cy="2600325"/>
    <xdr:graphicFrame>
      <xdr:nvGraphicFramePr>
        <xdr:cNvPr descr="Chart type: Clustered Column. 'Understory Species', 'DEAD' by 'PLOT'&#10;&#10;Description automatically generated" id="201293318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666750</xdr:colOff>
      <xdr:row>17</xdr:row>
      <xdr:rowOff>57150</xdr:rowOff>
    </xdr:from>
    <xdr:ext cx="5162550" cy="2600325"/>
    <xdr:graphicFrame>
      <xdr:nvGraphicFramePr>
        <xdr:cNvPr id="63131529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8.63"/>
    <col customWidth="1" min="8" max="8" width="83.38"/>
    <col customWidth="1" min="9" max="9" width="93.0"/>
    <col customWidth="1" min="10" max="48" width="8.63"/>
  </cols>
  <sheetData>
    <row r="1">
      <c r="A1" s="1" t="s">
        <v>0</v>
      </c>
      <c r="B1" s="1"/>
      <c r="C1" s="1"/>
      <c r="D1" s="1"/>
      <c r="E1" s="1"/>
      <c r="F1" s="2"/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>
      <c r="B2" s="4"/>
      <c r="F2" s="5"/>
      <c r="J2" s="6"/>
      <c r="K2" s="6"/>
      <c r="L2" s="6"/>
      <c r="M2" s="6"/>
      <c r="N2" s="6"/>
      <c r="O2" s="6"/>
      <c r="P2" s="6"/>
      <c r="Q2" s="6"/>
      <c r="R2" s="6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</row>
    <row r="3">
      <c r="F3" s="5"/>
      <c r="J3" s="6"/>
      <c r="K3" s="6"/>
      <c r="L3" s="6"/>
      <c r="M3" s="6"/>
      <c r="N3" s="6"/>
      <c r="O3" s="6"/>
      <c r="P3" s="6"/>
      <c r="Q3" s="6"/>
      <c r="R3" s="6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>
      <c r="F4" s="5"/>
      <c r="H4" s="8">
        <f>IF(isnumber(search("cherry",H7:I7)),1,0)</f>
        <v>1</v>
      </c>
      <c r="J4" s="6"/>
      <c r="K4" s="6"/>
      <c r="L4" s="6"/>
      <c r="M4" s="6"/>
      <c r="N4" s="6"/>
      <c r="O4" s="6"/>
      <c r="P4" s="6"/>
      <c r="Q4" s="6"/>
      <c r="R4" s="6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</row>
    <row r="5">
      <c r="A5" s="9" t="s">
        <v>1</v>
      </c>
      <c r="B5" s="10" t="s">
        <v>2</v>
      </c>
      <c r="C5" s="11"/>
      <c r="D5" s="11"/>
      <c r="E5" s="12"/>
      <c r="F5" s="13" t="s">
        <v>3</v>
      </c>
      <c r="G5" s="13" t="s">
        <v>4</v>
      </c>
      <c r="H5" s="14" t="s">
        <v>5</v>
      </c>
      <c r="I5" s="14" t="s">
        <v>5</v>
      </c>
      <c r="J5" s="15" t="s">
        <v>6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2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>
      <c r="A6" s="16" t="s">
        <v>7</v>
      </c>
      <c r="B6" s="17" t="s">
        <v>8</v>
      </c>
      <c r="C6" s="17" t="s">
        <v>9</v>
      </c>
      <c r="D6" s="17" t="s">
        <v>10</v>
      </c>
      <c r="E6" s="17" t="s">
        <v>11</v>
      </c>
      <c r="F6" s="18" t="s">
        <v>12</v>
      </c>
      <c r="G6" s="18" t="s">
        <v>12</v>
      </c>
      <c r="H6" s="19" t="s">
        <v>13</v>
      </c>
      <c r="I6" s="19" t="s">
        <v>14</v>
      </c>
      <c r="J6" s="20" t="s">
        <v>15</v>
      </c>
      <c r="K6" s="20" t="s">
        <v>16</v>
      </c>
      <c r="L6" s="20" t="s">
        <v>17</v>
      </c>
      <c r="M6" s="20" t="s">
        <v>18</v>
      </c>
      <c r="N6" s="20" t="s">
        <v>19</v>
      </c>
      <c r="O6" s="20" t="s">
        <v>20</v>
      </c>
      <c r="P6" s="20" t="s">
        <v>21</v>
      </c>
      <c r="Q6" s="20" t="s">
        <v>22</v>
      </c>
      <c r="R6" s="20" t="s">
        <v>23</v>
      </c>
      <c r="S6" s="20" t="s">
        <v>24</v>
      </c>
      <c r="T6" s="20" t="s">
        <v>25</v>
      </c>
      <c r="U6" s="20" t="s">
        <v>26</v>
      </c>
      <c r="V6" s="19" t="s">
        <v>27</v>
      </c>
      <c r="W6" s="19" t="s">
        <v>28</v>
      </c>
      <c r="X6" s="19" t="s">
        <v>29</v>
      </c>
      <c r="Y6" s="19" t="s">
        <v>30</v>
      </c>
      <c r="Z6" s="21"/>
      <c r="AA6" s="21"/>
      <c r="AB6" s="21"/>
      <c r="AC6" s="21"/>
      <c r="AD6" s="21"/>
      <c r="AE6" s="21"/>
      <c r="AF6" s="21"/>
      <c r="AG6" s="20" t="s">
        <v>15</v>
      </c>
      <c r="AH6" s="20" t="s">
        <v>16</v>
      </c>
      <c r="AI6" s="20" t="s">
        <v>17</v>
      </c>
      <c r="AJ6" s="20" t="s">
        <v>18</v>
      </c>
      <c r="AK6" s="20" t="s">
        <v>19</v>
      </c>
      <c r="AL6" s="20" t="s">
        <v>20</v>
      </c>
      <c r="AM6" s="20" t="s">
        <v>21</v>
      </c>
      <c r="AN6" s="20" t="s">
        <v>22</v>
      </c>
      <c r="AO6" s="20" t="s">
        <v>23</v>
      </c>
      <c r="AP6" s="20" t="s">
        <v>24</v>
      </c>
      <c r="AQ6" s="20" t="s">
        <v>25</v>
      </c>
      <c r="AR6" s="20" t="s">
        <v>26</v>
      </c>
      <c r="AS6" s="19" t="s">
        <v>27</v>
      </c>
      <c r="AT6" s="19" t="s">
        <v>28</v>
      </c>
      <c r="AU6" s="19" t="s">
        <v>29</v>
      </c>
      <c r="AV6" s="19" t="s">
        <v>30</v>
      </c>
    </row>
    <row r="7">
      <c r="A7" s="7">
        <v>1.0</v>
      </c>
      <c r="B7" s="7">
        <v>37.0</v>
      </c>
      <c r="C7" s="7">
        <v>5.0</v>
      </c>
      <c r="D7" s="7">
        <v>23.0</v>
      </c>
      <c r="E7" s="7">
        <v>90.0</v>
      </c>
      <c r="F7" s="7">
        <f t="shared" ref="F7:F12" si="1">((AVERAGE(B7:E7))*(1.04))</f>
        <v>40.3</v>
      </c>
      <c r="G7" s="7">
        <f t="shared" ref="G7:G12" si="2">100-F7</f>
        <v>59.7</v>
      </c>
      <c r="H7" s="22" t="s">
        <v>31</v>
      </c>
      <c r="I7" s="22" t="s">
        <v>32</v>
      </c>
      <c r="J7" s="23">
        <v>2.0</v>
      </c>
      <c r="K7" s="23">
        <v>1.0</v>
      </c>
      <c r="L7" s="23">
        <v>0.0</v>
      </c>
      <c r="M7" s="23">
        <v>3.0</v>
      </c>
      <c r="N7" s="23">
        <v>1.0</v>
      </c>
      <c r="O7" s="23">
        <v>2.0</v>
      </c>
      <c r="P7" s="23">
        <v>0.0</v>
      </c>
      <c r="Q7" s="23">
        <v>3.0</v>
      </c>
      <c r="R7" s="23">
        <v>0.0</v>
      </c>
      <c r="S7" s="23">
        <v>0.0</v>
      </c>
      <c r="T7" s="23">
        <v>0.0</v>
      </c>
      <c r="U7" s="23">
        <v>1.0</v>
      </c>
      <c r="V7" s="23">
        <v>3.0</v>
      </c>
      <c r="W7" s="23">
        <v>0.0</v>
      </c>
      <c r="X7" s="23">
        <v>0.0</v>
      </c>
      <c r="Y7" s="23">
        <v>1.0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</row>
    <row r="8">
      <c r="A8" s="7">
        <v>2.0</v>
      </c>
      <c r="B8" s="7">
        <v>8.0</v>
      </c>
      <c r="C8" s="7">
        <v>4.0</v>
      </c>
      <c r="D8" s="7">
        <v>3.0</v>
      </c>
      <c r="E8" s="7">
        <v>5.0</v>
      </c>
      <c r="F8" s="7">
        <f t="shared" si="1"/>
        <v>5.2</v>
      </c>
      <c r="G8" s="7">
        <f t="shared" si="2"/>
        <v>94.8</v>
      </c>
      <c r="H8" s="24" t="s">
        <v>33</v>
      </c>
      <c r="I8" s="24" t="s">
        <v>34</v>
      </c>
      <c r="J8" s="7">
        <v>1.0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7">
        <v>0.0</v>
      </c>
      <c r="Q8" s="7">
        <v>4.0</v>
      </c>
      <c r="R8" s="7">
        <v>0.0</v>
      </c>
      <c r="S8" s="7">
        <v>0.0</v>
      </c>
      <c r="T8" s="7">
        <v>0.0</v>
      </c>
      <c r="U8" s="7">
        <v>2.0</v>
      </c>
      <c r="V8" s="7">
        <v>1.0</v>
      </c>
      <c r="W8" s="7">
        <v>0.0</v>
      </c>
      <c r="X8" s="7">
        <v>0.0</v>
      </c>
      <c r="Y8" s="7">
        <v>0.0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>
      <c r="A9" s="25">
        <v>3.0</v>
      </c>
      <c r="B9" s="26">
        <v>10.0</v>
      </c>
      <c r="C9" s="26">
        <v>6.0</v>
      </c>
      <c r="D9" s="26">
        <v>13.0</v>
      </c>
      <c r="E9" s="26">
        <v>17.0</v>
      </c>
      <c r="F9" s="7">
        <f t="shared" si="1"/>
        <v>11.96</v>
      </c>
      <c r="G9" s="7">
        <f t="shared" si="2"/>
        <v>88.04</v>
      </c>
      <c r="H9" s="24" t="s">
        <v>35</v>
      </c>
      <c r="I9" s="24" t="s">
        <v>36</v>
      </c>
      <c r="J9" s="7">
        <v>1.0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  <c r="Q9" s="27">
        <v>4.0</v>
      </c>
      <c r="R9" s="7">
        <v>0.0</v>
      </c>
      <c r="S9" s="7">
        <v>0.0</v>
      </c>
      <c r="T9" s="7">
        <v>0.0</v>
      </c>
      <c r="U9" s="7">
        <v>2.0</v>
      </c>
      <c r="V9" s="7">
        <v>1.0</v>
      </c>
      <c r="W9" s="7">
        <v>0.0</v>
      </c>
      <c r="X9" s="7">
        <v>0.0</v>
      </c>
      <c r="Y9" s="7">
        <v>0.0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>
      <c r="A10" s="25">
        <v>4.0</v>
      </c>
      <c r="B10" s="26">
        <v>6.0</v>
      </c>
      <c r="C10" s="26">
        <v>3.0</v>
      </c>
      <c r="D10" s="26">
        <v>8.0</v>
      </c>
      <c r="E10" s="26">
        <v>3.0</v>
      </c>
      <c r="F10" s="7">
        <f t="shared" si="1"/>
        <v>5.2</v>
      </c>
      <c r="G10" s="7">
        <f t="shared" si="2"/>
        <v>94.8</v>
      </c>
      <c r="H10" s="24" t="s">
        <v>37</v>
      </c>
      <c r="I10" s="24" t="s">
        <v>38</v>
      </c>
      <c r="J10" s="7">
        <v>1.0</v>
      </c>
      <c r="K10" s="27">
        <v>0.0</v>
      </c>
      <c r="L10" s="7">
        <v>0.0</v>
      </c>
      <c r="M10" s="7">
        <v>3.0</v>
      </c>
      <c r="N10" s="7">
        <v>0.0</v>
      </c>
      <c r="O10" s="7">
        <v>0.0</v>
      </c>
      <c r="P10" s="7">
        <v>0.0</v>
      </c>
      <c r="Q10" s="27">
        <v>3.0</v>
      </c>
      <c r="R10" s="7">
        <v>0.0</v>
      </c>
      <c r="S10" s="7">
        <v>0.0</v>
      </c>
      <c r="T10" s="7">
        <v>0.0</v>
      </c>
      <c r="U10" s="7">
        <v>3.0</v>
      </c>
      <c r="V10" s="7">
        <v>3.0</v>
      </c>
      <c r="W10" s="7">
        <v>0.0</v>
      </c>
      <c r="X10" s="7">
        <v>0.0</v>
      </c>
      <c r="Y10" s="7">
        <v>0.0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</row>
    <row r="11">
      <c r="A11" s="25">
        <v>5.0</v>
      </c>
      <c r="B11" s="26">
        <v>25.0</v>
      </c>
      <c r="C11" s="26">
        <v>23.0</v>
      </c>
      <c r="D11" s="26">
        <v>30.0</v>
      </c>
      <c r="E11" s="26">
        <v>22.0</v>
      </c>
      <c r="F11" s="7">
        <f t="shared" si="1"/>
        <v>26</v>
      </c>
      <c r="G11" s="7">
        <f t="shared" si="2"/>
        <v>74</v>
      </c>
      <c r="H11" s="24" t="s">
        <v>39</v>
      </c>
      <c r="I11" s="24" t="s">
        <v>40</v>
      </c>
      <c r="J11" s="27">
        <v>3.0</v>
      </c>
      <c r="K11" s="7">
        <v>0.0</v>
      </c>
      <c r="L11" s="7">
        <v>0.0</v>
      </c>
      <c r="M11" s="27">
        <v>3.0</v>
      </c>
      <c r="N11" s="7">
        <v>0.0</v>
      </c>
      <c r="O11" s="7">
        <v>0.0</v>
      </c>
      <c r="P11" s="7">
        <v>1.0</v>
      </c>
      <c r="Q11" s="27">
        <v>3.0</v>
      </c>
      <c r="R11" s="7">
        <v>0.0</v>
      </c>
      <c r="S11" s="7">
        <v>0.0</v>
      </c>
      <c r="T11" s="7">
        <v>1.0</v>
      </c>
      <c r="U11" s="7">
        <v>1.0</v>
      </c>
      <c r="V11" s="7">
        <v>3.0</v>
      </c>
      <c r="W11" s="7">
        <v>0.0</v>
      </c>
      <c r="X11" s="7">
        <v>0.0</v>
      </c>
      <c r="Y11" s="7">
        <v>0.0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</row>
    <row r="12">
      <c r="A12" s="25">
        <v>6.0</v>
      </c>
      <c r="B12" s="26">
        <v>13.0</v>
      </c>
      <c r="C12" s="26">
        <v>6.0</v>
      </c>
      <c r="D12" s="26">
        <v>16.0</v>
      </c>
      <c r="E12" s="26">
        <v>8.0</v>
      </c>
      <c r="F12" s="7">
        <f t="shared" si="1"/>
        <v>11.18</v>
      </c>
      <c r="G12" s="7">
        <f t="shared" si="2"/>
        <v>88.82</v>
      </c>
      <c r="H12" s="24" t="s">
        <v>41</v>
      </c>
      <c r="I12" s="24" t="s">
        <v>42</v>
      </c>
      <c r="J12" s="27">
        <v>3.0</v>
      </c>
      <c r="K12" s="7">
        <v>1.0</v>
      </c>
      <c r="L12" s="7">
        <v>0.0</v>
      </c>
      <c r="M12" s="27">
        <v>4.0</v>
      </c>
      <c r="N12" s="7">
        <v>0.0</v>
      </c>
      <c r="O12" s="7">
        <v>1.0</v>
      </c>
      <c r="P12" s="7">
        <v>1.0</v>
      </c>
      <c r="Q12" s="27">
        <v>4.0</v>
      </c>
      <c r="R12" s="7">
        <v>0.0</v>
      </c>
      <c r="S12" s="7">
        <v>0.0</v>
      </c>
      <c r="T12" s="7">
        <v>1.0</v>
      </c>
      <c r="U12" s="7">
        <v>1.0</v>
      </c>
      <c r="V12" s="7">
        <v>4.0</v>
      </c>
      <c r="W12" s="7">
        <v>1.0</v>
      </c>
      <c r="X12" s="7">
        <v>0.0</v>
      </c>
      <c r="Y12" s="7">
        <v>2.0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</row>
    <row r="13">
      <c r="A13" s="28">
        <v>7.0</v>
      </c>
      <c r="B13" s="29"/>
      <c r="C13" s="29"/>
      <c r="D13" s="29"/>
      <c r="E13" s="29"/>
      <c r="F13" s="30"/>
      <c r="G13" s="30"/>
      <c r="H13" s="31"/>
      <c r="I13" s="31"/>
      <c r="J13" s="32"/>
      <c r="K13" s="30"/>
      <c r="L13" s="30"/>
      <c r="M13" s="32"/>
      <c r="N13" s="30"/>
      <c r="O13" s="30"/>
      <c r="P13" s="30"/>
      <c r="Q13" s="32"/>
      <c r="R13" s="30"/>
      <c r="S13" s="30"/>
      <c r="T13" s="30"/>
      <c r="U13" s="30"/>
      <c r="V13" s="30"/>
      <c r="W13" s="30"/>
      <c r="X13" s="30">
        <v>0.0</v>
      </c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</row>
    <row r="14">
      <c r="A14" s="25">
        <v>8.0</v>
      </c>
      <c r="B14" s="26">
        <v>3.0</v>
      </c>
      <c r="C14" s="26">
        <v>0.0</v>
      </c>
      <c r="D14" s="26">
        <v>5.0</v>
      </c>
      <c r="E14" s="26">
        <v>0.0</v>
      </c>
      <c r="F14" s="7">
        <f t="shared" ref="F14:F18" si="3">((AVERAGE(B14:E14))*(1.04))</f>
        <v>2.08</v>
      </c>
      <c r="G14" s="7">
        <f t="shared" ref="G14:G18" si="4">100-F14</f>
        <v>97.92</v>
      </c>
      <c r="H14" s="22" t="s">
        <v>43</v>
      </c>
      <c r="I14" s="22" t="s">
        <v>44</v>
      </c>
      <c r="J14" s="27">
        <v>1.0</v>
      </c>
      <c r="K14" s="7">
        <v>0.0</v>
      </c>
      <c r="L14" s="7">
        <v>0.0</v>
      </c>
      <c r="M14" s="27">
        <v>1.0</v>
      </c>
      <c r="N14" s="7">
        <v>0.0</v>
      </c>
      <c r="O14" s="7">
        <v>1.0</v>
      </c>
      <c r="P14" s="7">
        <v>2.0</v>
      </c>
      <c r="Q14" s="27">
        <v>4.0</v>
      </c>
      <c r="R14" s="7">
        <v>0.0</v>
      </c>
      <c r="S14" s="7">
        <v>0.0</v>
      </c>
      <c r="T14" s="7">
        <v>4.0</v>
      </c>
      <c r="U14" s="7">
        <v>0.0</v>
      </c>
      <c r="V14" s="7">
        <v>2.0</v>
      </c>
      <c r="W14" s="7">
        <v>1.0</v>
      </c>
      <c r="X14" s="7">
        <v>0.0</v>
      </c>
      <c r="Y14" s="7">
        <v>0.0</v>
      </c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</row>
    <row r="15">
      <c r="A15" s="25">
        <v>9.0</v>
      </c>
      <c r="B15" s="26">
        <v>12.0</v>
      </c>
      <c r="C15" s="26">
        <v>4.0</v>
      </c>
      <c r="D15" s="26">
        <v>8.0</v>
      </c>
      <c r="E15" s="26">
        <v>8.0</v>
      </c>
      <c r="F15" s="7">
        <f t="shared" si="3"/>
        <v>8.32</v>
      </c>
      <c r="G15" s="7">
        <f t="shared" si="4"/>
        <v>91.68</v>
      </c>
      <c r="H15" s="24" t="s">
        <v>45</v>
      </c>
      <c r="I15" s="24" t="s">
        <v>46</v>
      </c>
      <c r="J15" s="27">
        <v>1.0</v>
      </c>
      <c r="K15" s="7">
        <v>0.0</v>
      </c>
      <c r="L15" s="7">
        <v>0.0</v>
      </c>
      <c r="M15" s="27">
        <v>0.0</v>
      </c>
      <c r="N15" s="7">
        <v>0.0</v>
      </c>
      <c r="O15" s="7">
        <v>0.0</v>
      </c>
      <c r="P15" s="7">
        <v>0.0</v>
      </c>
      <c r="Q15" s="27">
        <v>4.0</v>
      </c>
      <c r="R15" s="7">
        <v>0.0</v>
      </c>
      <c r="S15" s="7">
        <v>0.0</v>
      </c>
      <c r="T15" s="7">
        <v>0.0</v>
      </c>
      <c r="U15" s="7">
        <v>1.0</v>
      </c>
      <c r="V15" s="7">
        <v>2.0</v>
      </c>
      <c r="W15" s="7">
        <v>0.0</v>
      </c>
      <c r="X15" s="7">
        <v>0.0</v>
      </c>
      <c r="Y15" s="7">
        <v>0.0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>
      <c r="A16" s="25">
        <v>10.0</v>
      </c>
      <c r="B16" s="26">
        <v>1.0</v>
      </c>
      <c r="C16" s="26">
        <v>7.0</v>
      </c>
      <c r="D16" s="26">
        <v>3.0</v>
      </c>
      <c r="E16" s="26">
        <v>4.0</v>
      </c>
      <c r="F16" s="7">
        <f t="shared" si="3"/>
        <v>3.9</v>
      </c>
      <c r="G16" s="7">
        <f t="shared" si="4"/>
        <v>96.1</v>
      </c>
      <c r="H16" s="24" t="s">
        <v>47</v>
      </c>
      <c r="I16" s="24" t="s">
        <v>48</v>
      </c>
      <c r="J16" s="27">
        <v>1.0</v>
      </c>
      <c r="K16" s="7">
        <v>0.0</v>
      </c>
      <c r="L16" s="7">
        <v>0.0</v>
      </c>
      <c r="M16" s="27">
        <v>4.0</v>
      </c>
      <c r="N16" s="7">
        <v>0.0</v>
      </c>
      <c r="O16" s="7">
        <v>0.0</v>
      </c>
      <c r="P16" s="7">
        <v>0.0</v>
      </c>
      <c r="Q16" s="27">
        <v>3.0</v>
      </c>
      <c r="R16" s="7">
        <v>0.0</v>
      </c>
      <c r="S16" s="7">
        <v>0.0</v>
      </c>
      <c r="T16" s="7">
        <v>0.0</v>
      </c>
      <c r="U16" s="7">
        <v>0.0</v>
      </c>
      <c r="V16" s="7">
        <v>4.0</v>
      </c>
      <c r="W16" s="7">
        <v>0.0</v>
      </c>
      <c r="X16" s="7">
        <v>0.0</v>
      </c>
      <c r="Y16" s="7">
        <v>0.0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</row>
    <row r="17">
      <c r="A17" s="25">
        <v>11.0</v>
      </c>
      <c r="B17" s="26">
        <v>3.0</v>
      </c>
      <c r="C17" s="26">
        <v>5.0</v>
      </c>
      <c r="D17" s="26">
        <v>0.0</v>
      </c>
      <c r="E17" s="26">
        <v>2.0</v>
      </c>
      <c r="F17" s="7">
        <f t="shared" si="3"/>
        <v>2.6</v>
      </c>
      <c r="G17" s="7">
        <f t="shared" si="4"/>
        <v>97.4</v>
      </c>
      <c r="H17" s="24" t="s">
        <v>49</v>
      </c>
      <c r="I17" s="24" t="s">
        <v>50</v>
      </c>
      <c r="J17" s="27">
        <v>0.0</v>
      </c>
      <c r="K17" s="7">
        <v>1.0</v>
      </c>
      <c r="L17" s="7">
        <v>0.0</v>
      </c>
      <c r="M17" s="27">
        <v>2.0</v>
      </c>
      <c r="N17" s="7">
        <v>0.0</v>
      </c>
      <c r="O17" s="7">
        <v>0.0</v>
      </c>
      <c r="P17" s="7">
        <v>0.0</v>
      </c>
      <c r="Q17" s="27">
        <v>3.0</v>
      </c>
      <c r="R17" s="7">
        <v>0.0</v>
      </c>
      <c r="S17" s="7">
        <v>0.0</v>
      </c>
      <c r="T17" s="7">
        <v>1.0</v>
      </c>
      <c r="U17" s="7">
        <v>0.0</v>
      </c>
      <c r="V17" s="7">
        <v>3.0</v>
      </c>
      <c r="W17" s="7">
        <v>0.0</v>
      </c>
      <c r="X17" s="7">
        <v>0.0</v>
      </c>
      <c r="Y17" s="7">
        <v>0.0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</row>
    <row r="18">
      <c r="A18" s="25">
        <v>12.0</v>
      </c>
      <c r="B18" s="7">
        <v>9.0</v>
      </c>
      <c r="C18" s="7">
        <v>7.0</v>
      </c>
      <c r="D18" s="7">
        <v>4.0</v>
      </c>
      <c r="E18" s="7">
        <v>4.0</v>
      </c>
      <c r="F18" s="7">
        <f t="shared" si="3"/>
        <v>6.24</v>
      </c>
      <c r="G18" s="7">
        <f t="shared" si="4"/>
        <v>93.76</v>
      </c>
      <c r="H18" s="24" t="s">
        <v>51</v>
      </c>
      <c r="I18" s="24" t="s">
        <v>52</v>
      </c>
      <c r="J18" s="7">
        <v>2.0</v>
      </c>
      <c r="K18" s="7">
        <v>0.0</v>
      </c>
      <c r="L18" s="7">
        <v>0.0</v>
      </c>
      <c r="M18" s="26">
        <v>3.0</v>
      </c>
      <c r="N18" s="26">
        <v>0.0</v>
      </c>
      <c r="O18" s="26">
        <v>0.0</v>
      </c>
      <c r="P18" s="26">
        <v>4.0</v>
      </c>
      <c r="Q18" s="33">
        <v>4.0</v>
      </c>
      <c r="R18" s="33">
        <v>0.0</v>
      </c>
      <c r="S18" s="27">
        <v>0.0</v>
      </c>
      <c r="T18" s="27">
        <v>2.0</v>
      </c>
      <c r="U18" s="27">
        <v>3.0</v>
      </c>
      <c r="V18" s="27">
        <v>3.0</v>
      </c>
      <c r="W18" s="27">
        <v>0.0</v>
      </c>
      <c r="X18" s="27">
        <v>0.0</v>
      </c>
      <c r="Y18" s="27">
        <v>0.0</v>
      </c>
      <c r="Z18" s="27"/>
      <c r="AA18" s="2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>
      <c r="A19" s="28">
        <v>13.0</v>
      </c>
      <c r="B19" s="29"/>
      <c r="C19" s="29"/>
      <c r="D19" s="29"/>
      <c r="E19" s="29"/>
      <c r="F19" s="30"/>
      <c r="G19" s="30"/>
      <c r="H19" s="31"/>
      <c r="I19" s="31"/>
      <c r="J19" s="32"/>
      <c r="K19" s="30"/>
      <c r="L19" s="30"/>
      <c r="M19" s="32"/>
      <c r="N19" s="30"/>
      <c r="O19" s="30"/>
      <c r="P19" s="30"/>
      <c r="Q19" s="32"/>
      <c r="R19" s="30"/>
      <c r="S19" s="30"/>
      <c r="T19" s="30"/>
      <c r="U19" s="30"/>
      <c r="V19" s="30">
        <v>2.0</v>
      </c>
      <c r="W19" s="30">
        <v>0.0</v>
      </c>
      <c r="X19" s="30">
        <v>0.0</v>
      </c>
      <c r="Y19" s="30">
        <v>0.0</v>
      </c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</row>
    <row r="20">
      <c r="A20" s="25">
        <v>14.0</v>
      </c>
      <c r="B20" s="26">
        <v>17.0</v>
      </c>
      <c r="C20" s="26">
        <v>23.0</v>
      </c>
      <c r="D20" s="26">
        <v>36.0</v>
      </c>
      <c r="E20" s="26">
        <v>11.0</v>
      </c>
      <c r="F20" s="7">
        <f t="shared" ref="F20:F37" si="5">((AVERAGE(B20:E20))*(1.04))</f>
        <v>22.62</v>
      </c>
      <c r="G20" s="7">
        <f t="shared" ref="G20:G37" si="6">100-F20</f>
        <v>77.38</v>
      </c>
      <c r="H20" s="22" t="s">
        <v>53</v>
      </c>
      <c r="I20" s="22" t="s">
        <v>54</v>
      </c>
      <c r="J20" s="27">
        <v>0.0</v>
      </c>
      <c r="K20" s="7">
        <v>0.0</v>
      </c>
      <c r="L20" s="7">
        <v>0.0</v>
      </c>
      <c r="M20" s="27">
        <v>2.0</v>
      </c>
      <c r="N20" s="7">
        <v>0.0</v>
      </c>
      <c r="O20" s="7">
        <v>0.0</v>
      </c>
      <c r="P20" s="7">
        <v>0.0</v>
      </c>
      <c r="Q20" s="27">
        <v>1.0</v>
      </c>
      <c r="R20" s="7">
        <v>0.0</v>
      </c>
      <c r="S20" s="7">
        <v>0.0</v>
      </c>
      <c r="T20" s="7">
        <v>0.0</v>
      </c>
      <c r="U20" s="7">
        <v>0.0</v>
      </c>
      <c r="V20" s="7">
        <v>1.0</v>
      </c>
      <c r="W20" s="7">
        <v>0.0</v>
      </c>
      <c r="X20" s="7">
        <v>0.0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</row>
    <row r="21" ht="15.75" customHeight="1">
      <c r="A21" s="25">
        <v>15.0</v>
      </c>
      <c r="B21" s="26">
        <v>0.0</v>
      </c>
      <c r="C21" s="26">
        <v>4.0</v>
      </c>
      <c r="D21" s="26">
        <v>7.0</v>
      </c>
      <c r="E21" s="26">
        <v>5.0</v>
      </c>
      <c r="F21" s="7">
        <f t="shared" si="5"/>
        <v>4.16</v>
      </c>
      <c r="G21" s="7">
        <f t="shared" si="6"/>
        <v>95.84</v>
      </c>
      <c r="H21" s="24" t="s">
        <v>55</v>
      </c>
      <c r="I21" s="24" t="s">
        <v>56</v>
      </c>
      <c r="J21" s="27">
        <v>0.0</v>
      </c>
      <c r="K21" s="7">
        <v>0.0</v>
      </c>
      <c r="L21" s="7">
        <v>0.0</v>
      </c>
      <c r="M21" s="27">
        <v>0.0</v>
      </c>
      <c r="N21" s="7">
        <v>0.0</v>
      </c>
      <c r="O21" s="7">
        <v>0.0</v>
      </c>
      <c r="P21" s="7">
        <v>0.0</v>
      </c>
      <c r="Q21" s="27">
        <v>3.0</v>
      </c>
      <c r="R21" s="7">
        <v>0.0</v>
      </c>
      <c r="S21" s="7">
        <v>0.0</v>
      </c>
      <c r="T21" s="7">
        <v>0.0</v>
      </c>
      <c r="U21" s="7">
        <v>1.0</v>
      </c>
      <c r="V21" s="7">
        <v>3.0</v>
      </c>
      <c r="W21" s="7">
        <v>0.0</v>
      </c>
      <c r="X21" s="7">
        <v>0.0</v>
      </c>
      <c r="Y21" s="7">
        <v>0.0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</row>
    <row r="22" ht="15.75" customHeight="1">
      <c r="A22" s="25">
        <v>16.0</v>
      </c>
      <c r="B22" s="26">
        <v>10.0</v>
      </c>
      <c r="C22" s="26">
        <v>6.0</v>
      </c>
      <c r="D22" s="26">
        <v>3.0</v>
      </c>
      <c r="E22" s="26">
        <v>16.0</v>
      </c>
      <c r="F22" s="7">
        <f t="shared" si="5"/>
        <v>9.1</v>
      </c>
      <c r="G22" s="7">
        <f t="shared" si="6"/>
        <v>90.9</v>
      </c>
      <c r="H22" s="24" t="s">
        <v>57</v>
      </c>
      <c r="I22" s="24" t="s">
        <v>58</v>
      </c>
      <c r="J22" s="27">
        <v>1.0</v>
      </c>
      <c r="K22" s="7">
        <v>0.0</v>
      </c>
      <c r="L22" s="7">
        <v>0.0</v>
      </c>
      <c r="M22" s="27">
        <v>2.0</v>
      </c>
      <c r="N22" s="7">
        <v>1.0</v>
      </c>
      <c r="O22" s="7">
        <v>0.0</v>
      </c>
      <c r="P22" s="7">
        <v>0.0</v>
      </c>
      <c r="Q22" s="27">
        <v>4.0</v>
      </c>
      <c r="R22" s="7">
        <v>0.0</v>
      </c>
      <c r="S22" s="7">
        <v>0.0</v>
      </c>
      <c r="T22" s="7">
        <v>0.0</v>
      </c>
      <c r="U22" s="7">
        <v>1.0</v>
      </c>
      <c r="V22" s="7">
        <v>2.0</v>
      </c>
      <c r="W22" s="7">
        <v>0.0</v>
      </c>
      <c r="X22" s="7">
        <v>0.0</v>
      </c>
      <c r="Y22" s="7">
        <v>0.0</v>
      </c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 ht="15.75" customHeight="1">
      <c r="A23" s="25">
        <v>17.0</v>
      </c>
      <c r="B23" s="26">
        <v>8.0</v>
      </c>
      <c r="C23" s="26">
        <v>2.0</v>
      </c>
      <c r="D23" s="26">
        <v>0.0</v>
      </c>
      <c r="E23" s="26">
        <v>2.0</v>
      </c>
      <c r="F23" s="7">
        <f t="shared" si="5"/>
        <v>3.12</v>
      </c>
      <c r="G23" s="7">
        <f t="shared" si="6"/>
        <v>96.88</v>
      </c>
      <c r="H23" s="24" t="s">
        <v>59</v>
      </c>
      <c r="I23" s="24" t="s">
        <v>60</v>
      </c>
      <c r="J23" s="27">
        <v>1.0</v>
      </c>
      <c r="K23" s="7">
        <v>0.0</v>
      </c>
      <c r="L23" s="7">
        <v>0.0</v>
      </c>
      <c r="M23" s="27">
        <v>2.0</v>
      </c>
      <c r="N23" s="7">
        <v>1.0</v>
      </c>
      <c r="O23" s="7">
        <v>2.0</v>
      </c>
      <c r="P23" s="7">
        <v>0.0</v>
      </c>
      <c r="Q23" s="27">
        <v>3.0</v>
      </c>
      <c r="R23" s="7">
        <v>0.0</v>
      </c>
      <c r="S23" s="7">
        <v>0.0</v>
      </c>
      <c r="T23" s="7">
        <v>0.0</v>
      </c>
      <c r="U23" s="7">
        <v>1.0</v>
      </c>
      <c r="V23" s="7">
        <v>2.0</v>
      </c>
      <c r="W23" s="7">
        <v>0.0</v>
      </c>
      <c r="X23" s="7">
        <v>0.0</v>
      </c>
      <c r="Y23" s="7">
        <v>0.0</v>
      </c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</row>
    <row r="24" ht="15.75" customHeight="1">
      <c r="A24" s="25">
        <v>18.0</v>
      </c>
      <c r="B24" s="26">
        <v>23.0</v>
      </c>
      <c r="C24" s="26">
        <v>52.0</v>
      </c>
      <c r="D24" s="26">
        <v>18.0</v>
      </c>
      <c r="E24" s="26">
        <v>13.0</v>
      </c>
      <c r="F24" s="7">
        <f t="shared" si="5"/>
        <v>27.56</v>
      </c>
      <c r="G24" s="7">
        <f t="shared" si="6"/>
        <v>72.44</v>
      </c>
      <c r="H24" s="24" t="s">
        <v>61</v>
      </c>
      <c r="I24" s="24" t="s">
        <v>62</v>
      </c>
      <c r="J24" s="27">
        <v>0.0</v>
      </c>
      <c r="K24" s="7">
        <v>0.0</v>
      </c>
      <c r="L24" s="7">
        <v>1.0</v>
      </c>
      <c r="M24" s="27">
        <v>4.0</v>
      </c>
      <c r="N24" s="7">
        <v>0.0</v>
      </c>
      <c r="O24" s="7">
        <v>0.0</v>
      </c>
      <c r="P24" s="7">
        <v>0.0</v>
      </c>
      <c r="Q24" s="27">
        <v>1.0</v>
      </c>
      <c r="R24" s="7">
        <v>0.0</v>
      </c>
      <c r="S24" s="7">
        <v>0.0</v>
      </c>
      <c r="T24" s="7">
        <v>3.0</v>
      </c>
      <c r="U24" s="7">
        <v>0.0</v>
      </c>
      <c r="V24" s="7">
        <v>1.0</v>
      </c>
      <c r="W24" s="7">
        <v>0.0</v>
      </c>
      <c r="X24" s="7">
        <v>0.0</v>
      </c>
      <c r="Y24" s="7">
        <v>3.0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</row>
    <row r="25" ht="17.25" customHeight="1">
      <c r="A25" s="25">
        <v>19.0</v>
      </c>
      <c r="B25" s="26">
        <v>6.0</v>
      </c>
      <c r="C25" s="26">
        <v>20.0</v>
      </c>
      <c r="D25" s="26">
        <v>24.0</v>
      </c>
      <c r="E25" s="26">
        <v>8.0</v>
      </c>
      <c r="F25" s="7">
        <f t="shared" si="5"/>
        <v>15.08</v>
      </c>
      <c r="G25" s="7">
        <f t="shared" si="6"/>
        <v>84.92</v>
      </c>
      <c r="H25" s="24" t="s">
        <v>63</v>
      </c>
      <c r="I25" s="24" t="s">
        <v>64</v>
      </c>
      <c r="J25" s="27">
        <v>2.0</v>
      </c>
      <c r="K25" s="7">
        <v>1.0</v>
      </c>
      <c r="L25" s="7">
        <v>0.0</v>
      </c>
      <c r="M25" s="27">
        <v>2.0</v>
      </c>
      <c r="N25" s="7">
        <v>0.0</v>
      </c>
      <c r="O25" s="7">
        <v>0.0</v>
      </c>
      <c r="P25" s="7">
        <v>0.0</v>
      </c>
      <c r="Q25" s="27">
        <v>2.0</v>
      </c>
      <c r="R25" s="7">
        <v>0.0</v>
      </c>
      <c r="S25" s="7">
        <v>0.0</v>
      </c>
      <c r="T25" s="7">
        <v>4.0</v>
      </c>
      <c r="U25" s="7">
        <v>0.0</v>
      </c>
      <c r="V25" s="7">
        <v>2.0</v>
      </c>
      <c r="W25" s="7">
        <v>0.0</v>
      </c>
      <c r="X25" s="7">
        <v>0.0</v>
      </c>
      <c r="Y25" s="7">
        <v>1.0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</row>
    <row r="26" ht="15.75" customHeight="1">
      <c r="A26" s="25">
        <v>20.0</v>
      </c>
      <c r="B26" s="26">
        <v>18.0</v>
      </c>
      <c r="C26" s="26">
        <v>6.0</v>
      </c>
      <c r="D26" s="26">
        <v>7.0</v>
      </c>
      <c r="E26" s="26">
        <v>20.0</v>
      </c>
      <c r="F26" s="7">
        <f t="shared" si="5"/>
        <v>13.26</v>
      </c>
      <c r="G26" s="7">
        <f t="shared" si="6"/>
        <v>86.74</v>
      </c>
      <c r="H26" s="24" t="s">
        <v>65</v>
      </c>
      <c r="I26" s="24" t="s">
        <v>66</v>
      </c>
      <c r="J26" s="27">
        <v>3.0</v>
      </c>
      <c r="K26" s="7">
        <v>3.0</v>
      </c>
      <c r="L26" s="7">
        <v>0.0</v>
      </c>
      <c r="M26" s="27">
        <v>3.0</v>
      </c>
      <c r="N26" s="7">
        <v>0.0</v>
      </c>
      <c r="O26" s="7">
        <v>0.0</v>
      </c>
      <c r="P26" s="7">
        <v>0.0</v>
      </c>
      <c r="Q26" s="27">
        <v>2.0</v>
      </c>
      <c r="R26" s="7">
        <v>0.0</v>
      </c>
      <c r="S26" s="7">
        <v>0.0</v>
      </c>
      <c r="T26" s="7">
        <v>3.0</v>
      </c>
      <c r="U26" s="7">
        <v>1.0</v>
      </c>
      <c r="V26" s="7">
        <v>4.0</v>
      </c>
      <c r="W26" s="7">
        <v>0.0</v>
      </c>
      <c r="X26" s="7">
        <v>0.0</v>
      </c>
      <c r="Y26" s="7">
        <v>1.0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ht="15.75" customHeight="1">
      <c r="A27" s="25">
        <v>21.0</v>
      </c>
      <c r="B27" s="26">
        <v>23.0</v>
      </c>
      <c r="C27" s="26">
        <v>24.0</v>
      </c>
      <c r="D27" s="26">
        <v>25.0</v>
      </c>
      <c r="E27" s="26">
        <v>8.0</v>
      </c>
      <c r="F27" s="7">
        <f t="shared" si="5"/>
        <v>20.8</v>
      </c>
      <c r="G27" s="7">
        <f t="shared" si="6"/>
        <v>79.2</v>
      </c>
      <c r="H27" s="24" t="s">
        <v>67</v>
      </c>
      <c r="I27" s="24" t="s">
        <v>62</v>
      </c>
      <c r="J27" s="27">
        <v>1.0</v>
      </c>
      <c r="K27" s="7">
        <v>0.0</v>
      </c>
      <c r="L27" s="7">
        <v>0.0</v>
      </c>
      <c r="M27" s="27">
        <v>1.0</v>
      </c>
      <c r="N27" s="7">
        <v>1.0</v>
      </c>
      <c r="O27" s="7">
        <v>0.0</v>
      </c>
      <c r="P27" s="7">
        <v>0.0</v>
      </c>
      <c r="Q27" s="27">
        <v>3.0</v>
      </c>
      <c r="R27" s="7">
        <v>0.0</v>
      </c>
      <c r="S27" s="7">
        <v>0.0</v>
      </c>
      <c r="T27" s="7">
        <v>0.0</v>
      </c>
      <c r="U27" s="7">
        <v>0.0</v>
      </c>
      <c r="V27" s="7">
        <v>2.0</v>
      </c>
      <c r="W27" s="7">
        <v>0.0</v>
      </c>
      <c r="X27" s="7">
        <v>0.0</v>
      </c>
      <c r="Y27" s="7">
        <v>2.0</v>
      </c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</row>
    <row r="28" ht="15.75" customHeight="1">
      <c r="A28" s="25">
        <v>22.0</v>
      </c>
      <c r="B28" s="26">
        <v>23.0</v>
      </c>
      <c r="C28" s="26">
        <v>16.0</v>
      </c>
      <c r="D28" s="26">
        <v>11.0</v>
      </c>
      <c r="E28" s="26">
        <v>10.0</v>
      </c>
      <c r="F28" s="7">
        <f t="shared" si="5"/>
        <v>15.6</v>
      </c>
      <c r="G28" s="7">
        <f t="shared" si="6"/>
        <v>84.4</v>
      </c>
      <c r="H28" s="24" t="s">
        <v>68</v>
      </c>
      <c r="I28" s="24" t="s">
        <v>69</v>
      </c>
      <c r="J28" s="27">
        <v>0.0</v>
      </c>
      <c r="K28" s="7">
        <v>0.0</v>
      </c>
      <c r="L28" s="7">
        <v>0.0</v>
      </c>
      <c r="M28" s="27">
        <v>2.0</v>
      </c>
      <c r="N28" s="7">
        <v>1.0</v>
      </c>
      <c r="O28" s="7">
        <v>0.0</v>
      </c>
      <c r="P28" s="7">
        <v>0.0</v>
      </c>
      <c r="Q28" s="27">
        <v>5.0</v>
      </c>
      <c r="R28" s="7">
        <v>0.0</v>
      </c>
      <c r="S28" s="7">
        <v>0.0</v>
      </c>
      <c r="T28" s="7">
        <v>0.0</v>
      </c>
      <c r="U28" s="7">
        <v>1.0</v>
      </c>
      <c r="V28" s="7">
        <v>2.0</v>
      </c>
      <c r="W28" s="7">
        <v>0.0</v>
      </c>
      <c r="X28" s="7">
        <v>0.0</v>
      </c>
      <c r="Y28" s="7">
        <v>2.0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</row>
    <row r="29" ht="15.75" customHeight="1">
      <c r="A29" s="25">
        <v>23.0</v>
      </c>
      <c r="B29" s="26">
        <v>18.0</v>
      </c>
      <c r="C29" s="26">
        <v>7.0</v>
      </c>
      <c r="D29" s="26">
        <v>6.0</v>
      </c>
      <c r="E29" s="26">
        <v>14.0</v>
      </c>
      <c r="F29" s="7">
        <f t="shared" si="5"/>
        <v>11.7</v>
      </c>
      <c r="G29" s="7">
        <f t="shared" si="6"/>
        <v>88.3</v>
      </c>
      <c r="H29" s="24" t="s">
        <v>70</v>
      </c>
      <c r="I29" s="24" t="s">
        <v>71</v>
      </c>
      <c r="J29" s="27">
        <v>0.0</v>
      </c>
      <c r="K29" s="7">
        <v>0.0</v>
      </c>
      <c r="L29" s="7">
        <v>0.0</v>
      </c>
      <c r="M29" s="27">
        <v>1.0</v>
      </c>
      <c r="N29" s="7">
        <v>1.0</v>
      </c>
      <c r="O29" s="7">
        <v>0.0</v>
      </c>
      <c r="P29" s="7">
        <v>0.0</v>
      </c>
      <c r="Q29" s="27">
        <v>5.0</v>
      </c>
      <c r="R29" s="7">
        <v>0.0</v>
      </c>
      <c r="S29" s="7">
        <v>0.0</v>
      </c>
      <c r="T29" s="7">
        <v>0.0</v>
      </c>
      <c r="U29" s="7">
        <v>1.0</v>
      </c>
      <c r="V29" s="7">
        <v>1.0</v>
      </c>
      <c r="W29" s="7">
        <v>0.0</v>
      </c>
      <c r="X29" s="7">
        <v>0.0</v>
      </c>
      <c r="Y29" s="7">
        <v>1.0</v>
      </c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</row>
    <row r="30" ht="19.5" customHeight="1">
      <c r="A30" s="25">
        <v>24.0</v>
      </c>
      <c r="B30" s="26">
        <v>3.0</v>
      </c>
      <c r="C30" s="26">
        <v>10.0</v>
      </c>
      <c r="D30" s="26">
        <v>8.0</v>
      </c>
      <c r="E30" s="26">
        <v>5.0</v>
      </c>
      <c r="F30" s="7">
        <f t="shared" si="5"/>
        <v>6.76</v>
      </c>
      <c r="G30" s="7">
        <f t="shared" si="6"/>
        <v>93.24</v>
      </c>
      <c r="H30" s="24" t="s">
        <v>72</v>
      </c>
      <c r="I30" s="24" t="s">
        <v>73</v>
      </c>
      <c r="J30" s="27">
        <v>0.0</v>
      </c>
      <c r="K30" s="7">
        <v>0.0</v>
      </c>
      <c r="L30" s="7">
        <v>1.0</v>
      </c>
      <c r="M30" s="27">
        <v>0.0</v>
      </c>
      <c r="N30" s="7">
        <v>1.0</v>
      </c>
      <c r="O30" s="7">
        <v>0.0</v>
      </c>
      <c r="P30" s="7">
        <v>0.0</v>
      </c>
      <c r="Q30" s="27">
        <v>4.0</v>
      </c>
      <c r="R30" s="7">
        <v>0.0</v>
      </c>
      <c r="S30" s="7">
        <v>0.0</v>
      </c>
      <c r="T30" s="7">
        <v>0.0</v>
      </c>
      <c r="U30" s="7">
        <v>0.0</v>
      </c>
      <c r="V30" s="7">
        <v>1.0</v>
      </c>
      <c r="W30" s="7">
        <v>0.0</v>
      </c>
      <c r="X30" s="7">
        <v>0.0</v>
      </c>
      <c r="Y30" s="7">
        <v>0.0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ht="15.75" customHeight="1">
      <c r="A31" s="25">
        <v>25.0</v>
      </c>
      <c r="B31" s="26">
        <v>11.0</v>
      </c>
      <c r="C31" s="26">
        <v>6.0</v>
      </c>
      <c r="D31" s="26">
        <v>6.0</v>
      </c>
      <c r="E31" s="26">
        <v>7.0</v>
      </c>
      <c r="F31" s="7">
        <f t="shared" si="5"/>
        <v>7.8</v>
      </c>
      <c r="G31" s="7">
        <f t="shared" si="6"/>
        <v>92.2</v>
      </c>
      <c r="H31" s="24" t="s">
        <v>74</v>
      </c>
      <c r="I31" s="24" t="s">
        <v>75</v>
      </c>
      <c r="J31" s="27">
        <v>1.0</v>
      </c>
      <c r="K31" s="7">
        <v>2.0</v>
      </c>
      <c r="L31" s="7">
        <v>0.0</v>
      </c>
      <c r="M31" s="27">
        <v>1.0</v>
      </c>
      <c r="N31" s="7">
        <v>0.0</v>
      </c>
      <c r="O31" s="7">
        <v>2.0</v>
      </c>
      <c r="P31" s="7">
        <v>2.0</v>
      </c>
      <c r="Q31" s="27">
        <v>4.0</v>
      </c>
      <c r="R31" s="7">
        <v>0.0</v>
      </c>
      <c r="S31" s="7">
        <v>0.0</v>
      </c>
      <c r="T31" s="7">
        <v>0.0</v>
      </c>
      <c r="U31" s="7">
        <v>2.0</v>
      </c>
      <c r="V31" s="7">
        <v>2.0</v>
      </c>
      <c r="W31" s="7">
        <v>2.0</v>
      </c>
      <c r="X31" s="7">
        <v>0.0</v>
      </c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</row>
    <row r="32" ht="15.75" customHeight="1">
      <c r="A32" s="25">
        <v>26.0</v>
      </c>
      <c r="B32" s="26">
        <v>20.0</v>
      </c>
      <c r="C32" s="26">
        <v>0.0</v>
      </c>
      <c r="D32" s="26">
        <v>4.0</v>
      </c>
      <c r="E32" s="26">
        <v>8.0</v>
      </c>
      <c r="F32" s="7">
        <f t="shared" si="5"/>
        <v>8.32</v>
      </c>
      <c r="G32" s="7">
        <f t="shared" si="6"/>
        <v>91.68</v>
      </c>
      <c r="H32" s="24" t="s">
        <v>76</v>
      </c>
      <c r="I32" s="24" t="s">
        <v>77</v>
      </c>
      <c r="J32" s="27">
        <v>2.0</v>
      </c>
      <c r="K32" s="7">
        <v>2.0</v>
      </c>
      <c r="L32" s="7">
        <v>0.0</v>
      </c>
      <c r="M32" s="27">
        <v>1.0</v>
      </c>
      <c r="N32" s="7">
        <v>0.0</v>
      </c>
      <c r="O32" s="7">
        <v>3.0</v>
      </c>
      <c r="P32" s="7">
        <v>3.0</v>
      </c>
      <c r="Q32" s="27">
        <v>3.0</v>
      </c>
      <c r="R32" s="7">
        <v>0.0</v>
      </c>
      <c r="S32" s="7">
        <v>0.0</v>
      </c>
      <c r="T32" s="7">
        <v>0.0</v>
      </c>
      <c r="U32" s="7">
        <v>3.0</v>
      </c>
      <c r="V32" s="7">
        <v>2.0</v>
      </c>
      <c r="W32" s="7">
        <v>2.0</v>
      </c>
      <c r="X32" s="7">
        <v>0.0</v>
      </c>
      <c r="Y32" s="7">
        <v>0.0</v>
      </c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</row>
    <row r="33" ht="15.75" customHeight="1">
      <c r="A33" s="25">
        <v>27.0</v>
      </c>
      <c r="B33" s="26">
        <v>20.0</v>
      </c>
      <c r="C33" s="26">
        <v>48.0</v>
      </c>
      <c r="D33" s="26">
        <v>52.0</v>
      </c>
      <c r="E33" s="26">
        <v>33.0</v>
      </c>
      <c r="F33" s="7">
        <f t="shared" si="5"/>
        <v>39.78</v>
      </c>
      <c r="G33" s="7">
        <f t="shared" si="6"/>
        <v>60.22</v>
      </c>
      <c r="H33" s="24" t="s">
        <v>78</v>
      </c>
      <c r="I33" s="24" t="s">
        <v>79</v>
      </c>
      <c r="J33" s="27">
        <v>0.0</v>
      </c>
      <c r="K33" s="7">
        <v>0.0</v>
      </c>
      <c r="L33" s="7">
        <v>0.0</v>
      </c>
      <c r="M33" s="27">
        <v>2.0</v>
      </c>
      <c r="N33" s="7">
        <v>0.0</v>
      </c>
      <c r="O33" s="7">
        <v>0.0</v>
      </c>
      <c r="P33" s="7">
        <v>0.0</v>
      </c>
      <c r="Q33" s="27">
        <v>0.0</v>
      </c>
      <c r="R33" s="7">
        <v>0.0</v>
      </c>
      <c r="S33" s="7">
        <v>0.0</v>
      </c>
      <c r="T33" s="7">
        <v>0.0</v>
      </c>
      <c r="U33" s="7">
        <v>0.0</v>
      </c>
      <c r="V33" s="7">
        <v>1.0</v>
      </c>
      <c r="W33" s="7">
        <v>0.0</v>
      </c>
      <c r="X33" s="7">
        <v>1.0</v>
      </c>
      <c r="Y33" s="7">
        <v>3.0</v>
      </c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ht="15.75" customHeight="1">
      <c r="A34" s="25">
        <v>28.0</v>
      </c>
      <c r="B34" s="26">
        <v>65.0</v>
      </c>
      <c r="C34" s="26">
        <v>20.0</v>
      </c>
      <c r="D34" s="26">
        <v>1.0</v>
      </c>
      <c r="E34" s="26">
        <v>12.0</v>
      </c>
      <c r="F34" s="7">
        <f t="shared" si="5"/>
        <v>25.48</v>
      </c>
      <c r="G34" s="7">
        <f t="shared" si="6"/>
        <v>74.52</v>
      </c>
      <c r="H34" s="24" t="s">
        <v>80</v>
      </c>
      <c r="I34" s="24" t="s">
        <v>81</v>
      </c>
      <c r="J34" s="27">
        <v>1.0</v>
      </c>
      <c r="K34" s="7">
        <v>0.0</v>
      </c>
      <c r="L34" s="7">
        <v>0.0</v>
      </c>
      <c r="M34" s="27">
        <v>3.0</v>
      </c>
      <c r="N34" s="7">
        <v>1.0</v>
      </c>
      <c r="O34" s="7">
        <v>0.0</v>
      </c>
      <c r="P34" s="7">
        <v>0.0</v>
      </c>
      <c r="Q34" s="27">
        <v>4.0</v>
      </c>
      <c r="R34" s="7">
        <v>0.0</v>
      </c>
      <c r="S34" s="7">
        <v>0.0</v>
      </c>
      <c r="T34" s="7">
        <v>0.0</v>
      </c>
      <c r="U34" s="7">
        <v>4.0</v>
      </c>
      <c r="V34" s="7">
        <v>2.0</v>
      </c>
      <c r="W34" s="7">
        <v>0.0</v>
      </c>
      <c r="X34" s="7">
        <v>0.0</v>
      </c>
      <c r="Y34" s="7">
        <v>0.0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</row>
    <row r="35" ht="15.75" customHeight="1">
      <c r="A35" s="25">
        <v>29.0</v>
      </c>
      <c r="B35" s="26">
        <v>10.0</v>
      </c>
      <c r="C35" s="26">
        <v>69.0</v>
      </c>
      <c r="D35" s="26">
        <v>74.0</v>
      </c>
      <c r="E35" s="26">
        <v>7.0</v>
      </c>
      <c r="F35" s="7">
        <f t="shared" si="5"/>
        <v>41.6</v>
      </c>
      <c r="G35" s="7">
        <f t="shared" si="6"/>
        <v>58.4</v>
      </c>
      <c r="H35" s="24" t="s">
        <v>82</v>
      </c>
      <c r="I35" s="24" t="s">
        <v>83</v>
      </c>
      <c r="J35" s="27">
        <v>1.0</v>
      </c>
      <c r="K35" s="7">
        <v>2.0</v>
      </c>
      <c r="L35" s="7">
        <v>0.0</v>
      </c>
      <c r="M35" s="27">
        <v>4.0</v>
      </c>
      <c r="N35" s="7">
        <v>0.0</v>
      </c>
      <c r="O35" s="7">
        <v>0.0</v>
      </c>
      <c r="P35" s="7">
        <v>0.0</v>
      </c>
      <c r="Q35" s="27">
        <v>3.0</v>
      </c>
      <c r="R35" s="7">
        <v>0.0</v>
      </c>
      <c r="S35" s="7">
        <v>0.0</v>
      </c>
      <c r="T35" s="7">
        <v>0.0</v>
      </c>
      <c r="U35" s="7">
        <v>0.0</v>
      </c>
      <c r="V35" s="7">
        <v>2.0</v>
      </c>
      <c r="W35" s="7">
        <v>0.0</v>
      </c>
      <c r="X35" s="7">
        <v>0.0</v>
      </c>
      <c r="Y35" s="7">
        <v>0.0</v>
      </c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</row>
    <row r="36" ht="15.75" customHeight="1">
      <c r="A36" s="25">
        <v>30.0</v>
      </c>
      <c r="B36" s="26">
        <v>6.0</v>
      </c>
      <c r="C36" s="26">
        <v>2.0</v>
      </c>
      <c r="D36" s="26">
        <v>4.0</v>
      </c>
      <c r="E36" s="26">
        <v>18.0</v>
      </c>
      <c r="F36" s="7">
        <f t="shared" si="5"/>
        <v>7.8</v>
      </c>
      <c r="G36" s="7">
        <f t="shared" si="6"/>
        <v>92.2</v>
      </c>
      <c r="H36" s="24" t="s">
        <v>84</v>
      </c>
      <c r="I36" s="24" t="s">
        <v>85</v>
      </c>
      <c r="J36" s="27">
        <v>0.0</v>
      </c>
      <c r="K36" s="7">
        <v>0.0</v>
      </c>
      <c r="L36" s="7">
        <v>0.0</v>
      </c>
      <c r="M36" s="27">
        <v>3.0</v>
      </c>
      <c r="N36" s="7">
        <v>1.0</v>
      </c>
      <c r="O36" s="7">
        <v>0.0</v>
      </c>
      <c r="P36" s="7">
        <v>0.0</v>
      </c>
      <c r="Q36" s="27">
        <v>1.0</v>
      </c>
      <c r="R36" s="7">
        <v>0.0</v>
      </c>
      <c r="S36" s="7">
        <v>0.0</v>
      </c>
      <c r="T36" s="7">
        <v>2.0</v>
      </c>
      <c r="U36" s="7">
        <v>0.0</v>
      </c>
      <c r="V36" s="7">
        <v>1.0</v>
      </c>
      <c r="W36" s="7">
        <v>0.0</v>
      </c>
      <c r="X36" s="7">
        <v>0.0</v>
      </c>
      <c r="Y36" s="7">
        <v>2.0</v>
      </c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ht="15.75" customHeight="1">
      <c r="A37" s="25">
        <v>31.0</v>
      </c>
      <c r="B37" s="26">
        <v>17.0</v>
      </c>
      <c r="C37" s="26">
        <v>8.0</v>
      </c>
      <c r="D37" s="26">
        <v>6.0</v>
      </c>
      <c r="E37" s="26">
        <v>12.0</v>
      </c>
      <c r="F37" s="7">
        <f t="shared" si="5"/>
        <v>11.18</v>
      </c>
      <c r="G37" s="7">
        <f t="shared" si="6"/>
        <v>88.82</v>
      </c>
      <c r="H37" s="24" t="s">
        <v>86</v>
      </c>
      <c r="I37" s="24" t="s">
        <v>87</v>
      </c>
      <c r="J37" s="27">
        <v>0.0</v>
      </c>
      <c r="K37" s="7">
        <v>0.0</v>
      </c>
      <c r="L37" s="7">
        <v>0.0</v>
      </c>
      <c r="M37" s="27">
        <v>2.0</v>
      </c>
      <c r="N37" s="7">
        <v>0.0</v>
      </c>
      <c r="O37" s="7">
        <v>0.0</v>
      </c>
      <c r="P37" s="7">
        <v>0.0</v>
      </c>
      <c r="Q37" s="27">
        <v>0.0</v>
      </c>
      <c r="R37" s="7">
        <v>0.0</v>
      </c>
      <c r="S37" s="7">
        <v>0.0</v>
      </c>
      <c r="T37" s="7">
        <v>0.0</v>
      </c>
      <c r="U37" s="7">
        <v>0.0</v>
      </c>
      <c r="V37" s="7">
        <v>1.0</v>
      </c>
      <c r="W37" s="7">
        <v>0.0</v>
      </c>
      <c r="X37" s="7">
        <v>0.0</v>
      </c>
      <c r="Y37" s="7">
        <v>0.0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</row>
    <row r="38" ht="15.75" customHeight="1">
      <c r="A38" s="28">
        <v>32.0</v>
      </c>
      <c r="B38" s="29"/>
      <c r="C38" s="29"/>
      <c r="D38" s="29"/>
      <c r="E38" s="29"/>
      <c r="F38" s="30"/>
      <c r="G38" s="30"/>
      <c r="H38" s="31"/>
      <c r="I38" s="31"/>
      <c r="J38" s="32"/>
      <c r="K38" s="30"/>
      <c r="L38" s="30"/>
      <c r="M38" s="32"/>
      <c r="N38" s="30"/>
      <c r="O38" s="30"/>
      <c r="P38" s="30"/>
      <c r="Q38" s="32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</row>
    <row r="39" ht="15.75" customHeight="1">
      <c r="A39" s="25">
        <v>33.0</v>
      </c>
      <c r="B39" s="26">
        <v>3.0</v>
      </c>
      <c r="C39" s="26">
        <v>4.0</v>
      </c>
      <c r="D39" s="26">
        <v>4.0</v>
      </c>
      <c r="E39" s="26">
        <v>13.0</v>
      </c>
      <c r="F39" s="7">
        <f t="shared" ref="F39:F53" si="7">((AVERAGE(B39:E39))*(1.04))</f>
        <v>6.24</v>
      </c>
      <c r="G39" s="7">
        <f t="shared" ref="G39:G53" si="8">100-F39</f>
        <v>93.76</v>
      </c>
      <c r="H39" s="22" t="s">
        <v>88</v>
      </c>
      <c r="I39" s="22" t="s">
        <v>60</v>
      </c>
      <c r="J39" s="27">
        <v>0.0</v>
      </c>
      <c r="K39" s="7">
        <v>0.0</v>
      </c>
      <c r="L39" s="7">
        <v>0.0</v>
      </c>
      <c r="M39" s="27">
        <v>1.0</v>
      </c>
      <c r="N39" s="7">
        <v>0.0</v>
      </c>
      <c r="O39" s="7">
        <v>0.0</v>
      </c>
      <c r="P39" s="7">
        <v>0.0</v>
      </c>
      <c r="Q39" s="27">
        <v>4.0</v>
      </c>
      <c r="R39" s="7">
        <v>0.0</v>
      </c>
      <c r="S39" s="7">
        <v>0.0</v>
      </c>
      <c r="T39" s="7">
        <v>1.0</v>
      </c>
      <c r="U39" s="7">
        <v>0.0</v>
      </c>
      <c r="V39" s="7">
        <v>1.0</v>
      </c>
      <c r="W39" s="7">
        <v>0.0</v>
      </c>
      <c r="X39" s="7">
        <v>0.0</v>
      </c>
      <c r="Y39" s="7">
        <v>0.0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ht="15.75" customHeight="1">
      <c r="A40" s="25">
        <v>34.0</v>
      </c>
      <c r="B40" s="26">
        <v>94.0</v>
      </c>
      <c r="C40" s="26">
        <v>92.0</v>
      </c>
      <c r="D40" s="26">
        <v>92.0</v>
      </c>
      <c r="E40" s="26">
        <v>96.0</v>
      </c>
      <c r="F40" s="7">
        <f t="shared" si="7"/>
        <v>97.24</v>
      </c>
      <c r="G40" s="7">
        <f t="shared" si="8"/>
        <v>2.76</v>
      </c>
      <c r="H40" s="24" t="s">
        <v>89</v>
      </c>
      <c r="I40" s="24" t="s">
        <v>62</v>
      </c>
      <c r="J40" s="27">
        <v>0.0</v>
      </c>
      <c r="K40" s="7">
        <v>1.0</v>
      </c>
      <c r="L40" s="7">
        <v>0.0</v>
      </c>
      <c r="M40" s="27">
        <v>4.0</v>
      </c>
      <c r="N40" s="7">
        <v>0.0</v>
      </c>
      <c r="O40" s="7">
        <v>0.0</v>
      </c>
      <c r="P40" s="7">
        <v>0.0</v>
      </c>
      <c r="Q40" s="27">
        <v>3.0</v>
      </c>
      <c r="R40" s="7">
        <v>0.0</v>
      </c>
      <c r="S40" s="7">
        <v>0.0</v>
      </c>
      <c r="T40" s="7">
        <v>1.0</v>
      </c>
      <c r="U40" s="7">
        <v>0.0</v>
      </c>
      <c r="V40" s="7">
        <v>1.0</v>
      </c>
      <c r="W40" s="7">
        <v>0.0</v>
      </c>
      <c r="X40" s="7">
        <v>0.0</v>
      </c>
      <c r="Y40" s="7">
        <v>4.0</v>
      </c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ht="15.75" customHeight="1">
      <c r="A41" s="25">
        <v>35.0</v>
      </c>
      <c r="B41" s="26">
        <v>3.0</v>
      </c>
      <c r="C41" s="26">
        <v>1.0</v>
      </c>
      <c r="D41" s="26">
        <v>5.0</v>
      </c>
      <c r="E41" s="26">
        <v>3.0</v>
      </c>
      <c r="F41" s="7">
        <f t="shared" si="7"/>
        <v>3.12</v>
      </c>
      <c r="G41" s="7">
        <f t="shared" si="8"/>
        <v>96.88</v>
      </c>
      <c r="H41" s="24" t="s">
        <v>90</v>
      </c>
      <c r="I41" s="24" t="s">
        <v>62</v>
      </c>
      <c r="J41" s="27">
        <v>0.0</v>
      </c>
      <c r="K41" s="7">
        <v>0.0</v>
      </c>
      <c r="L41" s="7">
        <v>0.0</v>
      </c>
      <c r="M41" s="27">
        <v>0.0</v>
      </c>
      <c r="N41" s="7">
        <v>0.0</v>
      </c>
      <c r="O41" s="7">
        <v>0.0</v>
      </c>
      <c r="P41" s="7">
        <v>0.0</v>
      </c>
      <c r="Q41" s="27">
        <v>3.0</v>
      </c>
      <c r="R41" s="7">
        <v>0.0</v>
      </c>
      <c r="S41" s="7">
        <v>0.0</v>
      </c>
      <c r="T41" s="7">
        <v>1.0</v>
      </c>
      <c r="U41" s="7">
        <v>0.0</v>
      </c>
      <c r="V41" s="7">
        <v>0.0</v>
      </c>
      <c r="W41" s="7">
        <v>0.0</v>
      </c>
      <c r="X41" s="7">
        <v>0.0</v>
      </c>
      <c r="Y41" s="7">
        <v>0.0</v>
      </c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ht="15.75" customHeight="1">
      <c r="A42" s="25">
        <v>36.0</v>
      </c>
      <c r="B42" s="26">
        <v>9.0</v>
      </c>
      <c r="C42" s="26">
        <v>7.0</v>
      </c>
      <c r="D42" s="26">
        <v>12.0</v>
      </c>
      <c r="E42" s="26">
        <v>21.0</v>
      </c>
      <c r="F42" s="7">
        <f t="shared" si="7"/>
        <v>12.74</v>
      </c>
      <c r="G42" s="7">
        <f t="shared" si="8"/>
        <v>87.26</v>
      </c>
      <c r="H42" s="24" t="s">
        <v>91</v>
      </c>
      <c r="I42" s="24" t="s">
        <v>92</v>
      </c>
      <c r="J42" s="27">
        <v>1.0</v>
      </c>
      <c r="K42" s="7">
        <v>0.0</v>
      </c>
      <c r="L42" s="7">
        <v>0.0</v>
      </c>
      <c r="M42" s="27">
        <v>1.0</v>
      </c>
      <c r="N42" s="7">
        <v>0.0</v>
      </c>
      <c r="O42" s="7">
        <v>0.0</v>
      </c>
      <c r="P42" s="7">
        <v>0.0</v>
      </c>
      <c r="Q42" s="27">
        <v>4.0</v>
      </c>
      <c r="R42" s="7">
        <v>0.0</v>
      </c>
      <c r="S42" s="7">
        <v>0.0</v>
      </c>
      <c r="T42" s="7">
        <v>0.0</v>
      </c>
      <c r="U42" s="7">
        <v>1.0</v>
      </c>
      <c r="V42" s="7">
        <v>1.0</v>
      </c>
      <c r="W42" s="7">
        <v>0.0</v>
      </c>
      <c r="X42" s="7">
        <v>0.0</v>
      </c>
      <c r="Y42" s="7">
        <v>1.0</v>
      </c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</row>
    <row r="43" ht="15.75" customHeight="1">
      <c r="A43" s="25">
        <v>37.0</v>
      </c>
      <c r="B43" s="26">
        <v>3.0</v>
      </c>
      <c r="C43" s="26">
        <v>10.0</v>
      </c>
      <c r="D43" s="26">
        <v>8.0</v>
      </c>
      <c r="E43" s="26">
        <v>6.0</v>
      </c>
      <c r="F43" s="7">
        <f t="shared" si="7"/>
        <v>7.02</v>
      </c>
      <c r="G43" s="7">
        <f t="shared" si="8"/>
        <v>92.98</v>
      </c>
      <c r="H43" s="24" t="s">
        <v>93</v>
      </c>
      <c r="I43" s="24" t="s">
        <v>94</v>
      </c>
      <c r="J43" s="27">
        <v>2.0</v>
      </c>
      <c r="K43" s="7">
        <v>0.0</v>
      </c>
      <c r="L43" s="7">
        <v>0.0</v>
      </c>
      <c r="M43" s="27">
        <v>2.0</v>
      </c>
      <c r="N43" s="7">
        <v>0.0</v>
      </c>
      <c r="O43" s="7">
        <v>0.0</v>
      </c>
      <c r="P43" s="7">
        <v>0.0</v>
      </c>
      <c r="Q43" s="27">
        <v>4.0</v>
      </c>
      <c r="R43" s="7">
        <v>0.0</v>
      </c>
      <c r="S43" s="7">
        <v>0.0</v>
      </c>
      <c r="T43" s="7">
        <v>0.0</v>
      </c>
      <c r="U43" s="7">
        <v>1.0</v>
      </c>
      <c r="V43" s="7">
        <v>2.0</v>
      </c>
      <c r="W43" s="7">
        <v>0.0</v>
      </c>
      <c r="X43" s="7">
        <v>0.0</v>
      </c>
      <c r="Y43" s="7">
        <v>2.0</v>
      </c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</row>
    <row r="44" ht="15.75" customHeight="1">
      <c r="A44" s="25">
        <v>38.0</v>
      </c>
      <c r="B44" s="26">
        <v>23.0</v>
      </c>
      <c r="C44" s="26">
        <v>70.0</v>
      </c>
      <c r="D44" s="26">
        <v>46.0</v>
      </c>
      <c r="E44" s="26">
        <v>23.0</v>
      </c>
      <c r="F44" s="7">
        <f t="shared" si="7"/>
        <v>42.12</v>
      </c>
      <c r="G44" s="7">
        <f t="shared" si="8"/>
        <v>57.88</v>
      </c>
      <c r="H44" s="24" t="s">
        <v>95</v>
      </c>
      <c r="I44" s="24" t="s">
        <v>62</v>
      </c>
      <c r="J44" s="27">
        <v>0.0</v>
      </c>
      <c r="K44" s="7">
        <v>0.0</v>
      </c>
      <c r="L44" s="7">
        <v>0.0</v>
      </c>
      <c r="M44" s="27">
        <v>2.0</v>
      </c>
      <c r="N44" s="7">
        <v>0.0</v>
      </c>
      <c r="O44" s="7">
        <v>0.0</v>
      </c>
      <c r="P44" s="7">
        <v>0.0</v>
      </c>
      <c r="Q44" s="27">
        <v>0.0</v>
      </c>
      <c r="R44" s="7">
        <v>0.0</v>
      </c>
      <c r="S44" s="7">
        <v>0.0</v>
      </c>
      <c r="T44" s="7">
        <v>3.0</v>
      </c>
      <c r="U44" s="7">
        <v>0.0</v>
      </c>
      <c r="V44" s="7">
        <v>0.0</v>
      </c>
      <c r="W44" s="7">
        <v>0.0</v>
      </c>
      <c r="X44" s="7">
        <v>0.0</v>
      </c>
      <c r="Y44" s="7">
        <v>3.0</v>
      </c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ht="15.75" customHeight="1">
      <c r="A45" s="25">
        <v>39.0</v>
      </c>
      <c r="B45" s="26">
        <v>0.0</v>
      </c>
      <c r="C45" s="26">
        <v>0.0</v>
      </c>
      <c r="D45" s="26">
        <v>0.0</v>
      </c>
      <c r="E45" s="26">
        <v>2.0</v>
      </c>
      <c r="F45" s="7">
        <f t="shared" si="7"/>
        <v>0.52</v>
      </c>
      <c r="G45" s="7">
        <f t="shared" si="8"/>
        <v>99.48</v>
      </c>
      <c r="H45" s="24" t="s">
        <v>96</v>
      </c>
      <c r="I45" s="24" t="s">
        <v>97</v>
      </c>
      <c r="J45" s="27">
        <v>1.0</v>
      </c>
      <c r="K45" s="7">
        <v>0.0</v>
      </c>
      <c r="L45" s="7">
        <v>0.0</v>
      </c>
      <c r="M45" s="27">
        <v>0.0</v>
      </c>
      <c r="N45" s="7">
        <v>0.0</v>
      </c>
      <c r="O45" s="7">
        <v>0.0</v>
      </c>
      <c r="P45" s="7">
        <v>0.0</v>
      </c>
      <c r="Q45" s="27">
        <v>3.0</v>
      </c>
      <c r="R45" s="7">
        <v>0.0</v>
      </c>
      <c r="S45" s="7">
        <v>0.0</v>
      </c>
      <c r="T45" s="7">
        <v>1.0</v>
      </c>
      <c r="U45" s="7">
        <v>1.0</v>
      </c>
      <c r="V45" s="7">
        <v>2.0</v>
      </c>
      <c r="W45" s="7">
        <v>0.0</v>
      </c>
      <c r="X45" s="7">
        <v>0.0</v>
      </c>
      <c r="Y45" s="7">
        <v>0.0</v>
      </c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ht="15.75" customHeight="1">
      <c r="A46" s="25">
        <v>40.0</v>
      </c>
      <c r="B46" s="26">
        <v>3.0</v>
      </c>
      <c r="C46" s="26">
        <v>4.0</v>
      </c>
      <c r="D46" s="26">
        <v>3.0</v>
      </c>
      <c r="E46" s="26">
        <v>6.0</v>
      </c>
      <c r="F46" s="7">
        <f t="shared" si="7"/>
        <v>4.16</v>
      </c>
      <c r="G46" s="7">
        <f t="shared" si="8"/>
        <v>95.84</v>
      </c>
      <c r="H46" s="24" t="s">
        <v>98</v>
      </c>
      <c r="I46" s="24" t="s">
        <v>99</v>
      </c>
      <c r="J46" s="27">
        <v>1.0</v>
      </c>
      <c r="K46" s="7">
        <v>1.0</v>
      </c>
      <c r="L46" s="7">
        <v>1.0</v>
      </c>
      <c r="M46" s="27">
        <v>1.0</v>
      </c>
      <c r="N46" s="7">
        <v>0.0</v>
      </c>
      <c r="O46" s="7">
        <v>0.0</v>
      </c>
      <c r="P46" s="7">
        <v>0.0</v>
      </c>
      <c r="Q46" s="27">
        <v>2.0</v>
      </c>
      <c r="R46" s="7">
        <v>0.0</v>
      </c>
      <c r="S46" s="7">
        <v>0.0</v>
      </c>
      <c r="T46" s="7">
        <v>1.0</v>
      </c>
      <c r="U46" s="7">
        <v>1.0</v>
      </c>
      <c r="V46" s="7">
        <v>3.0</v>
      </c>
      <c r="W46" s="7">
        <v>0.0</v>
      </c>
      <c r="X46" s="7">
        <v>0.0</v>
      </c>
      <c r="Y46" s="7">
        <v>0.0</v>
      </c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ht="15.75" customHeight="1">
      <c r="A47" s="25">
        <v>41.0</v>
      </c>
      <c r="B47" s="26">
        <v>8.0</v>
      </c>
      <c r="C47" s="26">
        <v>10.0</v>
      </c>
      <c r="D47" s="26">
        <v>7.0</v>
      </c>
      <c r="E47" s="26">
        <v>6.0</v>
      </c>
      <c r="F47" s="7">
        <f t="shared" si="7"/>
        <v>8.06</v>
      </c>
      <c r="G47" s="7">
        <f t="shared" si="8"/>
        <v>91.94</v>
      </c>
      <c r="H47" s="24" t="s">
        <v>100</v>
      </c>
      <c r="I47" s="24" t="s">
        <v>101</v>
      </c>
      <c r="J47" s="27">
        <v>1.0</v>
      </c>
      <c r="K47" s="7">
        <v>0.0</v>
      </c>
      <c r="L47" s="7">
        <v>0.0</v>
      </c>
      <c r="M47" s="27">
        <v>2.0</v>
      </c>
      <c r="N47" s="7">
        <v>0.0</v>
      </c>
      <c r="O47" s="7">
        <v>0.0</v>
      </c>
      <c r="P47" s="7">
        <v>0.0</v>
      </c>
      <c r="Q47" s="27">
        <v>2.0</v>
      </c>
      <c r="R47" s="7">
        <v>0.0</v>
      </c>
      <c r="S47" s="7">
        <v>0.0</v>
      </c>
      <c r="T47" s="7">
        <v>0.0</v>
      </c>
      <c r="U47" s="7">
        <v>0.0</v>
      </c>
      <c r="V47" s="7">
        <v>2.0</v>
      </c>
      <c r="W47" s="7">
        <v>0.0</v>
      </c>
      <c r="X47" s="7">
        <v>0.0</v>
      </c>
      <c r="Y47" s="7">
        <v>2.0</v>
      </c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ht="15.75" customHeight="1">
      <c r="A48" s="25">
        <v>42.0</v>
      </c>
      <c r="B48" s="26">
        <v>3.0</v>
      </c>
      <c r="C48" s="26">
        <v>3.0</v>
      </c>
      <c r="D48" s="26">
        <v>1.0</v>
      </c>
      <c r="E48" s="26">
        <v>2.0</v>
      </c>
      <c r="F48" s="7">
        <f t="shared" si="7"/>
        <v>2.34</v>
      </c>
      <c r="G48" s="7">
        <f t="shared" si="8"/>
        <v>97.66</v>
      </c>
      <c r="H48" s="24" t="s">
        <v>102</v>
      </c>
      <c r="I48" s="24" t="s">
        <v>103</v>
      </c>
      <c r="J48" s="27">
        <v>1.0</v>
      </c>
      <c r="K48" s="7">
        <v>0.0</v>
      </c>
      <c r="L48" s="7">
        <v>0.0</v>
      </c>
      <c r="M48" s="27">
        <v>1.0</v>
      </c>
      <c r="N48" s="7">
        <v>0.0</v>
      </c>
      <c r="O48" s="7">
        <v>2.0</v>
      </c>
      <c r="P48" s="7">
        <v>0.0</v>
      </c>
      <c r="Q48" s="27">
        <v>1.0</v>
      </c>
      <c r="R48" s="7">
        <v>0.0</v>
      </c>
      <c r="S48" s="7">
        <v>0.0</v>
      </c>
      <c r="T48" s="7">
        <v>1.0</v>
      </c>
      <c r="U48" s="7">
        <v>0.0</v>
      </c>
      <c r="V48" s="7">
        <v>1.0</v>
      </c>
      <c r="W48" s="7">
        <v>0.0</v>
      </c>
      <c r="X48" s="7">
        <v>0.0</v>
      </c>
      <c r="Y48" s="7">
        <v>0.0</v>
      </c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ht="15.75" customHeight="1">
      <c r="A49" s="25">
        <v>43.0</v>
      </c>
      <c r="B49" s="26">
        <v>5.0</v>
      </c>
      <c r="C49" s="26">
        <v>4.0</v>
      </c>
      <c r="D49" s="26">
        <v>3.0</v>
      </c>
      <c r="E49" s="26">
        <v>3.0</v>
      </c>
      <c r="F49" s="7">
        <f t="shared" si="7"/>
        <v>3.9</v>
      </c>
      <c r="G49" s="7">
        <f t="shared" si="8"/>
        <v>96.1</v>
      </c>
      <c r="H49" s="24" t="s">
        <v>104</v>
      </c>
      <c r="I49" s="24" t="s">
        <v>105</v>
      </c>
      <c r="J49" s="27">
        <v>3.0</v>
      </c>
      <c r="K49" s="7">
        <v>0.0</v>
      </c>
      <c r="L49" s="7">
        <v>0.0</v>
      </c>
      <c r="M49" s="27">
        <v>0.0</v>
      </c>
      <c r="N49" s="7">
        <v>0.0</v>
      </c>
      <c r="O49" s="7">
        <v>1.0</v>
      </c>
      <c r="P49" s="7">
        <v>0.0</v>
      </c>
      <c r="Q49" s="27">
        <v>4.0</v>
      </c>
      <c r="R49" s="7">
        <v>0.0</v>
      </c>
      <c r="S49" s="7">
        <v>0.0</v>
      </c>
      <c r="T49" s="7">
        <v>0.0</v>
      </c>
      <c r="U49" s="7">
        <v>0.0</v>
      </c>
      <c r="V49" s="7">
        <v>0.0</v>
      </c>
      <c r="W49" s="7">
        <v>0.0</v>
      </c>
      <c r="X49" s="7">
        <v>0.0</v>
      </c>
      <c r="Y49" s="7">
        <v>0.0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ht="15.75" customHeight="1">
      <c r="A50" s="25">
        <v>44.0</v>
      </c>
      <c r="B50" s="26">
        <v>17.0</v>
      </c>
      <c r="C50" s="26">
        <v>0.0</v>
      </c>
      <c r="D50" s="26">
        <v>41.0</v>
      </c>
      <c r="E50" s="26">
        <v>86.0</v>
      </c>
      <c r="F50" s="7">
        <f t="shared" si="7"/>
        <v>37.44</v>
      </c>
      <c r="G50" s="7">
        <f t="shared" si="8"/>
        <v>62.56</v>
      </c>
      <c r="H50" s="24" t="s">
        <v>106</v>
      </c>
      <c r="I50" s="24" t="s">
        <v>105</v>
      </c>
      <c r="J50" s="27">
        <v>4.0</v>
      </c>
      <c r="K50" s="7">
        <v>0.0</v>
      </c>
      <c r="L50" s="7">
        <v>0.0</v>
      </c>
      <c r="M50" s="27">
        <v>4.0</v>
      </c>
      <c r="N50" s="7">
        <v>0.0</v>
      </c>
      <c r="O50" s="7">
        <v>1.0</v>
      </c>
      <c r="P50" s="7">
        <v>0.0</v>
      </c>
      <c r="Q50" s="27">
        <v>4.0</v>
      </c>
      <c r="R50" s="7">
        <v>0.0</v>
      </c>
      <c r="S50" s="7">
        <v>0.0</v>
      </c>
      <c r="T50" s="7">
        <v>0.0</v>
      </c>
      <c r="U50" s="7">
        <v>0.0</v>
      </c>
      <c r="V50" s="7">
        <v>2.0</v>
      </c>
      <c r="W50" s="7">
        <v>1.0</v>
      </c>
      <c r="X50" s="7">
        <v>0.0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ht="15.75" customHeight="1">
      <c r="A51" s="25">
        <v>45.0</v>
      </c>
      <c r="B51" s="26">
        <v>1.0</v>
      </c>
      <c r="C51" s="26">
        <v>3.0</v>
      </c>
      <c r="D51" s="26">
        <v>5.0</v>
      </c>
      <c r="E51" s="26">
        <v>2.0</v>
      </c>
      <c r="F51" s="7">
        <f t="shared" si="7"/>
        <v>2.86</v>
      </c>
      <c r="G51" s="7">
        <f t="shared" si="8"/>
        <v>97.14</v>
      </c>
      <c r="H51" s="24" t="s">
        <v>107</v>
      </c>
      <c r="I51" s="24" t="s">
        <v>108</v>
      </c>
      <c r="J51" s="27">
        <v>1.0</v>
      </c>
      <c r="K51" s="7">
        <v>0.0</v>
      </c>
      <c r="L51" s="7">
        <v>1.0</v>
      </c>
      <c r="M51" s="27">
        <v>1.0</v>
      </c>
      <c r="N51" s="7">
        <v>0.0</v>
      </c>
      <c r="O51" s="7">
        <v>1.0</v>
      </c>
      <c r="P51" s="7">
        <v>0.0</v>
      </c>
      <c r="Q51" s="27">
        <v>4.0</v>
      </c>
      <c r="R51" s="7">
        <v>0.0</v>
      </c>
      <c r="S51" s="7">
        <v>0.0</v>
      </c>
      <c r="T51" s="7">
        <v>1.0</v>
      </c>
      <c r="U51" s="7">
        <v>1.0</v>
      </c>
      <c r="V51" s="7">
        <v>2.0</v>
      </c>
      <c r="W51" s="7">
        <v>1.0</v>
      </c>
      <c r="X51" s="7">
        <v>0.0</v>
      </c>
      <c r="Y51" s="7">
        <v>1.0</v>
      </c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</row>
    <row r="52" ht="15.75" customHeight="1">
      <c r="A52" s="25">
        <v>46.0</v>
      </c>
      <c r="B52" s="26">
        <v>9.0</v>
      </c>
      <c r="C52" s="26">
        <v>5.0</v>
      </c>
      <c r="D52" s="26">
        <v>35.0</v>
      </c>
      <c r="E52" s="26">
        <v>15.0</v>
      </c>
      <c r="F52" s="7">
        <f t="shared" si="7"/>
        <v>16.64</v>
      </c>
      <c r="G52" s="7">
        <f t="shared" si="8"/>
        <v>83.36</v>
      </c>
      <c r="H52" s="24" t="s">
        <v>109</v>
      </c>
      <c r="I52" s="24" t="s">
        <v>110</v>
      </c>
      <c r="J52" s="27">
        <v>0.0</v>
      </c>
      <c r="K52" s="7">
        <v>1.0</v>
      </c>
      <c r="L52" s="7">
        <v>0.0</v>
      </c>
      <c r="M52" s="27">
        <v>4.0</v>
      </c>
      <c r="N52" s="7">
        <v>0.0</v>
      </c>
      <c r="O52" s="7">
        <v>0.0</v>
      </c>
      <c r="P52" s="7">
        <v>0.0</v>
      </c>
      <c r="Q52" s="27">
        <v>2.0</v>
      </c>
      <c r="R52" s="7">
        <v>0.0</v>
      </c>
      <c r="S52" s="7">
        <v>0.0</v>
      </c>
      <c r="T52" s="7">
        <v>2.0</v>
      </c>
      <c r="U52" s="7">
        <v>0.0</v>
      </c>
      <c r="V52" s="7">
        <v>2.0</v>
      </c>
      <c r="W52" s="7">
        <v>1.0</v>
      </c>
      <c r="X52" s="7">
        <v>0.0</v>
      </c>
      <c r="Y52" s="7">
        <v>2.0</v>
      </c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ht="15.75" customHeight="1">
      <c r="A53" s="25">
        <v>47.0</v>
      </c>
      <c r="B53" s="26">
        <v>1.0</v>
      </c>
      <c r="C53" s="26">
        <v>3.0</v>
      </c>
      <c r="D53" s="26">
        <v>4.0</v>
      </c>
      <c r="E53" s="26">
        <v>0.0</v>
      </c>
      <c r="F53" s="7">
        <f t="shared" si="7"/>
        <v>2.08</v>
      </c>
      <c r="G53" s="7">
        <f t="shared" si="8"/>
        <v>97.92</v>
      </c>
      <c r="H53" s="24" t="s">
        <v>111</v>
      </c>
      <c r="I53" s="24" t="s">
        <v>112</v>
      </c>
      <c r="J53" s="27">
        <v>2.0</v>
      </c>
      <c r="K53" s="7">
        <v>0.0</v>
      </c>
      <c r="L53" s="7">
        <v>0.0</v>
      </c>
      <c r="M53" s="27">
        <v>0.0</v>
      </c>
      <c r="N53" s="7">
        <v>0.0</v>
      </c>
      <c r="O53" s="7">
        <v>0.0</v>
      </c>
      <c r="P53" s="7">
        <v>0.0</v>
      </c>
      <c r="Q53" s="27">
        <v>2.0</v>
      </c>
      <c r="R53" s="7">
        <v>0.0</v>
      </c>
      <c r="S53" s="7">
        <v>0.0</v>
      </c>
      <c r="T53" s="7">
        <v>0.0</v>
      </c>
      <c r="U53" s="7">
        <v>0.0</v>
      </c>
      <c r="V53" s="7">
        <v>1.0</v>
      </c>
      <c r="W53" s="7">
        <v>0.0</v>
      </c>
      <c r="X53" s="7">
        <v>0.0</v>
      </c>
      <c r="Y53" s="7">
        <v>0.0</v>
      </c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</row>
    <row r="54" ht="15.75" customHeight="1">
      <c r="A54" s="34">
        <v>48.0</v>
      </c>
      <c r="B54" s="35"/>
      <c r="C54" s="35"/>
      <c r="D54" s="35"/>
      <c r="E54" s="35"/>
      <c r="F54" s="36"/>
      <c r="G54" s="36"/>
      <c r="H54" s="37"/>
      <c r="I54" s="37"/>
      <c r="J54" s="38"/>
      <c r="K54" s="36"/>
      <c r="L54" s="36">
        <v>0.0</v>
      </c>
      <c r="M54" s="38"/>
      <c r="N54" s="36"/>
      <c r="O54" s="36"/>
      <c r="P54" s="36"/>
      <c r="Q54" s="38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</row>
    <row r="55" ht="15.75" customHeight="1">
      <c r="A55" s="25">
        <v>49.0</v>
      </c>
      <c r="B55" s="26">
        <v>2.0</v>
      </c>
      <c r="C55" s="26">
        <v>26.0</v>
      </c>
      <c r="D55" s="26">
        <v>7.0</v>
      </c>
      <c r="E55" s="26">
        <v>8.0</v>
      </c>
      <c r="F55" s="7">
        <f t="shared" ref="F55:F68" si="9">((AVERAGE(B55:E55))*(1.04))</f>
        <v>11.18</v>
      </c>
      <c r="G55" s="7">
        <f t="shared" ref="G55:G68" si="10">100-F55</f>
        <v>88.82</v>
      </c>
      <c r="H55" s="22" t="s">
        <v>113</v>
      </c>
      <c r="I55" s="22" t="s">
        <v>114</v>
      </c>
      <c r="J55" s="27">
        <v>0.0</v>
      </c>
      <c r="K55" s="7">
        <v>0.0</v>
      </c>
      <c r="L55" s="7">
        <v>0.0</v>
      </c>
      <c r="M55" s="27">
        <v>0.0</v>
      </c>
      <c r="N55" s="7">
        <v>0.0</v>
      </c>
      <c r="O55" s="7">
        <v>0.0</v>
      </c>
      <c r="P55" s="7">
        <v>0.0</v>
      </c>
      <c r="Q55" s="27">
        <v>3.0</v>
      </c>
      <c r="R55" s="7">
        <v>0.0</v>
      </c>
      <c r="S55" s="7">
        <v>0.0</v>
      </c>
      <c r="T55" s="7">
        <v>1.0</v>
      </c>
      <c r="U55" s="7">
        <v>0.0</v>
      </c>
      <c r="V55" s="7">
        <v>0.0</v>
      </c>
      <c r="W55" s="7">
        <v>0.0</v>
      </c>
      <c r="X55" s="7">
        <v>0.0</v>
      </c>
      <c r="Y55" s="7">
        <v>0.0</v>
      </c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</row>
    <row r="56" ht="15.75" customHeight="1">
      <c r="A56" s="25">
        <v>50.0</v>
      </c>
      <c r="B56" s="26">
        <v>18.0</v>
      </c>
      <c r="C56" s="26">
        <v>15.0</v>
      </c>
      <c r="D56" s="26">
        <v>13.0</v>
      </c>
      <c r="E56" s="26">
        <v>25.0</v>
      </c>
      <c r="F56" s="7">
        <f t="shared" si="9"/>
        <v>18.46</v>
      </c>
      <c r="G56" s="7">
        <f t="shared" si="10"/>
        <v>81.54</v>
      </c>
      <c r="H56" s="24" t="s">
        <v>115</v>
      </c>
      <c r="I56" s="24" t="s">
        <v>116</v>
      </c>
      <c r="J56" s="27">
        <v>0.0</v>
      </c>
      <c r="K56" s="7">
        <v>0.0</v>
      </c>
      <c r="L56" s="7">
        <v>0.0</v>
      </c>
      <c r="M56" s="27">
        <v>0.0</v>
      </c>
      <c r="N56" s="7">
        <v>0.0</v>
      </c>
      <c r="O56" s="7">
        <v>0.0</v>
      </c>
      <c r="P56" s="7">
        <v>0.0</v>
      </c>
      <c r="Q56" s="27">
        <v>2.0</v>
      </c>
      <c r="R56" s="7">
        <v>0.0</v>
      </c>
      <c r="S56" s="7">
        <v>0.0</v>
      </c>
      <c r="T56" s="7">
        <v>0.0</v>
      </c>
      <c r="U56" s="7">
        <v>0.0</v>
      </c>
      <c r="V56" s="7">
        <v>1.0</v>
      </c>
      <c r="W56" s="7">
        <v>0.0</v>
      </c>
      <c r="X56" s="7">
        <v>0.0</v>
      </c>
      <c r="Y56" s="7">
        <v>1.0</v>
      </c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 ht="15.75" customHeight="1">
      <c r="A57" s="25">
        <v>51.0</v>
      </c>
      <c r="B57" s="26">
        <v>14.0</v>
      </c>
      <c r="C57" s="26">
        <v>12.0</v>
      </c>
      <c r="D57" s="26">
        <v>13.0</v>
      </c>
      <c r="E57" s="26">
        <v>5.0</v>
      </c>
      <c r="F57" s="7">
        <f t="shared" si="9"/>
        <v>11.44</v>
      </c>
      <c r="G57" s="7">
        <f t="shared" si="10"/>
        <v>88.56</v>
      </c>
      <c r="H57" s="24" t="s">
        <v>117</v>
      </c>
      <c r="I57" s="24" t="s">
        <v>118</v>
      </c>
      <c r="J57" s="27">
        <v>3.0</v>
      </c>
      <c r="K57" s="7">
        <v>4.0</v>
      </c>
      <c r="L57" s="7">
        <v>0.0</v>
      </c>
      <c r="M57" s="27">
        <v>3.0</v>
      </c>
      <c r="N57" s="7">
        <v>0.0</v>
      </c>
      <c r="O57" s="7">
        <v>0.0</v>
      </c>
      <c r="P57" s="7">
        <v>0.0</v>
      </c>
      <c r="Q57" s="27">
        <v>3.0</v>
      </c>
      <c r="R57" s="7">
        <v>0.0</v>
      </c>
      <c r="S57" s="7">
        <v>0.0</v>
      </c>
      <c r="T57" s="7">
        <v>1.0</v>
      </c>
      <c r="U57" s="7">
        <v>1.0</v>
      </c>
      <c r="V57" s="7">
        <v>2.0</v>
      </c>
      <c r="W57" s="7">
        <v>0.0</v>
      </c>
      <c r="X57" s="7">
        <v>0.0</v>
      </c>
      <c r="Y57" s="7">
        <v>1.0</v>
      </c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ht="15.75" customHeight="1">
      <c r="A58" s="25">
        <v>52.0</v>
      </c>
      <c r="B58" s="26">
        <v>0.0</v>
      </c>
      <c r="C58" s="26">
        <v>1.0</v>
      </c>
      <c r="D58" s="26">
        <v>9.0</v>
      </c>
      <c r="E58" s="26">
        <v>0.0</v>
      </c>
      <c r="F58" s="7">
        <f t="shared" si="9"/>
        <v>2.6</v>
      </c>
      <c r="G58" s="7">
        <f t="shared" si="10"/>
        <v>97.4</v>
      </c>
      <c r="H58" s="24" t="s">
        <v>119</v>
      </c>
      <c r="I58" s="24" t="s">
        <v>120</v>
      </c>
      <c r="J58" s="27">
        <v>2.0</v>
      </c>
      <c r="K58" s="7">
        <v>0.0</v>
      </c>
      <c r="L58" s="7">
        <v>0.0</v>
      </c>
      <c r="M58" s="27">
        <v>0.0</v>
      </c>
      <c r="N58" s="7">
        <v>0.0</v>
      </c>
      <c r="O58" s="7">
        <v>0.0</v>
      </c>
      <c r="P58" s="7">
        <v>0.0</v>
      </c>
      <c r="Q58" s="27">
        <v>2.0</v>
      </c>
      <c r="R58" s="7">
        <v>0.0</v>
      </c>
      <c r="S58" s="7">
        <v>0.0</v>
      </c>
      <c r="T58" s="7">
        <v>0.0</v>
      </c>
      <c r="U58" s="7">
        <v>1.0</v>
      </c>
      <c r="V58" s="7">
        <v>2.0</v>
      </c>
      <c r="W58" s="7">
        <v>0.0</v>
      </c>
      <c r="X58" s="7">
        <v>0.0</v>
      </c>
      <c r="Y58" s="7">
        <v>0.0</v>
      </c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 ht="15.75" customHeight="1">
      <c r="A59" s="25">
        <v>53.0</v>
      </c>
      <c r="B59" s="26">
        <v>8.0</v>
      </c>
      <c r="C59" s="26">
        <v>9.0</v>
      </c>
      <c r="D59" s="26">
        <v>7.0</v>
      </c>
      <c r="E59" s="26">
        <v>6.0</v>
      </c>
      <c r="F59" s="7">
        <f t="shared" si="9"/>
        <v>7.8</v>
      </c>
      <c r="G59" s="7">
        <f t="shared" si="10"/>
        <v>92.2</v>
      </c>
      <c r="H59" s="24" t="s">
        <v>121</v>
      </c>
      <c r="I59" s="24" t="s">
        <v>122</v>
      </c>
      <c r="J59" s="27">
        <v>2.0</v>
      </c>
      <c r="K59" s="7">
        <v>0.0</v>
      </c>
      <c r="L59" s="7">
        <v>0.0</v>
      </c>
      <c r="M59" s="27">
        <v>0.0</v>
      </c>
      <c r="N59" s="7">
        <v>0.0</v>
      </c>
      <c r="O59" s="7">
        <v>2.0</v>
      </c>
      <c r="P59" s="7">
        <v>0.0</v>
      </c>
      <c r="Q59" s="27">
        <v>2.0</v>
      </c>
      <c r="R59" s="7">
        <v>0.0</v>
      </c>
      <c r="S59" s="7">
        <v>0.0</v>
      </c>
      <c r="T59" s="7">
        <v>0.0</v>
      </c>
      <c r="U59" s="7">
        <v>0.0</v>
      </c>
      <c r="V59" s="7">
        <v>2.0</v>
      </c>
      <c r="W59" s="7">
        <v>1.0</v>
      </c>
      <c r="X59" s="7">
        <v>0.0</v>
      </c>
      <c r="Y59" s="7">
        <v>0.0</v>
      </c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</row>
    <row r="60" ht="15.75" customHeight="1">
      <c r="A60" s="25">
        <v>54.0</v>
      </c>
      <c r="B60" s="26">
        <v>16.0</v>
      </c>
      <c r="C60" s="26">
        <v>8.0</v>
      </c>
      <c r="D60" s="26">
        <v>11.0</v>
      </c>
      <c r="E60" s="26">
        <v>7.0</v>
      </c>
      <c r="F60" s="7">
        <f t="shared" si="9"/>
        <v>10.92</v>
      </c>
      <c r="G60" s="7">
        <f t="shared" si="10"/>
        <v>89.08</v>
      </c>
      <c r="H60" s="24" t="s">
        <v>123</v>
      </c>
      <c r="I60" s="24" t="s">
        <v>124</v>
      </c>
      <c r="J60" s="27">
        <v>1.0</v>
      </c>
      <c r="K60" s="7">
        <v>0.0</v>
      </c>
      <c r="L60" s="7">
        <v>0.0</v>
      </c>
      <c r="M60" s="27">
        <v>0.0</v>
      </c>
      <c r="N60" s="7">
        <v>0.0</v>
      </c>
      <c r="O60" s="7">
        <v>2.0</v>
      </c>
      <c r="P60" s="7">
        <v>0.0</v>
      </c>
      <c r="Q60" s="27">
        <v>2.0</v>
      </c>
      <c r="R60" s="7">
        <v>0.0</v>
      </c>
      <c r="S60" s="7">
        <v>0.0</v>
      </c>
      <c r="T60" s="7">
        <v>1.0</v>
      </c>
      <c r="U60" s="7">
        <v>1.0</v>
      </c>
      <c r="V60" s="7">
        <v>1.0</v>
      </c>
      <c r="W60" s="7">
        <v>1.0</v>
      </c>
      <c r="X60" s="7">
        <v>0.0</v>
      </c>
      <c r="Y60" s="7">
        <v>0.0</v>
      </c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 ht="15.75" customHeight="1">
      <c r="A61" s="25">
        <v>55.0</v>
      </c>
      <c r="B61" s="26">
        <v>25.0</v>
      </c>
      <c r="C61" s="26">
        <v>48.0</v>
      </c>
      <c r="D61" s="26">
        <v>21.0</v>
      </c>
      <c r="E61" s="26">
        <v>10.0</v>
      </c>
      <c r="F61" s="7">
        <f t="shared" si="9"/>
        <v>27.04</v>
      </c>
      <c r="G61" s="7">
        <f t="shared" si="10"/>
        <v>72.96</v>
      </c>
      <c r="H61" s="24" t="s">
        <v>125</v>
      </c>
      <c r="I61" s="24" t="s">
        <v>126</v>
      </c>
      <c r="J61" s="27">
        <v>2.0</v>
      </c>
      <c r="K61" s="7">
        <v>0.0</v>
      </c>
      <c r="L61" s="7">
        <v>0.0</v>
      </c>
      <c r="M61" s="27">
        <v>3.0</v>
      </c>
      <c r="N61" s="7">
        <v>0.0</v>
      </c>
      <c r="O61" s="7">
        <v>0.0</v>
      </c>
      <c r="P61" s="7">
        <v>0.0</v>
      </c>
      <c r="Q61" s="27">
        <v>1.0</v>
      </c>
      <c r="R61" s="7">
        <v>0.0</v>
      </c>
      <c r="S61" s="7">
        <v>0.0</v>
      </c>
      <c r="T61" s="7">
        <v>0.0</v>
      </c>
      <c r="U61" s="7">
        <v>0.0</v>
      </c>
      <c r="V61" s="7">
        <v>3.0</v>
      </c>
      <c r="W61" s="7">
        <v>1.0</v>
      </c>
      <c r="X61" s="7">
        <v>0.0</v>
      </c>
      <c r="Y61" s="7">
        <v>0.0</v>
      </c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</row>
    <row r="62" ht="15.75" customHeight="1">
      <c r="A62" s="25">
        <v>56.0</v>
      </c>
      <c r="B62" s="26">
        <v>8.0</v>
      </c>
      <c r="C62" s="26">
        <v>9.0</v>
      </c>
      <c r="D62" s="26">
        <v>11.0</v>
      </c>
      <c r="E62" s="26">
        <v>6.0</v>
      </c>
      <c r="F62" s="7">
        <f t="shared" si="9"/>
        <v>8.84</v>
      </c>
      <c r="G62" s="7">
        <f t="shared" si="10"/>
        <v>91.16</v>
      </c>
      <c r="H62" s="24" t="s">
        <v>127</v>
      </c>
      <c r="I62" s="24" t="s">
        <v>128</v>
      </c>
      <c r="J62" s="27">
        <v>3.0</v>
      </c>
      <c r="K62" s="7">
        <v>0.0</v>
      </c>
      <c r="L62" s="7">
        <v>0.0</v>
      </c>
      <c r="M62" s="27">
        <v>1.0</v>
      </c>
      <c r="N62" s="7">
        <v>0.0</v>
      </c>
      <c r="O62" s="7">
        <v>3.0</v>
      </c>
      <c r="P62" s="7">
        <v>0.0</v>
      </c>
      <c r="Q62" s="27">
        <v>2.0</v>
      </c>
      <c r="R62" s="7">
        <v>0.0</v>
      </c>
      <c r="S62" s="7">
        <v>0.0</v>
      </c>
      <c r="T62" s="7">
        <v>2.0</v>
      </c>
      <c r="U62" s="7">
        <v>2.0</v>
      </c>
      <c r="V62" s="7">
        <v>1.0</v>
      </c>
      <c r="W62" s="7">
        <v>0.0</v>
      </c>
      <c r="X62" s="7">
        <v>1.0</v>
      </c>
      <c r="Y62" s="7">
        <v>0.0</v>
      </c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ht="15.75" customHeight="1">
      <c r="A63" s="25">
        <v>57.0</v>
      </c>
      <c r="B63" s="26">
        <v>22.0</v>
      </c>
      <c r="C63" s="26">
        <v>5.0</v>
      </c>
      <c r="D63" s="26">
        <v>8.0</v>
      </c>
      <c r="E63" s="26">
        <v>34.0</v>
      </c>
      <c r="F63" s="7">
        <f t="shared" si="9"/>
        <v>17.94</v>
      </c>
      <c r="G63" s="7">
        <f t="shared" si="10"/>
        <v>82.06</v>
      </c>
      <c r="H63" s="24" t="s">
        <v>129</v>
      </c>
      <c r="I63" s="24" t="s">
        <v>130</v>
      </c>
      <c r="J63" s="27">
        <v>3.0</v>
      </c>
      <c r="K63" s="7">
        <v>1.0</v>
      </c>
      <c r="L63" s="7">
        <v>1.0</v>
      </c>
      <c r="M63" s="27">
        <v>3.0</v>
      </c>
      <c r="N63" s="7">
        <v>0.0</v>
      </c>
      <c r="O63" s="7">
        <v>3.0</v>
      </c>
      <c r="P63" s="7">
        <v>0.0</v>
      </c>
      <c r="Q63" s="27">
        <v>3.0</v>
      </c>
      <c r="R63" s="7">
        <v>0.0</v>
      </c>
      <c r="S63" s="7">
        <v>0.0</v>
      </c>
      <c r="T63" s="7">
        <v>1.0</v>
      </c>
      <c r="U63" s="7">
        <v>0.0</v>
      </c>
      <c r="V63" s="7">
        <v>2.0</v>
      </c>
      <c r="W63" s="7">
        <v>3.0</v>
      </c>
      <c r="X63" s="7">
        <v>0.0</v>
      </c>
      <c r="Y63" s="7">
        <v>3.0</v>
      </c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 ht="15.75" customHeight="1">
      <c r="A64" s="25">
        <v>58.0</v>
      </c>
      <c r="B64" s="26">
        <v>10.0</v>
      </c>
      <c r="C64" s="26">
        <v>9.0</v>
      </c>
      <c r="D64" s="26">
        <v>11.0</v>
      </c>
      <c r="E64" s="26">
        <v>16.0</v>
      </c>
      <c r="F64" s="7">
        <f t="shared" si="9"/>
        <v>11.96</v>
      </c>
      <c r="G64" s="7">
        <f t="shared" si="10"/>
        <v>88.04</v>
      </c>
      <c r="H64" s="24" t="s">
        <v>131</v>
      </c>
      <c r="I64" s="24" t="s">
        <v>132</v>
      </c>
      <c r="J64" s="27">
        <v>2.0</v>
      </c>
      <c r="K64" s="7">
        <v>0.0</v>
      </c>
      <c r="L64" s="7">
        <v>0.0</v>
      </c>
      <c r="M64" s="27">
        <v>0.0</v>
      </c>
      <c r="N64" s="7">
        <v>0.0</v>
      </c>
      <c r="O64" s="7">
        <v>1.0</v>
      </c>
      <c r="P64" s="7">
        <v>0.0</v>
      </c>
      <c r="Q64" s="27">
        <v>4.0</v>
      </c>
      <c r="R64" s="7">
        <v>0.0</v>
      </c>
      <c r="S64" s="7">
        <v>0.0</v>
      </c>
      <c r="T64" s="7">
        <v>3.0</v>
      </c>
      <c r="U64" s="7">
        <v>2.0</v>
      </c>
      <c r="V64" s="7">
        <v>2.0</v>
      </c>
      <c r="W64" s="7">
        <v>0.0</v>
      </c>
      <c r="X64" s="7">
        <v>0.0</v>
      </c>
      <c r="Y64" s="7">
        <v>0.0</v>
      </c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 ht="15.75" customHeight="1">
      <c r="A65" s="25">
        <v>59.0</v>
      </c>
      <c r="B65" s="26">
        <v>3.0</v>
      </c>
      <c r="C65" s="26">
        <v>4.0</v>
      </c>
      <c r="D65" s="26">
        <v>2.0</v>
      </c>
      <c r="E65" s="26">
        <v>2.0</v>
      </c>
      <c r="F65" s="7">
        <f t="shared" si="9"/>
        <v>2.86</v>
      </c>
      <c r="G65" s="7">
        <f t="shared" si="10"/>
        <v>97.14</v>
      </c>
      <c r="H65" s="24" t="s">
        <v>133</v>
      </c>
      <c r="I65" s="24" t="s">
        <v>134</v>
      </c>
      <c r="J65" s="27">
        <v>3.0</v>
      </c>
      <c r="K65" s="7">
        <v>0.0</v>
      </c>
      <c r="L65" s="7">
        <v>1.0</v>
      </c>
      <c r="M65" s="27">
        <v>0.0</v>
      </c>
      <c r="N65" s="7">
        <v>0.0</v>
      </c>
      <c r="O65" s="7">
        <v>1.0</v>
      </c>
      <c r="P65" s="7">
        <v>0.0</v>
      </c>
      <c r="Q65" s="27">
        <v>3.0</v>
      </c>
      <c r="R65" s="7">
        <v>0.0</v>
      </c>
      <c r="S65" s="7">
        <v>0.0</v>
      </c>
      <c r="T65" s="7">
        <v>1.0</v>
      </c>
      <c r="U65" s="7">
        <v>1.0</v>
      </c>
      <c r="V65" s="7">
        <v>1.0</v>
      </c>
      <c r="W65" s="7">
        <v>1.0</v>
      </c>
      <c r="X65" s="7">
        <v>0.0</v>
      </c>
      <c r="Y65" s="7">
        <v>0.0</v>
      </c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ht="15.75" customHeight="1">
      <c r="A66" s="25">
        <v>60.0</v>
      </c>
      <c r="B66" s="26">
        <v>3.0</v>
      </c>
      <c r="C66" s="26">
        <v>1.0</v>
      </c>
      <c r="D66" s="26">
        <v>0.0</v>
      </c>
      <c r="E66" s="26">
        <v>11.0</v>
      </c>
      <c r="F66" s="7">
        <f t="shared" si="9"/>
        <v>3.9</v>
      </c>
      <c r="G66" s="7">
        <f t="shared" si="10"/>
        <v>96.1</v>
      </c>
      <c r="H66" s="24" t="s">
        <v>135</v>
      </c>
      <c r="I66" s="24" t="s">
        <v>136</v>
      </c>
      <c r="J66" s="27">
        <v>0.0</v>
      </c>
      <c r="K66" s="7">
        <v>1.0</v>
      </c>
      <c r="L66" s="7">
        <v>0.0</v>
      </c>
      <c r="M66" s="27">
        <v>1.0</v>
      </c>
      <c r="N66" s="7">
        <v>0.0</v>
      </c>
      <c r="O66" s="7">
        <v>0.0</v>
      </c>
      <c r="P66" s="7">
        <v>0.0</v>
      </c>
      <c r="Q66" s="27">
        <v>0.0</v>
      </c>
      <c r="R66" s="7">
        <v>0.0</v>
      </c>
      <c r="S66" s="7">
        <v>0.0</v>
      </c>
      <c r="T66" s="7">
        <v>2.0</v>
      </c>
      <c r="U66" s="7">
        <v>0.0</v>
      </c>
      <c r="V66" s="7">
        <v>0.0</v>
      </c>
      <c r="W66" s="7">
        <v>0.0</v>
      </c>
      <c r="X66" s="7">
        <v>0.0</v>
      </c>
      <c r="Y66" s="7">
        <v>0.0</v>
      </c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ht="15.75" customHeight="1">
      <c r="A67" s="25">
        <v>61.0</v>
      </c>
      <c r="B67" s="26">
        <v>1.0</v>
      </c>
      <c r="C67" s="26">
        <v>3.0</v>
      </c>
      <c r="D67" s="26">
        <v>7.0</v>
      </c>
      <c r="E67" s="26">
        <v>1.0</v>
      </c>
      <c r="F67" s="7">
        <f t="shared" si="9"/>
        <v>3.12</v>
      </c>
      <c r="G67" s="7">
        <f t="shared" si="10"/>
        <v>96.88</v>
      </c>
      <c r="H67" s="24" t="s">
        <v>137</v>
      </c>
      <c r="I67" s="24" t="s">
        <v>60</v>
      </c>
      <c r="J67" s="27">
        <v>0.0</v>
      </c>
      <c r="K67" s="7">
        <v>1.0</v>
      </c>
      <c r="L67" s="7">
        <v>0.0</v>
      </c>
      <c r="M67" s="27">
        <v>3.0</v>
      </c>
      <c r="N67" s="7">
        <v>0.0</v>
      </c>
      <c r="O67" s="7">
        <v>0.0</v>
      </c>
      <c r="P67" s="7">
        <v>0.0</v>
      </c>
      <c r="Q67" s="27">
        <v>0.0</v>
      </c>
      <c r="R67" s="7">
        <v>0.0</v>
      </c>
      <c r="S67" s="7">
        <v>0.0</v>
      </c>
      <c r="T67" s="7">
        <v>1.0</v>
      </c>
      <c r="U67" s="7">
        <v>0.0</v>
      </c>
      <c r="V67" s="7">
        <v>0.0</v>
      </c>
      <c r="W67" s="7">
        <v>0.0</v>
      </c>
      <c r="X67" s="7">
        <v>0.0</v>
      </c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</row>
    <row r="68" ht="15.75" customHeight="1">
      <c r="A68" s="25">
        <v>62.0</v>
      </c>
      <c r="B68" s="26">
        <v>10.0</v>
      </c>
      <c r="C68" s="26">
        <v>15.0</v>
      </c>
      <c r="D68" s="26">
        <v>24.0</v>
      </c>
      <c r="E68" s="26">
        <v>29.0</v>
      </c>
      <c r="F68" s="7">
        <f t="shared" si="9"/>
        <v>20.28</v>
      </c>
      <c r="G68" s="7">
        <f t="shared" si="10"/>
        <v>79.72</v>
      </c>
      <c r="H68" s="24" t="s">
        <v>138</v>
      </c>
      <c r="I68" s="24" t="s">
        <v>139</v>
      </c>
      <c r="J68" s="27">
        <v>0.0</v>
      </c>
      <c r="K68" s="7">
        <v>0.0</v>
      </c>
      <c r="L68" s="7">
        <v>0.0</v>
      </c>
      <c r="M68" s="27">
        <v>0.0</v>
      </c>
      <c r="N68" s="7">
        <v>0.0</v>
      </c>
      <c r="O68" s="7">
        <v>0.0</v>
      </c>
      <c r="P68" s="7">
        <v>0.0</v>
      </c>
      <c r="Q68" s="27">
        <v>0.0</v>
      </c>
      <c r="R68" s="7">
        <v>0.0</v>
      </c>
      <c r="S68" s="7">
        <v>0.0</v>
      </c>
      <c r="T68" s="7">
        <v>0.0</v>
      </c>
      <c r="U68" s="7">
        <v>0.0</v>
      </c>
      <c r="V68" s="7">
        <v>1.0</v>
      </c>
      <c r="W68" s="7">
        <v>0.0</v>
      </c>
      <c r="X68" s="7">
        <v>0.0</v>
      </c>
      <c r="Y68" s="7">
        <v>2.0</v>
      </c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ht="15.75" customHeight="1">
      <c r="A69" s="28">
        <v>63.0</v>
      </c>
      <c r="B69" s="29"/>
      <c r="C69" s="29"/>
      <c r="D69" s="29"/>
      <c r="E69" s="29"/>
      <c r="F69" s="30"/>
      <c r="G69" s="30"/>
      <c r="H69" s="31"/>
      <c r="I69" s="31"/>
      <c r="J69" s="32"/>
      <c r="K69" s="30"/>
      <c r="L69" s="30"/>
      <c r="M69" s="32"/>
      <c r="N69" s="30"/>
      <c r="O69" s="30"/>
      <c r="P69" s="30"/>
      <c r="Q69" s="32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25">
        <v>64.0</v>
      </c>
      <c r="B70" s="26">
        <v>0.0</v>
      </c>
      <c r="C70" s="26">
        <v>9.0</v>
      </c>
      <c r="D70" s="26">
        <v>1.0</v>
      </c>
      <c r="E70" s="26">
        <v>2.0</v>
      </c>
      <c r="F70" s="7">
        <f t="shared" ref="F70:F104" si="11">((AVERAGE(B70:E70))*(1.04))</f>
        <v>3.12</v>
      </c>
      <c r="G70" s="7">
        <f t="shared" ref="G70:G104" si="12">100-F70</f>
        <v>96.88</v>
      </c>
      <c r="H70" s="22" t="s">
        <v>140</v>
      </c>
      <c r="I70" s="22" t="s">
        <v>141</v>
      </c>
      <c r="J70" s="27">
        <v>0.0</v>
      </c>
      <c r="K70" s="7">
        <v>3.0</v>
      </c>
      <c r="L70" s="7">
        <v>0.0</v>
      </c>
      <c r="M70" s="27">
        <v>2.0</v>
      </c>
      <c r="N70" s="7">
        <v>0.0</v>
      </c>
      <c r="O70" s="7">
        <v>0.0</v>
      </c>
      <c r="P70" s="7">
        <v>0.0</v>
      </c>
      <c r="Q70" s="27">
        <v>2.0</v>
      </c>
      <c r="R70" s="7">
        <v>0.0</v>
      </c>
      <c r="S70" s="7">
        <v>0.0</v>
      </c>
      <c r="T70" s="7">
        <v>1.0</v>
      </c>
      <c r="U70" s="7">
        <v>1.0</v>
      </c>
      <c r="V70" s="7">
        <v>4.0</v>
      </c>
      <c r="W70" s="7">
        <v>0.0</v>
      </c>
      <c r="X70" s="7">
        <v>0.0</v>
      </c>
      <c r="Y70" s="7">
        <v>0.0</v>
      </c>
      <c r="Z70" s="7" t="s">
        <v>142</v>
      </c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ht="15.75" customHeight="1">
      <c r="A71" s="25">
        <v>65.0</v>
      </c>
      <c r="B71" s="26">
        <v>27.0</v>
      </c>
      <c r="C71" s="26">
        <v>12.0</v>
      </c>
      <c r="D71" s="26">
        <v>23.0</v>
      </c>
      <c r="E71" s="26">
        <v>17.0</v>
      </c>
      <c r="F71" s="7">
        <f t="shared" si="11"/>
        <v>20.54</v>
      </c>
      <c r="G71" s="7">
        <f t="shared" si="12"/>
        <v>79.46</v>
      </c>
      <c r="H71" s="24" t="s">
        <v>143</v>
      </c>
      <c r="I71" s="24" t="s">
        <v>144</v>
      </c>
      <c r="J71" s="27">
        <v>2.0</v>
      </c>
      <c r="K71" s="7">
        <v>3.0</v>
      </c>
      <c r="L71" s="7">
        <v>0.0</v>
      </c>
      <c r="M71" s="27">
        <v>1.0</v>
      </c>
      <c r="N71" s="7">
        <v>0.0</v>
      </c>
      <c r="O71" s="7">
        <v>2.0</v>
      </c>
      <c r="P71" s="7">
        <v>0.0</v>
      </c>
      <c r="Q71" s="27">
        <v>2.0</v>
      </c>
      <c r="R71" s="7">
        <v>0.0</v>
      </c>
      <c r="S71" s="7">
        <v>0.0</v>
      </c>
      <c r="T71" s="7">
        <v>0.0</v>
      </c>
      <c r="U71" s="7">
        <v>0.0</v>
      </c>
      <c r="V71" s="7">
        <v>2.0</v>
      </c>
      <c r="W71" s="7">
        <v>0.0</v>
      </c>
      <c r="X71" s="7">
        <v>0.0</v>
      </c>
      <c r="Y71" s="7">
        <v>1.0</v>
      </c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ht="15.75" customHeight="1">
      <c r="A72" s="25">
        <v>66.0</v>
      </c>
      <c r="B72" s="26">
        <v>18.0</v>
      </c>
      <c r="C72" s="26">
        <v>13.0</v>
      </c>
      <c r="D72" s="26">
        <v>11.0</v>
      </c>
      <c r="E72" s="26">
        <v>11.0</v>
      </c>
      <c r="F72" s="7">
        <f t="shared" si="11"/>
        <v>13.78</v>
      </c>
      <c r="G72" s="7">
        <f t="shared" si="12"/>
        <v>86.22</v>
      </c>
      <c r="H72" s="24" t="s">
        <v>145</v>
      </c>
      <c r="I72" s="24" t="s">
        <v>146</v>
      </c>
      <c r="J72" s="27">
        <v>1.0</v>
      </c>
      <c r="K72" s="7">
        <v>0.0</v>
      </c>
      <c r="L72" s="7">
        <v>0.0</v>
      </c>
      <c r="M72" s="27">
        <v>0.0</v>
      </c>
      <c r="N72" s="7">
        <v>0.0</v>
      </c>
      <c r="O72" s="7">
        <v>0.0</v>
      </c>
      <c r="P72" s="7">
        <v>0.0</v>
      </c>
      <c r="Q72" s="27">
        <v>2.0</v>
      </c>
      <c r="R72" s="7">
        <v>0.0</v>
      </c>
      <c r="S72" s="7">
        <v>0.0</v>
      </c>
      <c r="T72" s="7">
        <v>0.0</v>
      </c>
      <c r="U72" s="7">
        <v>0.0</v>
      </c>
      <c r="V72" s="7">
        <v>1.0</v>
      </c>
      <c r="W72" s="7">
        <v>0.0</v>
      </c>
      <c r="X72" s="7">
        <v>0.0</v>
      </c>
      <c r="Y72" s="7">
        <v>0.0</v>
      </c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ht="15.75" customHeight="1">
      <c r="A73" s="25">
        <v>67.0</v>
      </c>
      <c r="B73" s="26">
        <v>9.0</v>
      </c>
      <c r="C73" s="26">
        <v>10.0</v>
      </c>
      <c r="D73" s="26">
        <v>37.0</v>
      </c>
      <c r="E73" s="26">
        <v>27.0</v>
      </c>
      <c r="F73" s="7">
        <f t="shared" si="11"/>
        <v>21.58</v>
      </c>
      <c r="G73" s="7">
        <f t="shared" si="12"/>
        <v>78.42</v>
      </c>
      <c r="H73" s="24" t="s">
        <v>147</v>
      </c>
      <c r="I73" s="24" t="s">
        <v>148</v>
      </c>
      <c r="J73" s="27">
        <v>0.0</v>
      </c>
      <c r="K73" s="7">
        <v>1.0</v>
      </c>
      <c r="L73" s="7">
        <v>0.0</v>
      </c>
      <c r="M73" s="27">
        <v>3.0</v>
      </c>
      <c r="N73" s="7">
        <v>0.0</v>
      </c>
      <c r="O73" s="7">
        <v>0.0</v>
      </c>
      <c r="P73" s="7">
        <v>0.0</v>
      </c>
      <c r="Q73" s="27">
        <v>4.0</v>
      </c>
      <c r="R73" s="7">
        <v>0.0</v>
      </c>
      <c r="S73" s="7">
        <v>0.0</v>
      </c>
      <c r="T73" s="7">
        <v>2.0</v>
      </c>
      <c r="U73" s="7">
        <v>1.0</v>
      </c>
      <c r="V73" s="7">
        <v>0.0</v>
      </c>
      <c r="W73" s="7">
        <v>0.0</v>
      </c>
      <c r="X73" s="7">
        <v>0.0</v>
      </c>
      <c r="Y73" s="7">
        <v>1.0</v>
      </c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ht="15.75" customHeight="1">
      <c r="A74" s="25">
        <v>68.0</v>
      </c>
      <c r="B74" s="26">
        <v>7.0</v>
      </c>
      <c r="C74" s="26">
        <v>4.0</v>
      </c>
      <c r="D74" s="26">
        <v>2.0</v>
      </c>
      <c r="E74" s="26">
        <v>2.0</v>
      </c>
      <c r="F74" s="7">
        <f t="shared" si="11"/>
        <v>3.9</v>
      </c>
      <c r="G74" s="7">
        <f t="shared" si="12"/>
        <v>96.1</v>
      </c>
      <c r="H74" s="24" t="s">
        <v>149</v>
      </c>
      <c r="I74" s="24" t="s">
        <v>150</v>
      </c>
      <c r="J74" s="27">
        <v>2.0</v>
      </c>
      <c r="K74" s="7">
        <v>1.0</v>
      </c>
      <c r="L74" s="7">
        <v>0.0</v>
      </c>
      <c r="M74" s="27">
        <v>1.0</v>
      </c>
      <c r="N74" s="7">
        <v>0.0</v>
      </c>
      <c r="O74" s="7">
        <v>2.0</v>
      </c>
      <c r="P74" s="7">
        <v>0.0</v>
      </c>
      <c r="Q74" s="27">
        <v>4.0</v>
      </c>
      <c r="R74" s="7">
        <v>0.0</v>
      </c>
      <c r="S74" s="7">
        <v>0.0</v>
      </c>
      <c r="T74" s="7">
        <v>1.0</v>
      </c>
      <c r="U74" s="7">
        <v>2.0</v>
      </c>
      <c r="V74" s="7">
        <v>1.0</v>
      </c>
      <c r="W74" s="7">
        <v>1.0</v>
      </c>
      <c r="X74" s="7">
        <v>0.0</v>
      </c>
      <c r="Y74" s="7">
        <v>0.0</v>
      </c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ht="15.75" customHeight="1">
      <c r="A75" s="25">
        <v>69.0</v>
      </c>
      <c r="B75" s="26">
        <v>5.0</v>
      </c>
      <c r="C75" s="26">
        <v>17.0</v>
      </c>
      <c r="D75" s="26">
        <v>13.0</v>
      </c>
      <c r="E75" s="26">
        <v>25.0</v>
      </c>
      <c r="F75" s="7">
        <f t="shared" si="11"/>
        <v>15.6</v>
      </c>
      <c r="G75" s="7">
        <f t="shared" si="12"/>
        <v>84.4</v>
      </c>
      <c r="H75" s="24" t="s">
        <v>151</v>
      </c>
      <c r="I75" s="24" t="s">
        <v>152</v>
      </c>
      <c r="J75" s="27">
        <v>4.0</v>
      </c>
      <c r="K75" s="7">
        <v>1.0</v>
      </c>
      <c r="L75" s="7">
        <v>2.0</v>
      </c>
      <c r="M75" s="27">
        <v>3.0</v>
      </c>
      <c r="N75" s="7">
        <v>0.0</v>
      </c>
      <c r="O75" s="7">
        <v>1.0</v>
      </c>
      <c r="P75" s="7">
        <v>0.0</v>
      </c>
      <c r="Q75" s="27">
        <v>3.0</v>
      </c>
      <c r="R75" s="7">
        <v>0.0</v>
      </c>
      <c r="S75" s="7">
        <v>0.0</v>
      </c>
      <c r="T75" s="7">
        <v>1.0</v>
      </c>
      <c r="U75" s="7">
        <v>2.0</v>
      </c>
      <c r="V75" s="7">
        <v>1.0</v>
      </c>
      <c r="W75" s="7">
        <v>0.0</v>
      </c>
      <c r="X75" s="7">
        <v>0.0</v>
      </c>
      <c r="Y75" s="7">
        <v>0.0</v>
      </c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ht="15.75" customHeight="1">
      <c r="A76" s="25">
        <v>70.0</v>
      </c>
      <c r="B76" s="26">
        <v>4.0</v>
      </c>
      <c r="C76" s="26">
        <v>2.0</v>
      </c>
      <c r="D76" s="26">
        <v>10.0</v>
      </c>
      <c r="E76" s="26">
        <v>8.0</v>
      </c>
      <c r="F76" s="7">
        <f t="shared" si="11"/>
        <v>6.24</v>
      </c>
      <c r="G76" s="7">
        <f t="shared" si="12"/>
        <v>93.76</v>
      </c>
      <c r="H76" s="24" t="s">
        <v>153</v>
      </c>
      <c r="I76" s="24" t="s">
        <v>154</v>
      </c>
      <c r="J76" s="27">
        <v>0.0</v>
      </c>
      <c r="K76" s="7">
        <v>1.0</v>
      </c>
      <c r="L76" s="7">
        <v>0.0</v>
      </c>
      <c r="M76" s="27">
        <v>2.0</v>
      </c>
      <c r="N76" s="7">
        <v>0.0</v>
      </c>
      <c r="O76" s="7">
        <v>0.0</v>
      </c>
      <c r="P76" s="7">
        <v>0.0</v>
      </c>
      <c r="Q76" s="27">
        <v>1.0</v>
      </c>
      <c r="R76" s="7">
        <v>0.0</v>
      </c>
      <c r="S76" s="7">
        <v>0.0</v>
      </c>
      <c r="T76" s="7">
        <v>2.0</v>
      </c>
      <c r="U76" s="7">
        <v>0.0</v>
      </c>
      <c r="V76" s="7">
        <v>0.0</v>
      </c>
      <c r="W76" s="7">
        <v>0.0</v>
      </c>
      <c r="X76" s="7">
        <v>0.0</v>
      </c>
      <c r="Y76" s="7">
        <v>0.0</v>
      </c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ht="15.75" customHeight="1">
      <c r="A77" s="25">
        <v>71.0</v>
      </c>
      <c r="B77" s="26">
        <v>6.0</v>
      </c>
      <c r="C77" s="26">
        <v>12.0</v>
      </c>
      <c r="D77" s="26">
        <v>6.0</v>
      </c>
      <c r="E77" s="26">
        <v>2.0</v>
      </c>
      <c r="F77" s="7">
        <f t="shared" si="11"/>
        <v>6.76</v>
      </c>
      <c r="G77" s="7">
        <f t="shared" si="12"/>
        <v>93.24</v>
      </c>
      <c r="H77" s="24" t="s">
        <v>155</v>
      </c>
      <c r="I77" s="24" t="s">
        <v>156</v>
      </c>
      <c r="J77" s="27">
        <v>2.0</v>
      </c>
      <c r="K77" s="7">
        <v>0.0</v>
      </c>
      <c r="L77" s="7">
        <v>1.0</v>
      </c>
      <c r="M77" s="27">
        <v>1.0</v>
      </c>
      <c r="N77" s="7">
        <v>0.0</v>
      </c>
      <c r="O77" s="7">
        <v>1.0</v>
      </c>
      <c r="P77" s="7">
        <v>0.0</v>
      </c>
      <c r="Q77" s="27">
        <v>4.0</v>
      </c>
      <c r="R77" s="7">
        <v>0.0</v>
      </c>
      <c r="S77" s="7">
        <v>0.0</v>
      </c>
      <c r="T77" s="7">
        <v>1.0</v>
      </c>
      <c r="U77" s="7">
        <v>0.0</v>
      </c>
      <c r="V77" s="7">
        <v>3.0</v>
      </c>
      <c r="W77" s="7">
        <v>0.0</v>
      </c>
      <c r="X77" s="7">
        <v>0.0</v>
      </c>
      <c r="Y77" s="7">
        <v>0.0</v>
      </c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 ht="15.75" customHeight="1">
      <c r="A78" s="25">
        <v>72.0</v>
      </c>
      <c r="B78" s="26">
        <v>1.0</v>
      </c>
      <c r="C78" s="26">
        <v>2.0</v>
      </c>
      <c r="D78" s="26">
        <v>5.0</v>
      </c>
      <c r="E78" s="26">
        <v>7.0</v>
      </c>
      <c r="F78" s="7">
        <f t="shared" si="11"/>
        <v>3.9</v>
      </c>
      <c r="G78" s="7">
        <f t="shared" si="12"/>
        <v>96.1</v>
      </c>
      <c r="H78" s="24" t="s">
        <v>157</v>
      </c>
      <c r="I78" s="24" t="s">
        <v>158</v>
      </c>
      <c r="J78" s="27">
        <v>1.0</v>
      </c>
      <c r="K78" s="7">
        <v>0.0</v>
      </c>
      <c r="L78" s="7">
        <v>0.0</v>
      </c>
      <c r="M78" s="27">
        <v>1.0</v>
      </c>
      <c r="N78" s="7">
        <v>0.0</v>
      </c>
      <c r="O78" s="7">
        <v>0.0</v>
      </c>
      <c r="P78" s="7">
        <v>0.0</v>
      </c>
      <c r="Q78" s="27">
        <v>2.0</v>
      </c>
      <c r="R78" s="7">
        <v>0.0</v>
      </c>
      <c r="S78" s="7">
        <v>0.0</v>
      </c>
      <c r="T78" s="7">
        <v>0.0</v>
      </c>
      <c r="U78" s="7">
        <v>1.0</v>
      </c>
      <c r="V78" s="7">
        <v>1.0</v>
      </c>
      <c r="W78" s="7">
        <v>0.0</v>
      </c>
      <c r="X78" s="7">
        <v>0.0</v>
      </c>
      <c r="Y78" s="7">
        <v>0.0</v>
      </c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 ht="15.75" customHeight="1">
      <c r="A79" s="25">
        <v>73.0</v>
      </c>
      <c r="B79" s="26">
        <v>3.0</v>
      </c>
      <c r="C79" s="26">
        <v>3.0</v>
      </c>
      <c r="D79" s="26">
        <v>8.0</v>
      </c>
      <c r="E79" s="26">
        <v>6.0</v>
      </c>
      <c r="F79" s="7">
        <f t="shared" si="11"/>
        <v>5.2</v>
      </c>
      <c r="G79" s="7">
        <f t="shared" si="12"/>
        <v>94.8</v>
      </c>
      <c r="H79" s="24" t="s">
        <v>159</v>
      </c>
      <c r="I79" s="24" t="s">
        <v>160</v>
      </c>
      <c r="J79" s="27">
        <v>1.0</v>
      </c>
      <c r="K79" s="7">
        <v>0.0</v>
      </c>
      <c r="L79" s="7">
        <v>0.0</v>
      </c>
      <c r="M79" s="27">
        <v>0.0</v>
      </c>
      <c r="N79" s="7">
        <v>0.0</v>
      </c>
      <c r="O79" s="7">
        <v>0.0</v>
      </c>
      <c r="P79" s="7">
        <v>0.0</v>
      </c>
      <c r="Q79" s="27">
        <v>2.0</v>
      </c>
      <c r="R79" s="7">
        <v>0.0</v>
      </c>
      <c r="S79" s="7">
        <v>0.0</v>
      </c>
      <c r="T79" s="7">
        <v>0.0</v>
      </c>
      <c r="U79" s="7">
        <v>1.0</v>
      </c>
      <c r="V79" s="7">
        <v>1.0</v>
      </c>
      <c r="W79" s="7">
        <v>0.0</v>
      </c>
      <c r="X79" s="7">
        <v>0.0</v>
      </c>
      <c r="Y79" s="7">
        <v>0.0</v>
      </c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ht="15.75" customHeight="1">
      <c r="A80" s="25">
        <v>74.0</v>
      </c>
      <c r="B80" s="26">
        <v>2.0</v>
      </c>
      <c r="C80" s="26">
        <v>3.0</v>
      </c>
      <c r="D80" s="26">
        <v>4.0</v>
      </c>
      <c r="E80" s="26">
        <v>4.0</v>
      </c>
      <c r="F80" s="7">
        <f t="shared" si="11"/>
        <v>3.38</v>
      </c>
      <c r="G80" s="7">
        <f t="shared" si="12"/>
        <v>96.62</v>
      </c>
      <c r="H80" s="24" t="s">
        <v>161</v>
      </c>
      <c r="I80" s="24" t="s">
        <v>162</v>
      </c>
      <c r="J80" s="27">
        <v>1.0</v>
      </c>
      <c r="K80" s="27">
        <v>0.0</v>
      </c>
      <c r="L80" s="7">
        <v>0.0</v>
      </c>
      <c r="M80" s="27">
        <v>0.0</v>
      </c>
      <c r="N80" s="7">
        <v>0.0</v>
      </c>
      <c r="O80" s="7">
        <v>0.0</v>
      </c>
      <c r="P80" s="7">
        <v>0.0</v>
      </c>
      <c r="Q80" s="27">
        <v>1.0</v>
      </c>
      <c r="R80" s="7">
        <v>0.0</v>
      </c>
      <c r="S80" s="7">
        <v>0.0</v>
      </c>
      <c r="T80" s="7">
        <v>1.0</v>
      </c>
      <c r="U80" s="7">
        <v>1.0</v>
      </c>
      <c r="V80" s="7">
        <v>1.0</v>
      </c>
      <c r="W80" s="7">
        <v>0.0</v>
      </c>
      <c r="X80" s="7">
        <v>0.0</v>
      </c>
      <c r="Y80" s="7">
        <v>0.0</v>
      </c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</row>
    <row r="81" ht="15.75" customHeight="1">
      <c r="A81" s="25">
        <v>75.0</v>
      </c>
      <c r="B81" s="27">
        <v>11.0</v>
      </c>
      <c r="C81" s="27">
        <v>2.0</v>
      </c>
      <c r="D81" s="27">
        <v>5.0</v>
      </c>
      <c r="E81" s="27">
        <v>7.0</v>
      </c>
      <c r="F81" s="7">
        <f t="shared" si="11"/>
        <v>6.5</v>
      </c>
      <c r="G81" s="7">
        <f t="shared" si="12"/>
        <v>93.5</v>
      </c>
      <c r="H81" s="24" t="s">
        <v>163</v>
      </c>
      <c r="I81" s="24" t="s">
        <v>164</v>
      </c>
      <c r="J81" s="27">
        <v>2.0</v>
      </c>
      <c r="K81" s="27">
        <v>0.0</v>
      </c>
      <c r="L81" s="27">
        <v>0.0</v>
      </c>
      <c r="M81" s="27">
        <v>0.0</v>
      </c>
      <c r="N81" s="27">
        <v>0.0</v>
      </c>
      <c r="O81" s="27">
        <v>0.0</v>
      </c>
      <c r="P81" s="27">
        <v>0.0</v>
      </c>
      <c r="Q81" s="27">
        <v>0.0</v>
      </c>
      <c r="R81" s="27">
        <v>0.0</v>
      </c>
      <c r="S81" s="27">
        <v>0.0</v>
      </c>
      <c r="T81" s="27">
        <v>0.0</v>
      </c>
      <c r="U81" s="27">
        <v>0.0</v>
      </c>
      <c r="V81" s="27">
        <v>1.0</v>
      </c>
      <c r="W81" s="27">
        <v>0.0</v>
      </c>
      <c r="X81" s="27">
        <v>0.0</v>
      </c>
      <c r="Y81" s="27">
        <v>0.0</v>
      </c>
      <c r="Z81" s="39"/>
      <c r="AA81" s="39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  <row r="82" ht="15.75" customHeight="1">
      <c r="A82" s="25">
        <v>76.0</v>
      </c>
      <c r="B82" s="7">
        <v>18.0</v>
      </c>
      <c r="C82" s="7">
        <v>21.0</v>
      </c>
      <c r="D82" s="7">
        <v>11.0</v>
      </c>
      <c r="E82" s="7">
        <v>15.0</v>
      </c>
      <c r="F82" s="7">
        <f t="shared" si="11"/>
        <v>16.9</v>
      </c>
      <c r="G82" s="7">
        <f t="shared" si="12"/>
        <v>83.1</v>
      </c>
      <c r="H82" s="24" t="s">
        <v>165</v>
      </c>
      <c r="I82" s="24" t="s">
        <v>166</v>
      </c>
      <c r="J82" s="40">
        <v>1.0</v>
      </c>
      <c r="K82" s="40">
        <v>0.0</v>
      </c>
      <c r="L82" s="40">
        <v>0.0</v>
      </c>
      <c r="M82" s="40">
        <v>1.0</v>
      </c>
      <c r="N82" s="40">
        <v>0.0</v>
      </c>
      <c r="O82" s="40">
        <v>0.0</v>
      </c>
      <c r="P82" s="40">
        <v>0.0</v>
      </c>
      <c r="Q82" s="40">
        <v>0.0</v>
      </c>
      <c r="R82" s="40">
        <v>0.0</v>
      </c>
      <c r="S82" s="40">
        <v>0.0</v>
      </c>
      <c r="T82" s="40">
        <v>0.0</v>
      </c>
      <c r="U82" s="40">
        <v>0.0</v>
      </c>
      <c r="V82" s="40">
        <v>2.0</v>
      </c>
      <c r="W82" s="40">
        <v>0.0</v>
      </c>
      <c r="X82" s="40">
        <v>0.0</v>
      </c>
      <c r="Y82" s="27">
        <v>1.0</v>
      </c>
      <c r="Z82" s="41"/>
      <c r="AA82" s="41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</row>
    <row r="83" ht="15.75" customHeight="1">
      <c r="A83" s="25">
        <v>77.0</v>
      </c>
      <c r="B83" s="7">
        <v>3.0</v>
      </c>
      <c r="C83" s="7">
        <v>8.0</v>
      </c>
      <c r="D83" s="7">
        <v>5.0</v>
      </c>
      <c r="E83" s="7">
        <v>7.0</v>
      </c>
      <c r="F83" s="7">
        <f t="shared" si="11"/>
        <v>5.98</v>
      </c>
      <c r="G83" s="7">
        <f t="shared" si="12"/>
        <v>94.02</v>
      </c>
      <c r="H83" s="24" t="s">
        <v>167</v>
      </c>
      <c r="I83" s="24" t="s">
        <v>168</v>
      </c>
      <c r="J83" s="7">
        <v>2.0</v>
      </c>
      <c r="K83" s="7">
        <v>1.0</v>
      </c>
      <c r="L83" s="7">
        <v>3.0</v>
      </c>
      <c r="M83" s="7">
        <v>1.0</v>
      </c>
      <c r="N83" s="7">
        <v>0.0</v>
      </c>
      <c r="O83" s="7">
        <v>1.0</v>
      </c>
      <c r="P83" s="7">
        <v>1.0</v>
      </c>
      <c r="Q83" s="7">
        <v>3.0</v>
      </c>
      <c r="R83" s="7">
        <v>0.0</v>
      </c>
      <c r="S83" s="7">
        <v>0.0</v>
      </c>
      <c r="T83" s="7">
        <v>1.0</v>
      </c>
      <c r="U83" s="7">
        <v>0.0</v>
      </c>
      <c r="V83" s="7">
        <v>2.0</v>
      </c>
      <c r="W83" s="7">
        <v>1.0</v>
      </c>
      <c r="X83" s="7">
        <v>0.0</v>
      </c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 ht="15.75" customHeight="1">
      <c r="A84" s="25">
        <v>78.0</v>
      </c>
      <c r="B84" s="7">
        <v>6.0</v>
      </c>
      <c r="C84" s="7">
        <v>10.0</v>
      </c>
      <c r="D84" s="7">
        <v>9.0</v>
      </c>
      <c r="E84" s="7">
        <v>6.0</v>
      </c>
      <c r="F84" s="7">
        <f t="shared" si="11"/>
        <v>8.06</v>
      </c>
      <c r="G84" s="7">
        <f t="shared" si="12"/>
        <v>91.94</v>
      </c>
      <c r="H84" s="24" t="s">
        <v>169</v>
      </c>
      <c r="I84" s="24" t="s">
        <v>170</v>
      </c>
      <c r="J84" s="7">
        <v>1.0</v>
      </c>
      <c r="K84" s="7">
        <v>3.0</v>
      </c>
      <c r="L84" s="7">
        <v>1.0</v>
      </c>
      <c r="M84" s="7">
        <v>4.0</v>
      </c>
      <c r="N84" s="7">
        <v>0.0</v>
      </c>
      <c r="O84" s="7">
        <v>0.0</v>
      </c>
      <c r="P84" s="7">
        <v>0.0</v>
      </c>
      <c r="Q84" s="7">
        <v>4.0</v>
      </c>
      <c r="R84" s="7">
        <v>0.0</v>
      </c>
      <c r="S84" s="7">
        <v>0.0</v>
      </c>
      <c r="T84" s="7">
        <v>1.0</v>
      </c>
      <c r="U84" s="7">
        <v>1.0</v>
      </c>
      <c r="V84" s="7">
        <v>1.0</v>
      </c>
      <c r="W84" s="7">
        <v>0.0</v>
      </c>
      <c r="X84" s="7">
        <v>0.0</v>
      </c>
      <c r="Y84" s="7">
        <v>0.0</v>
      </c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</row>
    <row r="85" ht="15.75" customHeight="1">
      <c r="A85" s="25">
        <v>79.0</v>
      </c>
      <c r="B85" s="7">
        <v>11.0</v>
      </c>
      <c r="C85" s="7">
        <v>5.0</v>
      </c>
      <c r="D85" s="7">
        <v>5.0</v>
      </c>
      <c r="E85" s="7">
        <v>3.0</v>
      </c>
      <c r="F85" s="7">
        <f t="shared" si="11"/>
        <v>6.24</v>
      </c>
      <c r="G85" s="7">
        <f t="shared" si="12"/>
        <v>93.76</v>
      </c>
      <c r="H85" s="24" t="s">
        <v>171</v>
      </c>
      <c r="I85" s="24" t="s">
        <v>172</v>
      </c>
      <c r="J85" s="7">
        <v>3.0</v>
      </c>
      <c r="K85" s="7">
        <v>1.0</v>
      </c>
      <c r="L85" s="7">
        <v>0.0</v>
      </c>
      <c r="M85" s="7">
        <v>1.0</v>
      </c>
      <c r="N85" s="7">
        <v>0.0</v>
      </c>
      <c r="O85" s="7">
        <v>2.0</v>
      </c>
      <c r="P85" s="7">
        <v>0.0</v>
      </c>
      <c r="Q85" s="7">
        <v>2.0</v>
      </c>
      <c r="R85" s="7">
        <v>0.0</v>
      </c>
      <c r="S85" s="7">
        <v>0.0</v>
      </c>
      <c r="T85" s="7">
        <v>0.0</v>
      </c>
      <c r="U85" s="7">
        <v>1.0</v>
      </c>
      <c r="V85" s="7">
        <v>2.0</v>
      </c>
      <c r="W85" s="7">
        <v>0.0</v>
      </c>
      <c r="X85" s="7">
        <v>0.0</v>
      </c>
      <c r="Y85" s="7">
        <v>0.0</v>
      </c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</row>
    <row r="86" ht="15.75" customHeight="1">
      <c r="A86" s="25">
        <v>80.0</v>
      </c>
      <c r="B86" s="7">
        <v>16.0</v>
      </c>
      <c r="C86" s="7">
        <v>12.0</v>
      </c>
      <c r="D86" s="7">
        <v>6.0</v>
      </c>
      <c r="E86" s="7">
        <v>12.0</v>
      </c>
      <c r="F86" s="7">
        <f t="shared" si="11"/>
        <v>11.96</v>
      </c>
      <c r="G86" s="7">
        <f t="shared" si="12"/>
        <v>88.04</v>
      </c>
      <c r="H86" s="24" t="s">
        <v>173</v>
      </c>
      <c r="I86" s="24" t="s">
        <v>174</v>
      </c>
      <c r="J86" s="7">
        <v>0.0</v>
      </c>
      <c r="K86" s="7">
        <v>0.0</v>
      </c>
      <c r="L86" s="7">
        <v>0.0</v>
      </c>
      <c r="M86" s="7">
        <v>1.0</v>
      </c>
      <c r="N86" s="7">
        <v>0.0</v>
      </c>
      <c r="O86" s="7">
        <v>0.0</v>
      </c>
      <c r="P86" s="7">
        <v>0.0</v>
      </c>
      <c r="Q86" s="7">
        <v>1.0</v>
      </c>
      <c r="R86" s="7">
        <v>0.0</v>
      </c>
      <c r="S86" s="7">
        <v>0.0</v>
      </c>
      <c r="T86" s="7">
        <v>0.0</v>
      </c>
      <c r="U86" s="7">
        <v>0.0</v>
      </c>
      <c r="V86" s="7">
        <v>0.0</v>
      </c>
      <c r="W86" s="7">
        <v>0.0</v>
      </c>
      <c r="X86" s="7">
        <v>0.0</v>
      </c>
      <c r="Y86" s="7">
        <v>0.0</v>
      </c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</row>
    <row r="87" ht="15.75" customHeight="1">
      <c r="A87" s="25">
        <v>81.0</v>
      </c>
      <c r="B87" s="7">
        <v>10.0</v>
      </c>
      <c r="C87" s="7">
        <v>4.0</v>
      </c>
      <c r="D87" s="7">
        <v>15.0</v>
      </c>
      <c r="E87" s="7">
        <v>35.0</v>
      </c>
      <c r="F87" s="7">
        <f t="shared" si="11"/>
        <v>16.64</v>
      </c>
      <c r="G87" s="7">
        <f t="shared" si="12"/>
        <v>83.36</v>
      </c>
      <c r="H87" s="24" t="s">
        <v>175</v>
      </c>
      <c r="I87" s="24" t="s">
        <v>176</v>
      </c>
      <c r="J87" s="7">
        <v>1.0</v>
      </c>
      <c r="K87" s="7">
        <v>1.0</v>
      </c>
      <c r="L87" s="7">
        <v>0.0</v>
      </c>
      <c r="M87" s="7">
        <v>1.0</v>
      </c>
      <c r="N87" s="7">
        <v>0.0</v>
      </c>
      <c r="O87" s="7">
        <v>0.0</v>
      </c>
      <c r="P87" s="7">
        <v>0.0</v>
      </c>
      <c r="Q87" s="7">
        <v>2.0</v>
      </c>
      <c r="R87" s="7">
        <v>0.0</v>
      </c>
      <c r="S87" s="7">
        <v>0.0</v>
      </c>
      <c r="T87" s="7">
        <v>1.0</v>
      </c>
      <c r="U87" s="7">
        <v>0.0</v>
      </c>
      <c r="V87" s="7">
        <v>2.0</v>
      </c>
      <c r="W87" s="7">
        <v>0.0</v>
      </c>
      <c r="X87" s="7">
        <v>0.0</v>
      </c>
      <c r="Y87" s="7">
        <v>1.0</v>
      </c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</row>
    <row r="88" ht="15.75" customHeight="1">
      <c r="A88" s="25">
        <v>82.0</v>
      </c>
      <c r="B88" s="7">
        <v>26.0</v>
      </c>
      <c r="C88" s="7">
        <v>52.0</v>
      </c>
      <c r="D88" s="7">
        <v>22.0</v>
      </c>
      <c r="E88" s="7">
        <v>7.0</v>
      </c>
      <c r="F88" s="7">
        <f t="shared" si="11"/>
        <v>27.82</v>
      </c>
      <c r="G88" s="7">
        <f t="shared" si="12"/>
        <v>72.18</v>
      </c>
      <c r="H88" s="24" t="s">
        <v>177</v>
      </c>
      <c r="I88" s="24" t="s">
        <v>178</v>
      </c>
      <c r="J88" s="7">
        <v>4.0</v>
      </c>
      <c r="K88" s="7">
        <v>0.0</v>
      </c>
      <c r="L88" s="7">
        <v>1.0</v>
      </c>
      <c r="M88" s="7">
        <v>3.0</v>
      </c>
      <c r="N88" s="7">
        <v>0.0</v>
      </c>
      <c r="O88" s="7">
        <v>0.0</v>
      </c>
      <c r="P88" s="7">
        <v>0.0</v>
      </c>
      <c r="Q88" s="7">
        <v>4.0</v>
      </c>
      <c r="R88" s="7">
        <v>0.0</v>
      </c>
      <c r="S88" s="7">
        <v>0.0</v>
      </c>
      <c r="T88" s="7">
        <v>1.0</v>
      </c>
      <c r="U88" s="7">
        <v>0.0</v>
      </c>
      <c r="V88" s="7">
        <v>1.0</v>
      </c>
      <c r="W88" s="7">
        <v>0.0</v>
      </c>
      <c r="X88" s="7">
        <v>0.0</v>
      </c>
      <c r="Y88" s="7">
        <v>3.0</v>
      </c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</row>
    <row r="89" ht="15.75" customHeight="1">
      <c r="A89" s="25">
        <v>83.0</v>
      </c>
      <c r="B89" s="7">
        <v>28.0</v>
      </c>
      <c r="C89" s="7">
        <v>14.0</v>
      </c>
      <c r="D89" s="7">
        <v>21.0</v>
      </c>
      <c r="E89" s="7">
        <v>14.0</v>
      </c>
      <c r="F89" s="7">
        <f t="shared" si="11"/>
        <v>20.02</v>
      </c>
      <c r="G89" s="7">
        <f t="shared" si="12"/>
        <v>79.98</v>
      </c>
      <c r="H89" s="24" t="s">
        <v>179</v>
      </c>
      <c r="I89" s="24" t="s">
        <v>180</v>
      </c>
      <c r="J89" s="7">
        <v>4.0</v>
      </c>
      <c r="K89" s="7">
        <v>0.0</v>
      </c>
      <c r="L89" s="7">
        <v>0.0</v>
      </c>
      <c r="M89" s="7">
        <v>0.0</v>
      </c>
      <c r="N89" s="7">
        <v>0.0</v>
      </c>
      <c r="O89" s="7">
        <v>0.0</v>
      </c>
      <c r="P89" s="7">
        <v>0.0</v>
      </c>
      <c r="Q89" s="7">
        <v>2.0</v>
      </c>
      <c r="R89" s="7">
        <v>0.0</v>
      </c>
      <c r="S89" s="7">
        <v>0.0</v>
      </c>
      <c r="T89" s="7">
        <v>1.0</v>
      </c>
      <c r="U89" s="7">
        <v>0.0</v>
      </c>
      <c r="V89" s="7">
        <v>1.0</v>
      </c>
      <c r="W89" s="7">
        <v>0.0</v>
      </c>
      <c r="X89" s="7">
        <v>0.0</v>
      </c>
      <c r="Y89" s="7">
        <v>0.0</v>
      </c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</row>
    <row r="90" ht="15.75" customHeight="1">
      <c r="A90" s="25">
        <v>84.0</v>
      </c>
      <c r="B90" s="7">
        <v>7.0</v>
      </c>
      <c r="C90" s="7">
        <v>2.0</v>
      </c>
      <c r="D90" s="7">
        <v>3.0</v>
      </c>
      <c r="E90" s="7">
        <v>5.0</v>
      </c>
      <c r="F90" s="7">
        <f t="shared" si="11"/>
        <v>4.42</v>
      </c>
      <c r="G90" s="7">
        <f t="shared" si="12"/>
        <v>95.58</v>
      </c>
      <c r="H90" s="24" t="s">
        <v>181</v>
      </c>
      <c r="I90" s="24" t="s">
        <v>182</v>
      </c>
      <c r="J90" s="7">
        <v>1.0</v>
      </c>
      <c r="K90" s="7">
        <v>0.0</v>
      </c>
      <c r="L90" s="7">
        <v>1.0</v>
      </c>
      <c r="M90" s="7">
        <v>0.0</v>
      </c>
      <c r="N90" s="7">
        <v>0.0</v>
      </c>
      <c r="O90" s="7">
        <v>0.0</v>
      </c>
      <c r="P90" s="7">
        <v>0.0</v>
      </c>
      <c r="Q90" s="7">
        <v>1.0</v>
      </c>
      <c r="R90" s="7">
        <v>0.0</v>
      </c>
      <c r="S90" s="7">
        <v>0.0</v>
      </c>
      <c r="T90" s="7">
        <v>1.0</v>
      </c>
      <c r="U90" s="7">
        <v>1.0</v>
      </c>
      <c r="V90" s="7">
        <v>1.0</v>
      </c>
      <c r="W90" s="7">
        <v>0.0</v>
      </c>
      <c r="X90" s="7">
        <v>0.0</v>
      </c>
      <c r="Y90" s="7">
        <v>0.0</v>
      </c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</row>
    <row r="91" ht="15.75" customHeight="1">
      <c r="A91" s="25">
        <v>85.0</v>
      </c>
      <c r="B91" s="7">
        <v>13.0</v>
      </c>
      <c r="C91" s="7">
        <v>16.0</v>
      </c>
      <c r="D91" s="7">
        <v>9.0</v>
      </c>
      <c r="E91" s="7">
        <v>17.0</v>
      </c>
      <c r="F91" s="7">
        <f t="shared" si="11"/>
        <v>14.3</v>
      </c>
      <c r="G91" s="7">
        <f t="shared" si="12"/>
        <v>85.7</v>
      </c>
      <c r="H91" s="24" t="s">
        <v>183</v>
      </c>
      <c r="I91" s="24" t="s">
        <v>184</v>
      </c>
      <c r="J91" s="7">
        <v>0.0</v>
      </c>
      <c r="K91" s="7">
        <v>1.0</v>
      </c>
      <c r="L91" s="7">
        <v>0.0</v>
      </c>
      <c r="M91" s="7">
        <v>1.0</v>
      </c>
      <c r="N91" s="7">
        <v>0.0</v>
      </c>
      <c r="O91" s="7">
        <v>2.0</v>
      </c>
      <c r="P91" s="7">
        <v>0.0</v>
      </c>
      <c r="Q91" s="7">
        <v>4.0</v>
      </c>
      <c r="R91" s="7">
        <v>0.0</v>
      </c>
      <c r="S91" s="7">
        <v>0.0</v>
      </c>
      <c r="T91" s="7">
        <v>0.0</v>
      </c>
      <c r="U91" s="7">
        <v>4.0</v>
      </c>
      <c r="V91" s="7">
        <v>4.0</v>
      </c>
      <c r="W91" s="7">
        <v>0.0</v>
      </c>
      <c r="X91" s="7">
        <v>0.0</v>
      </c>
      <c r="Y91" s="7">
        <v>2.0</v>
      </c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</row>
    <row r="92" ht="15.75" customHeight="1">
      <c r="A92" s="25">
        <v>86.0</v>
      </c>
      <c r="B92" s="7">
        <v>12.0</v>
      </c>
      <c r="C92" s="7">
        <v>11.0</v>
      </c>
      <c r="D92" s="7">
        <v>5.0</v>
      </c>
      <c r="E92" s="7">
        <v>14.0</v>
      </c>
      <c r="F92" s="7">
        <f t="shared" si="11"/>
        <v>10.92</v>
      </c>
      <c r="G92" s="7">
        <f t="shared" si="12"/>
        <v>89.08</v>
      </c>
      <c r="H92" s="24" t="s">
        <v>185</v>
      </c>
      <c r="I92" s="24" t="s">
        <v>186</v>
      </c>
      <c r="J92" s="7">
        <v>3.0</v>
      </c>
      <c r="K92" s="7">
        <v>0.0</v>
      </c>
      <c r="L92" s="7">
        <v>0.0</v>
      </c>
      <c r="M92" s="7">
        <v>3.0</v>
      </c>
      <c r="N92" s="7">
        <v>0.0</v>
      </c>
      <c r="O92" s="7">
        <v>1.0</v>
      </c>
      <c r="P92" s="7">
        <v>0.0</v>
      </c>
      <c r="Q92" s="7">
        <v>2.0</v>
      </c>
      <c r="R92" s="7">
        <v>0.0</v>
      </c>
      <c r="S92" s="7">
        <v>0.0</v>
      </c>
      <c r="T92" s="7">
        <v>0.0</v>
      </c>
      <c r="U92" s="7">
        <v>3.0</v>
      </c>
      <c r="V92" s="7">
        <v>3.0</v>
      </c>
      <c r="W92" s="7">
        <v>0.0</v>
      </c>
      <c r="X92" s="7">
        <v>0.0</v>
      </c>
      <c r="Y92" s="7">
        <v>2.0</v>
      </c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</row>
    <row r="93" ht="15.75" customHeight="1">
      <c r="A93" s="25">
        <v>87.0</v>
      </c>
      <c r="B93" s="7">
        <v>85.0</v>
      </c>
      <c r="C93" s="7">
        <v>96.0</v>
      </c>
      <c r="D93" s="7">
        <v>78.0</v>
      </c>
      <c r="E93" s="7">
        <v>36.0</v>
      </c>
      <c r="F93" s="7">
        <f t="shared" si="11"/>
        <v>76.7</v>
      </c>
      <c r="G93" s="7">
        <f t="shared" si="12"/>
        <v>23.3</v>
      </c>
      <c r="H93" s="24" t="s">
        <v>187</v>
      </c>
      <c r="I93" s="24" t="s">
        <v>188</v>
      </c>
      <c r="J93" s="7">
        <v>4.0</v>
      </c>
      <c r="K93" s="7">
        <v>0.0</v>
      </c>
      <c r="L93" s="7">
        <v>0.0</v>
      </c>
      <c r="M93" s="7">
        <v>4.0</v>
      </c>
      <c r="N93" s="7">
        <v>0.0</v>
      </c>
      <c r="O93" s="7">
        <v>2.0</v>
      </c>
      <c r="P93" s="7">
        <v>0.0</v>
      </c>
      <c r="Q93" s="7">
        <v>0.0</v>
      </c>
      <c r="R93" s="7">
        <v>0.0</v>
      </c>
      <c r="S93" s="7">
        <v>0.0</v>
      </c>
      <c r="T93" s="7">
        <v>0.0</v>
      </c>
      <c r="U93" s="7">
        <v>0.0</v>
      </c>
      <c r="V93" s="7">
        <v>1.0</v>
      </c>
      <c r="W93" s="7">
        <v>1.0</v>
      </c>
      <c r="X93" s="7">
        <v>0.0</v>
      </c>
      <c r="Y93" s="7">
        <v>4.0</v>
      </c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</row>
    <row r="94" ht="15.75" customHeight="1">
      <c r="A94" s="25">
        <v>88.0</v>
      </c>
      <c r="B94" s="7">
        <v>9.0</v>
      </c>
      <c r="C94" s="7">
        <v>8.0</v>
      </c>
      <c r="D94" s="7">
        <v>14.0</v>
      </c>
      <c r="E94" s="7">
        <v>7.0</v>
      </c>
      <c r="F94" s="7">
        <f t="shared" si="11"/>
        <v>9.88</v>
      </c>
      <c r="G94" s="7">
        <f t="shared" si="12"/>
        <v>90.12</v>
      </c>
      <c r="H94" s="24" t="s">
        <v>189</v>
      </c>
      <c r="I94" s="24" t="s">
        <v>190</v>
      </c>
      <c r="J94" s="7">
        <v>3.0</v>
      </c>
      <c r="K94" s="7">
        <v>3.0</v>
      </c>
      <c r="L94" s="7">
        <v>0.0</v>
      </c>
      <c r="M94" s="7">
        <v>4.0</v>
      </c>
      <c r="N94" s="7">
        <v>0.0</v>
      </c>
      <c r="O94" s="7">
        <v>2.0</v>
      </c>
      <c r="P94" s="7">
        <v>0.0</v>
      </c>
      <c r="Q94" s="7">
        <v>2.0</v>
      </c>
      <c r="R94" s="7">
        <v>0.0</v>
      </c>
      <c r="S94" s="7">
        <v>0.0</v>
      </c>
      <c r="T94" s="7">
        <v>0.0</v>
      </c>
      <c r="U94" s="7">
        <v>1.0</v>
      </c>
      <c r="V94" s="7">
        <v>0.0</v>
      </c>
      <c r="W94" s="7">
        <v>0.0</v>
      </c>
      <c r="X94" s="7">
        <v>0.0</v>
      </c>
      <c r="Y94" s="7">
        <v>0.0</v>
      </c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</row>
    <row r="95" ht="15.75" customHeight="1">
      <c r="A95" s="25">
        <v>89.0</v>
      </c>
      <c r="B95" s="7">
        <v>15.0</v>
      </c>
      <c r="C95" s="7">
        <v>21.0</v>
      </c>
      <c r="D95" s="7">
        <v>5.0</v>
      </c>
      <c r="E95" s="7">
        <v>4.0</v>
      </c>
      <c r="F95" s="7">
        <f t="shared" si="11"/>
        <v>11.7</v>
      </c>
      <c r="G95" s="7">
        <f t="shared" si="12"/>
        <v>88.3</v>
      </c>
      <c r="H95" s="24" t="s">
        <v>191</v>
      </c>
      <c r="I95" s="24" t="s">
        <v>192</v>
      </c>
      <c r="J95" s="7">
        <v>1.0</v>
      </c>
      <c r="K95" s="7">
        <v>1.0</v>
      </c>
      <c r="L95" s="7">
        <v>0.0</v>
      </c>
      <c r="M95" s="7">
        <v>0.0</v>
      </c>
      <c r="N95" s="7">
        <v>0.0</v>
      </c>
      <c r="O95" s="7">
        <v>0.0</v>
      </c>
      <c r="P95" s="7">
        <v>0.0</v>
      </c>
      <c r="Q95" s="7">
        <v>2.0</v>
      </c>
      <c r="R95" s="7">
        <v>0.0</v>
      </c>
      <c r="S95" s="7">
        <v>0.0</v>
      </c>
      <c r="T95" s="7">
        <v>0.0</v>
      </c>
      <c r="U95" s="7">
        <v>1.0</v>
      </c>
      <c r="V95" s="7">
        <v>1.0</v>
      </c>
      <c r="W95" s="7">
        <v>0.0</v>
      </c>
      <c r="X95" s="7">
        <v>0.0</v>
      </c>
      <c r="Y95" s="7">
        <v>0.0</v>
      </c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</row>
    <row r="96" ht="15.75" customHeight="1">
      <c r="A96" s="25">
        <v>90.0</v>
      </c>
      <c r="B96" s="7">
        <v>5.0</v>
      </c>
      <c r="C96" s="7">
        <v>14.0</v>
      </c>
      <c r="D96" s="7">
        <v>83.0</v>
      </c>
      <c r="E96" s="7">
        <v>81.0</v>
      </c>
      <c r="F96" s="7">
        <f t="shared" si="11"/>
        <v>47.58</v>
      </c>
      <c r="G96" s="7">
        <f t="shared" si="12"/>
        <v>52.42</v>
      </c>
      <c r="H96" s="24" t="s">
        <v>193</v>
      </c>
      <c r="I96" s="24" t="s">
        <v>194</v>
      </c>
      <c r="J96" s="7">
        <v>3.0</v>
      </c>
      <c r="K96" s="7">
        <v>0.0</v>
      </c>
      <c r="L96" s="7">
        <v>0.0</v>
      </c>
      <c r="M96" s="7">
        <v>2.0</v>
      </c>
      <c r="N96" s="7">
        <v>0.0</v>
      </c>
      <c r="O96" s="7">
        <v>0.0</v>
      </c>
      <c r="P96" s="7">
        <v>0.0</v>
      </c>
      <c r="Q96" s="7">
        <v>2.0</v>
      </c>
      <c r="R96" s="7">
        <v>0.0</v>
      </c>
      <c r="S96" s="7">
        <v>0.0</v>
      </c>
      <c r="T96" s="7">
        <v>0.0</v>
      </c>
      <c r="U96" s="7">
        <v>1.0</v>
      </c>
      <c r="V96" s="7">
        <v>0.0</v>
      </c>
      <c r="W96" s="7">
        <v>0.0</v>
      </c>
      <c r="X96" s="7">
        <v>0.0</v>
      </c>
      <c r="Y96" s="7">
        <v>0.0</v>
      </c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</row>
    <row r="97" ht="15.75" customHeight="1">
      <c r="A97" s="25">
        <v>91.0</v>
      </c>
      <c r="B97" s="7">
        <v>9.0</v>
      </c>
      <c r="C97" s="7">
        <v>11.0</v>
      </c>
      <c r="D97" s="7">
        <v>3.0</v>
      </c>
      <c r="E97" s="7">
        <v>4.0</v>
      </c>
      <c r="F97" s="7">
        <f t="shared" si="11"/>
        <v>7.02</v>
      </c>
      <c r="G97" s="7">
        <f t="shared" si="12"/>
        <v>92.98</v>
      </c>
      <c r="H97" s="24" t="s">
        <v>195</v>
      </c>
      <c r="I97" s="24" t="s">
        <v>196</v>
      </c>
      <c r="J97" s="7">
        <v>1.0</v>
      </c>
      <c r="K97" s="7">
        <v>1.0</v>
      </c>
      <c r="L97" s="7">
        <v>0.0</v>
      </c>
      <c r="M97" s="7">
        <v>0.0</v>
      </c>
      <c r="N97" s="7">
        <v>0.0</v>
      </c>
      <c r="O97" s="7">
        <v>0.0</v>
      </c>
      <c r="P97" s="7">
        <v>0.0</v>
      </c>
      <c r="Q97" s="7">
        <v>4.0</v>
      </c>
      <c r="R97" s="7">
        <v>0.0</v>
      </c>
      <c r="S97" s="7">
        <v>0.0</v>
      </c>
      <c r="T97" s="7">
        <v>3.0</v>
      </c>
      <c r="U97" s="7">
        <v>0.0</v>
      </c>
      <c r="V97" s="7">
        <v>1.0</v>
      </c>
      <c r="W97" s="7">
        <v>0.0</v>
      </c>
      <c r="X97" s="7">
        <v>0.0</v>
      </c>
      <c r="Y97" s="7">
        <v>0.0</v>
      </c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</row>
    <row r="98" ht="15.75" customHeight="1">
      <c r="A98" s="25">
        <v>92.0</v>
      </c>
      <c r="B98" s="7">
        <v>2.0</v>
      </c>
      <c r="C98" s="7">
        <v>5.0</v>
      </c>
      <c r="D98" s="7">
        <v>3.0</v>
      </c>
      <c r="E98" s="7">
        <v>0.0</v>
      </c>
      <c r="F98" s="7">
        <f t="shared" si="11"/>
        <v>2.6</v>
      </c>
      <c r="G98" s="7">
        <f t="shared" si="12"/>
        <v>97.4</v>
      </c>
      <c r="H98" s="24" t="s">
        <v>197</v>
      </c>
      <c r="I98" s="24" t="s">
        <v>198</v>
      </c>
      <c r="J98" s="7">
        <v>3.0</v>
      </c>
      <c r="K98" s="7">
        <v>0.0</v>
      </c>
      <c r="L98" s="7">
        <v>0.0</v>
      </c>
      <c r="M98" s="7">
        <v>0.0</v>
      </c>
      <c r="N98" s="7">
        <v>0.0</v>
      </c>
      <c r="O98" s="7">
        <v>0.0</v>
      </c>
      <c r="P98" s="7">
        <v>0.0</v>
      </c>
      <c r="Q98" s="7">
        <v>2.0</v>
      </c>
      <c r="R98" s="7">
        <v>0.0</v>
      </c>
      <c r="S98" s="7">
        <v>0.0</v>
      </c>
      <c r="T98" s="7">
        <v>0.0</v>
      </c>
      <c r="U98" s="7">
        <v>0.0</v>
      </c>
      <c r="V98" s="7">
        <v>1.0</v>
      </c>
      <c r="W98" s="7">
        <v>0.0</v>
      </c>
      <c r="X98" s="7">
        <v>0.0</v>
      </c>
      <c r="Y98" s="7">
        <v>0.0</v>
      </c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</row>
    <row r="99" ht="15.75" customHeight="1">
      <c r="A99" s="25">
        <v>93.0</v>
      </c>
      <c r="B99" s="7">
        <v>3.0</v>
      </c>
      <c r="C99" s="7">
        <v>2.0</v>
      </c>
      <c r="D99" s="7">
        <v>5.0</v>
      </c>
      <c r="E99" s="7">
        <v>0.0</v>
      </c>
      <c r="F99" s="7">
        <f t="shared" si="11"/>
        <v>2.6</v>
      </c>
      <c r="G99" s="7">
        <f t="shared" si="12"/>
        <v>97.4</v>
      </c>
      <c r="H99" s="24" t="s">
        <v>199</v>
      </c>
      <c r="I99" s="24" t="s">
        <v>144</v>
      </c>
      <c r="J99" s="7">
        <v>4.0</v>
      </c>
      <c r="K99" s="7">
        <v>0.0</v>
      </c>
      <c r="L99" s="7">
        <v>0.0</v>
      </c>
      <c r="M99" s="7">
        <v>0.0</v>
      </c>
      <c r="N99" s="7">
        <v>0.0</v>
      </c>
      <c r="O99" s="7">
        <v>0.0</v>
      </c>
      <c r="P99" s="7">
        <v>0.0</v>
      </c>
      <c r="Q99" s="7">
        <v>3.0</v>
      </c>
      <c r="R99" s="7">
        <v>0.0</v>
      </c>
      <c r="S99" s="7">
        <v>0.0</v>
      </c>
      <c r="T99" s="7">
        <v>0.0</v>
      </c>
      <c r="U99" s="7">
        <v>4.0</v>
      </c>
      <c r="V99" s="7">
        <v>2.0</v>
      </c>
      <c r="W99" s="7">
        <v>0.0</v>
      </c>
      <c r="X99" s="7">
        <v>0.0</v>
      </c>
      <c r="Y99" s="7">
        <v>0.0</v>
      </c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</row>
    <row r="100" ht="15.75" customHeight="1">
      <c r="A100" s="25">
        <v>94.0</v>
      </c>
      <c r="B100" s="7">
        <v>5.0</v>
      </c>
      <c r="C100" s="7">
        <v>8.0</v>
      </c>
      <c r="D100" s="7">
        <v>4.0</v>
      </c>
      <c r="E100" s="7">
        <v>8.0</v>
      </c>
      <c r="F100" s="7">
        <f t="shared" si="11"/>
        <v>6.5</v>
      </c>
      <c r="G100" s="7">
        <f t="shared" si="12"/>
        <v>93.5</v>
      </c>
      <c r="H100" s="24" t="s">
        <v>200</v>
      </c>
      <c r="I100" s="24" t="s">
        <v>146</v>
      </c>
      <c r="J100" s="7">
        <v>1.0</v>
      </c>
      <c r="K100" s="7">
        <v>0.0</v>
      </c>
      <c r="L100" s="7">
        <v>0.0</v>
      </c>
      <c r="M100" s="7">
        <v>0.0</v>
      </c>
      <c r="N100" s="7">
        <v>0.0</v>
      </c>
      <c r="O100" s="7">
        <v>0.0</v>
      </c>
      <c r="P100" s="7">
        <v>4.0</v>
      </c>
      <c r="Q100" s="7">
        <v>2.0</v>
      </c>
      <c r="R100" s="7">
        <v>0.0</v>
      </c>
      <c r="S100" s="7">
        <v>0.0</v>
      </c>
      <c r="T100" s="7">
        <v>0.0</v>
      </c>
      <c r="U100" s="7">
        <v>4.0</v>
      </c>
      <c r="V100" s="7">
        <v>1.0</v>
      </c>
      <c r="W100" s="7">
        <v>0.0</v>
      </c>
      <c r="X100" s="7">
        <v>0.0</v>
      </c>
      <c r="Y100" s="7">
        <v>0.0</v>
      </c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</row>
    <row r="101" ht="15.75" customHeight="1">
      <c r="A101" s="25">
        <v>95.0</v>
      </c>
      <c r="B101" s="7">
        <v>4.0</v>
      </c>
      <c r="C101" s="7">
        <v>3.0</v>
      </c>
      <c r="D101" s="7">
        <v>3.0</v>
      </c>
      <c r="E101" s="7">
        <v>5.0</v>
      </c>
      <c r="F101" s="7">
        <f t="shared" si="11"/>
        <v>3.9</v>
      </c>
      <c r="G101" s="7">
        <f t="shared" si="12"/>
        <v>96.1</v>
      </c>
      <c r="H101" s="24" t="s">
        <v>201</v>
      </c>
      <c r="I101" s="24" t="s">
        <v>202</v>
      </c>
      <c r="J101" s="7">
        <v>1.0</v>
      </c>
      <c r="K101" s="7">
        <v>0.0</v>
      </c>
      <c r="L101" s="7">
        <v>0.0</v>
      </c>
      <c r="M101" s="7">
        <v>1.0</v>
      </c>
      <c r="N101" s="7">
        <v>0.0</v>
      </c>
      <c r="O101" s="7">
        <v>0.0</v>
      </c>
      <c r="P101" s="7">
        <v>0.0</v>
      </c>
      <c r="Q101" s="7">
        <v>3.0</v>
      </c>
      <c r="R101" s="7">
        <v>0.0</v>
      </c>
      <c r="S101" s="7">
        <v>0.0</v>
      </c>
      <c r="T101" s="7">
        <v>1.0</v>
      </c>
      <c r="U101" s="7">
        <v>2.0</v>
      </c>
      <c r="V101" s="7">
        <v>1.0</v>
      </c>
      <c r="W101" s="7">
        <v>0.0</v>
      </c>
      <c r="X101" s="7">
        <v>0.0</v>
      </c>
      <c r="Y101" s="7">
        <v>0.0</v>
      </c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</row>
    <row r="102" ht="15.75" customHeight="1">
      <c r="A102" s="25">
        <v>96.0</v>
      </c>
      <c r="B102" s="7">
        <v>14.0</v>
      </c>
      <c r="C102" s="7">
        <v>8.0</v>
      </c>
      <c r="D102" s="7">
        <v>7.0</v>
      </c>
      <c r="E102" s="7">
        <v>3.0</v>
      </c>
      <c r="F102" s="7">
        <f t="shared" si="11"/>
        <v>8.32</v>
      </c>
      <c r="G102" s="7">
        <f t="shared" si="12"/>
        <v>91.68</v>
      </c>
      <c r="H102" s="24" t="s">
        <v>203</v>
      </c>
      <c r="I102" s="24" t="s">
        <v>204</v>
      </c>
      <c r="J102" s="7">
        <v>0.0</v>
      </c>
      <c r="K102" s="7">
        <v>0.0</v>
      </c>
      <c r="L102" s="7">
        <v>1.0</v>
      </c>
      <c r="M102" s="7">
        <v>2.0</v>
      </c>
      <c r="N102" s="7">
        <v>0.0</v>
      </c>
      <c r="O102" s="7">
        <v>2.0</v>
      </c>
      <c r="P102" s="7">
        <v>0.0</v>
      </c>
      <c r="Q102" s="7">
        <v>4.0</v>
      </c>
      <c r="R102" s="7">
        <v>0.0</v>
      </c>
      <c r="S102" s="7">
        <v>0.0</v>
      </c>
      <c r="T102" s="7">
        <v>1.0</v>
      </c>
      <c r="U102" s="7">
        <v>4.0</v>
      </c>
      <c r="V102" s="7">
        <v>3.0</v>
      </c>
      <c r="W102" s="7">
        <v>0.0</v>
      </c>
      <c r="X102" s="7">
        <v>0.0</v>
      </c>
      <c r="Y102" s="7">
        <v>0.0</v>
      </c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</row>
    <row r="103" ht="15.75" customHeight="1">
      <c r="A103" s="25">
        <v>97.0</v>
      </c>
      <c r="B103" s="7">
        <v>14.0</v>
      </c>
      <c r="C103" s="7">
        <v>6.0</v>
      </c>
      <c r="D103" s="7">
        <v>5.0</v>
      </c>
      <c r="E103" s="7">
        <v>9.0</v>
      </c>
      <c r="F103" s="7">
        <f t="shared" si="11"/>
        <v>8.84</v>
      </c>
      <c r="G103" s="7">
        <f t="shared" si="12"/>
        <v>91.16</v>
      </c>
      <c r="H103" s="24" t="s">
        <v>205</v>
      </c>
      <c r="I103" s="24" t="s">
        <v>206</v>
      </c>
      <c r="J103" s="7">
        <v>3.0</v>
      </c>
      <c r="K103" s="7">
        <v>0.0</v>
      </c>
      <c r="L103" s="7">
        <v>3.0</v>
      </c>
      <c r="M103" s="7">
        <v>2.0</v>
      </c>
      <c r="N103" s="7">
        <v>0.0</v>
      </c>
      <c r="O103" s="7">
        <v>0.0</v>
      </c>
      <c r="P103" s="7">
        <v>0.0</v>
      </c>
      <c r="Q103" s="7">
        <v>4.0</v>
      </c>
      <c r="R103" s="7">
        <v>3.0</v>
      </c>
      <c r="S103" s="7">
        <v>0.0</v>
      </c>
      <c r="T103" s="7">
        <v>0.0</v>
      </c>
      <c r="U103" s="7">
        <v>4.0</v>
      </c>
      <c r="V103" s="7">
        <v>3.0</v>
      </c>
      <c r="W103" s="7">
        <v>1.0</v>
      </c>
      <c r="X103" s="7">
        <v>0.0</v>
      </c>
      <c r="Y103" s="7">
        <v>1.0</v>
      </c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</row>
    <row r="104" ht="15.75" customHeight="1">
      <c r="A104" s="25">
        <v>98.0</v>
      </c>
      <c r="B104" s="7">
        <v>7.0</v>
      </c>
      <c r="C104" s="7">
        <v>9.0</v>
      </c>
      <c r="D104" s="7">
        <v>4.0</v>
      </c>
      <c r="E104" s="7">
        <v>11.0</v>
      </c>
      <c r="F104" s="7">
        <f t="shared" si="11"/>
        <v>8.06</v>
      </c>
      <c r="G104" s="7">
        <f t="shared" si="12"/>
        <v>91.94</v>
      </c>
      <c r="H104" s="24" t="s">
        <v>207</v>
      </c>
      <c r="I104" s="24" t="s">
        <v>118</v>
      </c>
      <c r="J104" s="7">
        <v>4.0</v>
      </c>
      <c r="K104" s="7">
        <v>2.0</v>
      </c>
      <c r="L104" s="7">
        <v>0.0</v>
      </c>
      <c r="M104" s="7">
        <v>4.0</v>
      </c>
      <c r="N104" s="7">
        <v>0.0</v>
      </c>
      <c r="O104" s="7">
        <v>2.0</v>
      </c>
      <c r="P104" s="7">
        <v>0.0</v>
      </c>
      <c r="Q104" s="7">
        <v>4.0</v>
      </c>
      <c r="R104" s="7">
        <v>0.0</v>
      </c>
      <c r="S104" s="7">
        <v>0.0</v>
      </c>
      <c r="T104" s="7">
        <v>0.0</v>
      </c>
      <c r="U104" s="7">
        <v>2.0</v>
      </c>
      <c r="V104" s="7">
        <v>0.0</v>
      </c>
      <c r="W104" s="7">
        <v>0.0</v>
      </c>
      <c r="X104" s="7">
        <v>0.0</v>
      </c>
      <c r="Y104" s="7">
        <v>0.0</v>
      </c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</row>
    <row r="105" ht="15.75" customHeight="1">
      <c r="A105" s="42">
        <v>99.0</v>
      </c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</row>
    <row r="106" ht="15.75" customHeight="1">
      <c r="A106" s="25">
        <v>100.0</v>
      </c>
      <c r="B106" s="7">
        <v>8.0</v>
      </c>
      <c r="C106" s="7">
        <v>13.0</v>
      </c>
      <c r="D106" s="7">
        <v>9.0</v>
      </c>
      <c r="E106" s="7">
        <v>6.0</v>
      </c>
      <c r="F106" s="7">
        <f t="shared" ref="F106:F125" si="13">((AVERAGE(B106:E106))*(1.04))</f>
        <v>9.36</v>
      </c>
      <c r="G106" s="7">
        <f t="shared" ref="G106:G125" si="14">100-F106</f>
        <v>90.64</v>
      </c>
      <c r="H106" s="22" t="s">
        <v>208</v>
      </c>
      <c r="I106" s="22" t="s">
        <v>209</v>
      </c>
      <c r="J106" s="7">
        <v>1.0</v>
      </c>
      <c r="K106" s="7">
        <v>1.0</v>
      </c>
      <c r="L106" s="7">
        <v>0.0</v>
      </c>
      <c r="M106" s="7">
        <v>1.0</v>
      </c>
      <c r="N106" s="7">
        <v>0.0</v>
      </c>
      <c r="O106" s="7">
        <v>0.0</v>
      </c>
      <c r="P106" s="7">
        <v>0.0</v>
      </c>
      <c r="Q106" s="7">
        <v>2.0</v>
      </c>
      <c r="R106" s="7">
        <v>0.0</v>
      </c>
      <c r="S106" s="7">
        <v>0.0</v>
      </c>
      <c r="T106" s="7">
        <v>0.0</v>
      </c>
      <c r="U106" s="7">
        <v>1.0</v>
      </c>
      <c r="V106" s="7">
        <v>2.0</v>
      </c>
      <c r="W106" s="7">
        <v>0.0</v>
      </c>
      <c r="X106" s="7">
        <v>0.0</v>
      </c>
      <c r="Y106" s="7">
        <v>0.0</v>
      </c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</row>
    <row r="107" ht="15.75" customHeight="1">
      <c r="A107" s="25">
        <v>101.0</v>
      </c>
      <c r="B107" s="7">
        <v>46.0</v>
      </c>
      <c r="C107" s="7">
        <v>0.0</v>
      </c>
      <c r="D107" s="7">
        <v>8.0</v>
      </c>
      <c r="E107" s="7">
        <v>53.0</v>
      </c>
      <c r="F107" s="7">
        <f t="shared" si="13"/>
        <v>27.82</v>
      </c>
      <c r="G107" s="7">
        <f t="shared" si="14"/>
        <v>72.18</v>
      </c>
      <c r="H107" s="24" t="s">
        <v>210</v>
      </c>
      <c r="I107" s="24" t="s">
        <v>211</v>
      </c>
      <c r="J107" s="7">
        <v>2.0</v>
      </c>
      <c r="K107" s="7">
        <v>2.0</v>
      </c>
      <c r="L107" s="7">
        <v>0.0</v>
      </c>
      <c r="M107" s="7">
        <v>4.0</v>
      </c>
      <c r="N107" s="7">
        <v>0.0</v>
      </c>
      <c r="O107" s="7">
        <v>0.0</v>
      </c>
      <c r="P107" s="7">
        <v>0.0</v>
      </c>
      <c r="Q107" s="7">
        <v>3.0</v>
      </c>
      <c r="R107" s="7">
        <v>0.0</v>
      </c>
      <c r="S107" s="7">
        <v>0.0</v>
      </c>
      <c r="T107" s="7">
        <v>1.0</v>
      </c>
      <c r="U107" s="7">
        <v>3.0</v>
      </c>
      <c r="V107" s="7">
        <v>1.0</v>
      </c>
      <c r="W107" s="7">
        <v>0.0</v>
      </c>
      <c r="X107" s="7">
        <v>3.0</v>
      </c>
      <c r="Y107" s="7">
        <v>4.0</v>
      </c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</row>
    <row r="108" ht="15.75" customHeight="1">
      <c r="A108" s="25">
        <v>102.0</v>
      </c>
      <c r="B108" s="7">
        <v>4.0</v>
      </c>
      <c r="C108" s="7">
        <v>3.0</v>
      </c>
      <c r="D108" s="7">
        <v>3.0</v>
      </c>
      <c r="E108" s="7">
        <v>1.0</v>
      </c>
      <c r="F108" s="7">
        <f t="shared" si="13"/>
        <v>2.86</v>
      </c>
      <c r="G108" s="7">
        <f t="shared" si="14"/>
        <v>97.14</v>
      </c>
      <c r="H108" s="24" t="s">
        <v>212</v>
      </c>
      <c r="I108" s="24" t="s">
        <v>213</v>
      </c>
      <c r="J108" s="7">
        <v>2.0</v>
      </c>
      <c r="K108" s="7">
        <v>2.0</v>
      </c>
      <c r="L108" s="7">
        <v>0.0</v>
      </c>
      <c r="M108" s="7">
        <v>1.0</v>
      </c>
      <c r="N108" s="7">
        <v>0.0</v>
      </c>
      <c r="O108" s="7">
        <v>0.0</v>
      </c>
      <c r="P108" s="7">
        <v>0.0</v>
      </c>
      <c r="Q108" s="7">
        <v>3.0</v>
      </c>
      <c r="R108" s="7">
        <v>0.0</v>
      </c>
      <c r="S108" s="7">
        <v>0.0</v>
      </c>
      <c r="T108" s="7">
        <v>0.0</v>
      </c>
      <c r="U108" s="7">
        <v>2.0</v>
      </c>
      <c r="V108" s="7">
        <v>1.0</v>
      </c>
      <c r="W108" s="7">
        <v>0.0</v>
      </c>
      <c r="X108" s="7">
        <v>0.0</v>
      </c>
      <c r="Y108" s="7">
        <v>0.0</v>
      </c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</row>
    <row r="109" ht="15.75" customHeight="1">
      <c r="A109" s="25">
        <v>103.0</v>
      </c>
      <c r="B109" s="7">
        <v>10.0</v>
      </c>
      <c r="C109" s="7">
        <v>6.0</v>
      </c>
      <c r="D109" s="7">
        <v>9.0</v>
      </c>
      <c r="E109" s="7">
        <v>5.0</v>
      </c>
      <c r="F109" s="7">
        <f t="shared" si="13"/>
        <v>7.8</v>
      </c>
      <c r="G109" s="7">
        <f t="shared" si="14"/>
        <v>92.2</v>
      </c>
      <c r="H109" s="24" t="s">
        <v>199</v>
      </c>
      <c r="I109" s="24" t="s">
        <v>214</v>
      </c>
      <c r="J109" s="7">
        <v>1.0</v>
      </c>
      <c r="K109" s="7">
        <v>0.0</v>
      </c>
      <c r="L109" s="7">
        <v>0.0</v>
      </c>
      <c r="M109" s="7">
        <v>0.0</v>
      </c>
      <c r="N109" s="7">
        <v>0.0</v>
      </c>
      <c r="O109" s="7">
        <v>0.0</v>
      </c>
      <c r="P109" s="7">
        <v>0.0</v>
      </c>
      <c r="Q109" s="7">
        <v>3.0</v>
      </c>
      <c r="R109" s="7">
        <v>2.0</v>
      </c>
      <c r="S109" s="7">
        <v>0.0</v>
      </c>
      <c r="T109" s="7">
        <v>0.0</v>
      </c>
      <c r="U109" s="7">
        <v>1.0</v>
      </c>
      <c r="V109" s="7">
        <v>1.0</v>
      </c>
      <c r="W109" s="7">
        <v>0.0</v>
      </c>
      <c r="X109" s="7">
        <v>0.0</v>
      </c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</row>
    <row r="110" ht="15.75" customHeight="1">
      <c r="A110" s="25">
        <v>104.0</v>
      </c>
      <c r="B110" s="7">
        <v>4.0</v>
      </c>
      <c r="C110" s="7">
        <v>5.0</v>
      </c>
      <c r="D110" s="7">
        <v>7.0</v>
      </c>
      <c r="E110" s="7">
        <v>3.0</v>
      </c>
      <c r="F110" s="7">
        <f t="shared" si="13"/>
        <v>4.94</v>
      </c>
      <c r="G110" s="7">
        <f t="shared" si="14"/>
        <v>95.06</v>
      </c>
      <c r="H110" s="24" t="s">
        <v>215</v>
      </c>
      <c r="I110" s="24" t="s">
        <v>216</v>
      </c>
      <c r="J110" s="7">
        <v>0.0</v>
      </c>
      <c r="K110" s="7">
        <v>0.0</v>
      </c>
      <c r="L110" s="7">
        <v>0.0</v>
      </c>
      <c r="M110" s="7">
        <v>0.0</v>
      </c>
      <c r="N110" s="7">
        <v>0.0</v>
      </c>
      <c r="O110" s="7">
        <v>0.0</v>
      </c>
      <c r="P110" s="7">
        <v>1.0</v>
      </c>
      <c r="Q110" s="7">
        <v>4.0</v>
      </c>
      <c r="R110" s="7">
        <v>0.0</v>
      </c>
      <c r="S110" s="7">
        <v>0.0</v>
      </c>
      <c r="T110" s="7">
        <v>0.0</v>
      </c>
      <c r="U110" s="7">
        <v>4.0</v>
      </c>
      <c r="V110" s="7">
        <v>2.0</v>
      </c>
      <c r="W110" s="7">
        <v>1.0</v>
      </c>
      <c r="X110" s="7">
        <v>0.0</v>
      </c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</row>
    <row r="111" ht="15.75" customHeight="1">
      <c r="A111" s="44">
        <v>105.0</v>
      </c>
      <c r="B111" s="45">
        <v>3.0</v>
      </c>
      <c r="C111" s="45">
        <v>0.0</v>
      </c>
      <c r="D111" s="45">
        <v>2.0</v>
      </c>
      <c r="E111" s="45"/>
      <c r="F111" s="7">
        <f t="shared" si="13"/>
        <v>1.733333333</v>
      </c>
      <c r="G111" s="7">
        <f t="shared" si="14"/>
        <v>98.26666667</v>
      </c>
      <c r="H111" s="24" t="s">
        <v>217</v>
      </c>
      <c r="I111" s="24" t="s">
        <v>218</v>
      </c>
      <c r="J111" s="45">
        <v>2.0</v>
      </c>
      <c r="K111" s="45">
        <v>0.0</v>
      </c>
      <c r="L111" s="45">
        <v>1.0</v>
      </c>
      <c r="M111" s="45">
        <v>0.0</v>
      </c>
      <c r="N111" s="45">
        <v>0.0</v>
      </c>
      <c r="O111" s="45">
        <v>0.0</v>
      </c>
      <c r="P111" s="45">
        <v>0.0</v>
      </c>
      <c r="Q111" s="45">
        <v>4.0</v>
      </c>
      <c r="R111" s="45">
        <v>0.0</v>
      </c>
      <c r="S111" s="45">
        <v>0.0</v>
      </c>
      <c r="T111" s="45">
        <v>0.0</v>
      </c>
      <c r="U111" s="45">
        <v>4.0</v>
      </c>
      <c r="V111" s="45">
        <v>2.0</v>
      </c>
      <c r="W111" s="45">
        <v>0.0</v>
      </c>
      <c r="X111" s="45">
        <v>0.0</v>
      </c>
      <c r="Y111" s="45">
        <v>0.0</v>
      </c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</row>
    <row r="112" ht="15.75" customHeight="1">
      <c r="A112" s="45">
        <v>106.0</v>
      </c>
      <c r="B112" s="45">
        <v>6.0</v>
      </c>
      <c r="C112" s="45">
        <v>8.0</v>
      </c>
      <c r="D112" s="45">
        <v>8.0</v>
      </c>
      <c r="E112" s="45">
        <v>5.0</v>
      </c>
      <c r="F112" s="7">
        <f t="shared" si="13"/>
        <v>7.02</v>
      </c>
      <c r="G112" s="7">
        <f t="shared" si="14"/>
        <v>92.98</v>
      </c>
      <c r="H112" s="24" t="s">
        <v>219</v>
      </c>
      <c r="I112" s="24" t="s">
        <v>220</v>
      </c>
      <c r="J112" s="45">
        <v>2.0</v>
      </c>
      <c r="K112" s="45">
        <v>0.0</v>
      </c>
      <c r="L112" s="45">
        <v>0.0</v>
      </c>
      <c r="M112" s="45">
        <v>1.0</v>
      </c>
      <c r="N112" s="45">
        <v>0.0</v>
      </c>
      <c r="O112" s="45">
        <v>1.0</v>
      </c>
      <c r="P112" s="45">
        <v>1.0</v>
      </c>
      <c r="Q112" s="45">
        <v>2.0</v>
      </c>
      <c r="R112" s="45">
        <v>0.0</v>
      </c>
      <c r="S112" s="45">
        <v>0.0</v>
      </c>
      <c r="T112" s="45">
        <v>0.0</v>
      </c>
      <c r="U112" s="45">
        <v>1.0</v>
      </c>
      <c r="V112" s="45">
        <v>2.0</v>
      </c>
      <c r="W112" s="45">
        <v>0.0</v>
      </c>
      <c r="X112" s="45">
        <v>0.0</v>
      </c>
      <c r="Y112" s="45">
        <v>0.0</v>
      </c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</row>
    <row r="113" ht="15.75" customHeight="1">
      <c r="A113" s="7">
        <v>107.0</v>
      </c>
      <c r="B113" s="7">
        <v>7.0</v>
      </c>
      <c r="C113" s="7">
        <v>8.0</v>
      </c>
      <c r="D113" s="7">
        <v>12.0</v>
      </c>
      <c r="E113" s="7">
        <v>8.0</v>
      </c>
      <c r="F113" s="7">
        <f t="shared" si="13"/>
        <v>9.1</v>
      </c>
      <c r="G113" s="7">
        <f t="shared" si="14"/>
        <v>90.9</v>
      </c>
      <c r="H113" s="24" t="s">
        <v>221</v>
      </c>
      <c r="I113" s="24" t="s">
        <v>222</v>
      </c>
      <c r="J113" s="7">
        <v>1.0</v>
      </c>
      <c r="K113" s="7">
        <v>1.0</v>
      </c>
      <c r="L113" s="7">
        <v>0.0</v>
      </c>
      <c r="M113" s="7">
        <v>0.0</v>
      </c>
      <c r="N113" s="7">
        <v>0.0</v>
      </c>
      <c r="O113" s="7">
        <v>0.0</v>
      </c>
      <c r="P113" s="7">
        <v>0.0</v>
      </c>
      <c r="Q113" s="7">
        <v>3.0</v>
      </c>
      <c r="R113" s="7">
        <v>0.0</v>
      </c>
      <c r="S113" s="7">
        <v>0.0</v>
      </c>
      <c r="T113" s="7">
        <v>0.0</v>
      </c>
      <c r="U113" s="7">
        <v>3.0</v>
      </c>
      <c r="V113" s="7">
        <v>3.0</v>
      </c>
      <c r="W113" s="7">
        <v>1.0</v>
      </c>
      <c r="X113" s="7">
        <v>0.0</v>
      </c>
      <c r="Y113" s="7">
        <v>0.0</v>
      </c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</row>
    <row r="114" ht="15.75" customHeight="1">
      <c r="A114" s="7">
        <v>108.0</v>
      </c>
      <c r="B114" s="7">
        <v>8.0</v>
      </c>
      <c r="C114" s="7">
        <v>15.0</v>
      </c>
      <c r="D114" s="7">
        <v>15.0</v>
      </c>
      <c r="E114" s="7">
        <v>7.0</v>
      </c>
      <c r="F114" s="7">
        <f t="shared" si="13"/>
        <v>11.7</v>
      </c>
      <c r="G114" s="7">
        <f t="shared" si="14"/>
        <v>88.3</v>
      </c>
      <c r="H114" s="24" t="s">
        <v>223</v>
      </c>
      <c r="I114" s="24" t="s">
        <v>224</v>
      </c>
      <c r="J114" s="7">
        <v>2.0</v>
      </c>
      <c r="K114" s="7">
        <v>0.0</v>
      </c>
      <c r="L114" s="7">
        <v>0.0</v>
      </c>
      <c r="M114" s="7">
        <v>0.0</v>
      </c>
      <c r="N114" s="7">
        <v>0.0</v>
      </c>
      <c r="O114" s="7">
        <v>0.0</v>
      </c>
      <c r="P114" s="7">
        <v>0.0</v>
      </c>
      <c r="Q114" s="7">
        <v>2.0</v>
      </c>
      <c r="R114" s="7">
        <v>0.0</v>
      </c>
      <c r="S114" s="7">
        <v>0.0</v>
      </c>
      <c r="T114" s="7">
        <v>1.0</v>
      </c>
      <c r="U114" s="7">
        <v>0.0</v>
      </c>
      <c r="V114" s="7">
        <v>1.0</v>
      </c>
      <c r="W114" s="7">
        <v>0.0</v>
      </c>
      <c r="X114" s="7">
        <v>0.0</v>
      </c>
      <c r="Y114" s="7">
        <v>0.0</v>
      </c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</row>
    <row r="115" ht="15.75" customHeight="1">
      <c r="A115" s="7">
        <v>109.0</v>
      </c>
      <c r="B115" s="7">
        <v>2.0</v>
      </c>
      <c r="C115" s="7">
        <v>4.0</v>
      </c>
      <c r="D115" s="7">
        <v>9.0</v>
      </c>
      <c r="E115" s="7">
        <v>8.0</v>
      </c>
      <c r="F115" s="7">
        <f t="shared" si="13"/>
        <v>5.98</v>
      </c>
      <c r="G115" s="7">
        <f t="shared" si="14"/>
        <v>94.02</v>
      </c>
      <c r="H115" s="24" t="s">
        <v>225</v>
      </c>
      <c r="I115" s="24" t="s">
        <v>226</v>
      </c>
      <c r="J115" s="7">
        <v>1.0</v>
      </c>
      <c r="K115" s="7">
        <v>0.0</v>
      </c>
      <c r="L115" s="7">
        <v>0.0</v>
      </c>
      <c r="M115" s="7">
        <v>0.0</v>
      </c>
      <c r="N115" s="7">
        <v>0.0</v>
      </c>
      <c r="O115" s="7">
        <v>0.0</v>
      </c>
      <c r="P115" s="7">
        <v>0.0</v>
      </c>
      <c r="Q115" s="7">
        <v>2.0</v>
      </c>
      <c r="R115" s="7">
        <v>0.0</v>
      </c>
      <c r="S115" s="7">
        <v>0.0</v>
      </c>
      <c r="T115" s="7">
        <v>1.0</v>
      </c>
      <c r="U115" s="7">
        <v>0.0</v>
      </c>
      <c r="V115" s="7">
        <v>1.0</v>
      </c>
      <c r="W115" s="7">
        <v>0.0</v>
      </c>
      <c r="X115" s="7">
        <v>0.0</v>
      </c>
      <c r="Y115" s="7">
        <v>0.0</v>
      </c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</row>
    <row r="116" ht="15.75" customHeight="1">
      <c r="A116" s="7">
        <v>110.0</v>
      </c>
      <c r="B116" s="7">
        <v>3.0</v>
      </c>
      <c r="C116" s="7">
        <v>1.0</v>
      </c>
      <c r="D116" s="7">
        <v>1.0</v>
      </c>
      <c r="E116" s="7">
        <v>0.0</v>
      </c>
      <c r="F116" s="7">
        <f t="shared" si="13"/>
        <v>1.3</v>
      </c>
      <c r="G116" s="7">
        <f t="shared" si="14"/>
        <v>98.7</v>
      </c>
      <c r="H116" s="24" t="s">
        <v>227</v>
      </c>
      <c r="I116" s="24" t="s">
        <v>228</v>
      </c>
      <c r="J116" s="7">
        <v>1.0</v>
      </c>
      <c r="K116" s="7">
        <v>2.0</v>
      </c>
      <c r="L116" s="7">
        <v>0.0</v>
      </c>
      <c r="M116" s="7">
        <v>0.0</v>
      </c>
      <c r="N116" s="7">
        <v>0.0</v>
      </c>
      <c r="O116" s="7">
        <v>0.0</v>
      </c>
      <c r="P116" s="7">
        <v>0.0</v>
      </c>
      <c r="Q116" s="7">
        <v>1.0</v>
      </c>
      <c r="R116" s="7">
        <v>0.0</v>
      </c>
      <c r="S116" s="7">
        <v>0.0</v>
      </c>
      <c r="T116" s="7">
        <v>1.0</v>
      </c>
      <c r="U116" s="7">
        <v>0.0</v>
      </c>
      <c r="V116" s="7">
        <v>1.0</v>
      </c>
      <c r="W116" s="7">
        <v>0.0</v>
      </c>
      <c r="X116" s="7">
        <v>0.0</v>
      </c>
      <c r="Y116" s="7">
        <v>0.0</v>
      </c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</row>
    <row r="117" ht="15.75" customHeight="1">
      <c r="A117" s="7">
        <v>111.0</v>
      </c>
      <c r="B117" s="7">
        <v>21.0</v>
      </c>
      <c r="C117" s="7">
        <v>11.0</v>
      </c>
      <c r="D117" s="7">
        <v>26.0</v>
      </c>
      <c r="E117" s="7">
        <v>18.0</v>
      </c>
      <c r="F117" s="7">
        <f t="shared" si="13"/>
        <v>19.76</v>
      </c>
      <c r="G117" s="7">
        <f t="shared" si="14"/>
        <v>80.24</v>
      </c>
      <c r="H117" s="24" t="s">
        <v>229</v>
      </c>
      <c r="I117" s="24" t="s">
        <v>230</v>
      </c>
      <c r="J117" s="7">
        <v>0.0</v>
      </c>
      <c r="K117" s="7">
        <v>0.0</v>
      </c>
      <c r="L117" s="7">
        <v>0.0</v>
      </c>
      <c r="M117" s="7">
        <v>1.0</v>
      </c>
      <c r="N117" s="7">
        <v>1.0</v>
      </c>
      <c r="O117" s="7">
        <v>0.0</v>
      </c>
      <c r="P117" s="7">
        <v>0.0</v>
      </c>
      <c r="Q117" s="7">
        <v>4.0</v>
      </c>
      <c r="R117" s="7">
        <v>0.0</v>
      </c>
      <c r="S117" s="7">
        <v>0.0</v>
      </c>
      <c r="T117" s="7">
        <v>0.0</v>
      </c>
      <c r="U117" s="7">
        <v>3.0</v>
      </c>
      <c r="V117" s="7">
        <v>1.0</v>
      </c>
      <c r="W117" s="7">
        <v>0.0</v>
      </c>
      <c r="X117" s="7">
        <v>0.0</v>
      </c>
      <c r="Y117" s="7">
        <v>0.0</v>
      </c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</row>
    <row r="118" ht="15.75" customHeight="1">
      <c r="A118" s="7">
        <v>112.0</v>
      </c>
      <c r="B118" s="7">
        <v>14.0</v>
      </c>
      <c r="C118" s="7">
        <v>14.0</v>
      </c>
      <c r="D118" s="7">
        <v>10.0</v>
      </c>
      <c r="E118" s="7">
        <v>6.0</v>
      </c>
      <c r="F118" s="7">
        <f t="shared" si="13"/>
        <v>11.44</v>
      </c>
      <c r="G118" s="7">
        <f t="shared" si="14"/>
        <v>88.56</v>
      </c>
      <c r="H118" s="24" t="s">
        <v>231</v>
      </c>
      <c r="I118" s="24" t="s">
        <v>232</v>
      </c>
      <c r="J118" s="7">
        <v>0.0</v>
      </c>
      <c r="K118" s="7">
        <v>0.0</v>
      </c>
      <c r="L118" s="7">
        <v>0.0</v>
      </c>
      <c r="M118" s="7">
        <v>0.0</v>
      </c>
      <c r="N118" s="7">
        <v>0.0</v>
      </c>
      <c r="O118" s="7">
        <v>0.0</v>
      </c>
      <c r="P118" s="7">
        <v>1.0</v>
      </c>
      <c r="Q118" s="7">
        <v>3.0</v>
      </c>
      <c r="R118" s="7">
        <v>0.0</v>
      </c>
      <c r="S118" s="7">
        <v>0.0</v>
      </c>
      <c r="T118" s="7">
        <v>1.0</v>
      </c>
      <c r="U118" s="7">
        <v>2.0</v>
      </c>
      <c r="V118" s="7">
        <v>1.0</v>
      </c>
      <c r="W118" s="7">
        <v>0.0</v>
      </c>
      <c r="X118" s="7">
        <v>0.0</v>
      </c>
      <c r="Y118" s="7">
        <v>0.0</v>
      </c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</row>
    <row r="119" ht="15.75" customHeight="1">
      <c r="A119" s="7">
        <v>113.0</v>
      </c>
      <c r="B119" s="7">
        <v>22.0</v>
      </c>
      <c r="C119" s="7">
        <v>67.0</v>
      </c>
      <c r="D119" s="7">
        <v>18.0</v>
      </c>
      <c r="E119" s="7">
        <v>13.0</v>
      </c>
      <c r="F119" s="7">
        <f t="shared" si="13"/>
        <v>31.2</v>
      </c>
      <c r="G119" s="7">
        <f t="shared" si="14"/>
        <v>68.8</v>
      </c>
      <c r="H119" s="24" t="s">
        <v>233</v>
      </c>
      <c r="I119" s="24" t="s">
        <v>234</v>
      </c>
      <c r="J119" s="7">
        <v>1.0</v>
      </c>
      <c r="K119" s="7">
        <v>0.0</v>
      </c>
      <c r="L119" s="7">
        <v>0.0</v>
      </c>
      <c r="M119" s="7">
        <v>4.0</v>
      </c>
      <c r="N119" s="7">
        <v>0.0</v>
      </c>
      <c r="O119" s="7">
        <v>0.0</v>
      </c>
      <c r="P119" s="7">
        <v>2.0</v>
      </c>
      <c r="Q119" s="7">
        <v>3.0</v>
      </c>
      <c r="R119" s="7">
        <v>0.0</v>
      </c>
      <c r="S119" s="7">
        <v>0.0</v>
      </c>
      <c r="T119" s="7">
        <v>1.0</v>
      </c>
      <c r="U119" s="7">
        <v>2.0</v>
      </c>
      <c r="V119" s="7">
        <v>3.0</v>
      </c>
      <c r="W119" s="7">
        <v>0.0</v>
      </c>
      <c r="X119" s="7">
        <v>1.0</v>
      </c>
      <c r="Y119" s="7">
        <v>3.0</v>
      </c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</row>
    <row r="120" ht="15.75" customHeight="1">
      <c r="A120" s="7">
        <v>114.0</v>
      </c>
      <c r="B120" s="7">
        <v>11.0</v>
      </c>
      <c r="C120" s="7">
        <v>3.0</v>
      </c>
      <c r="D120" s="7">
        <v>5.0</v>
      </c>
      <c r="E120" s="7">
        <v>7.0</v>
      </c>
      <c r="F120" s="7">
        <f t="shared" si="13"/>
        <v>6.76</v>
      </c>
      <c r="G120" s="7">
        <f t="shared" si="14"/>
        <v>93.24</v>
      </c>
      <c r="H120" s="24" t="s">
        <v>235</v>
      </c>
      <c r="I120" s="24" t="s">
        <v>236</v>
      </c>
      <c r="J120" s="7">
        <v>2.0</v>
      </c>
      <c r="K120" s="7">
        <v>1.0</v>
      </c>
      <c r="L120" s="7">
        <v>0.0</v>
      </c>
      <c r="M120" s="7">
        <v>1.0</v>
      </c>
      <c r="N120" s="7">
        <v>0.0</v>
      </c>
      <c r="O120" s="7">
        <v>0.0</v>
      </c>
      <c r="P120" s="7">
        <v>0.0</v>
      </c>
      <c r="Q120" s="7">
        <v>4.0</v>
      </c>
      <c r="R120" s="7">
        <v>0.0</v>
      </c>
      <c r="S120" s="7">
        <v>0.0</v>
      </c>
      <c r="T120" s="7">
        <v>0.0</v>
      </c>
      <c r="U120" s="7">
        <v>4.0</v>
      </c>
      <c r="V120" s="7">
        <v>2.0</v>
      </c>
      <c r="W120" s="7">
        <v>0.0</v>
      </c>
      <c r="X120" s="7">
        <v>0.0</v>
      </c>
      <c r="Y120" s="7">
        <v>0.0</v>
      </c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</row>
    <row r="121" ht="15.75" customHeight="1">
      <c r="A121" s="7">
        <v>115.0</v>
      </c>
      <c r="B121" s="7">
        <v>23.0</v>
      </c>
      <c r="C121" s="7">
        <v>4.0</v>
      </c>
      <c r="D121" s="7">
        <v>41.0</v>
      </c>
      <c r="E121" s="7">
        <v>14.0</v>
      </c>
      <c r="F121" s="7">
        <f t="shared" si="13"/>
        <v>21.32</v>
      </c>
      <c r="G121" s="7">
        <f t="shared" si="14"/>
        <v>78.68</v>
      </c>
      <c r="H121" s="24" t="s">
        <v>237</v>
      </c>
      <c r="I121" s="24" t="s">
        <v>238</v>
      </c>
      <c r="J121" s="7">
        <v>1.0</v>
      </c>
      <c r="K121" s="7">
        <v>0.0</v>
      </c>
      <c r="L121" s="7">
        <v>0.0</v>
      </c>
      <c r="M121" s="7">
        <v>2.0</v>
      </c>
      <c r="N121" s="7">
        <v>0.0</v>
      </c>
      <c r="O121" s="7">
        <v>0.0</v>
      </c>
      <c r="P121" s="7">
        <v>0.0</v>
      </c>
      <c r="Q121" s="7">
        <v>1.0</v>
      </c>
      <c r="R121" s="7">
        <v>0.0</v>
      </c>
      <c r="S121" s="7">
        <v>0.0</v>
      </c>
      <c r="T121" s="7">
        <v>0.0</v>
      </c>
      <c r="U121" s="7">
        <v>1.0</v>
      </c>
      <c r="V121" s="7">
        <v>3.0</v>
      </c>
      <c r="W121" s="7">
        <v>2.0</v>
      </c>
      <c r="X121" s="7">
        <v>0.0</v>
      </c>
      <c r="Y121" s="7">
        <v>0.0</v>
      </c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</row>
    <row r="122" ht="15.75" customHeight="1">
      <c r="A122" s="7">
        <v>116.0</v>
      </c>
      <c r="B122" s="7">
        <v>8.0</v>
      </c>
      <c r="C122" s="7">
        <v>8.0</v>
      </c>
      <c r="D122" s="7">
        <v>6.0</v>
      </c>
      <c r="E122" s="7">
        <v>5.0</v>
      </c>
      <c r="F122" s="7">
        <f t="shared" si="13"/>
        <v>7.02</v>
      </c>
      <c r="G122" s="7">
        <f t="shared" si="14"/>
        <v>92.98</v>
      </c>
      <c r="H122" s="24" t="s">
        <v>239</v>
      </c>
      <c r="I122" s="24" t="s">
        <v>240</v>
      </c>
      <c r="J122" s="7">
        <v>1.0</v>
      </c>
      <c r="K122" s="7">
        <v>0.0</v>
      </c>
      <c r="L122" s="7">
        <v>0.0</v>
      </c>
      <c r="M122" s="7">
        <v>0.0</v>
      </c>
      <c r="N122" s="7">
        <v>0.0</v>
      </c>
      <c r="O122" s="7">
        <v>0.0</v>
      </c>
      <c r="P122" s="7">
        <v>3.0</v>
      </c>
      <c r="Q122" s="7">
        <v>3.0</v>
      </c>
      <c r="R122" s="7">
        <v>0.0</v>
      </c>
      <c r="S122" s="7">
        <v>0.0</v>
      </c>
      <c r="T122" s="7">
        <v>0.0</v>
      </c>
      <c r="U122" s="7">
        <v>2.0</v>
      </c>
      <c r="V122" s="7">
        <v>1.0</v>
      </c>
      <c r="W122" s="7">
        <v>1.0</v>
      </c>
      <c r="X122" s="7">
        <v>0.0</v>
      </c>
      <c r="Y122" s="7">
        <v>0.0</v>
      </c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</row>
    <row r="123" ht="15.75" customHeight="1">
      <c r="A123" s="7">
        <v>117.0</v>
      </c>
      <c r="B123" s="7">
        <v>12.0</v>
      </c>
      <c r="C123" s="7">
        <v>1.0</v>
      </c>
      <c r="D123" s="7">
        <v>2.0</v>
      </c>
      <c r="E123" s="7">
        <v>5.0</v>
      </c>
      <c r="F123" s="7">
        <f t="shared" si="13"/>
        <v>5.2</v>
      </c>
      <c r="G123" s="7">
        <f t="shared" si="14"/>
        <v>94.8</v>
      </c>
      <c r="H123" s="24" t="s">
        <v>241</v>
      </c>
      <c r="I123" s="24" t="s">
        <v>242</v>
      </c>
      <c r="J123" s="7">
        <v>2.0</v>
      </c>
      <c r="K123" s="7">
        <v>0.0</v>
      </c>
      <c r="L123" s="7">
        <v>0.0</v>
      </c>
      <c r="M123" s="7">
        <v>1.0</v>
      </c>
      <c r="N123" s="7">
        <v>0.0</v>
      </c>
      <c r="O123" s="7">
        <v>1.0</v>
      </c>
      <c r="P123" s="7">
        <v>0.0</v>
      </c>
      <c r="Q123" s="7">
        <v>1.0</v>
      </c>
      <c r="R123" s="7">
        <v>0.0</v>
      </c>
      <c r="S123" s="7">
        <v>0.0</v>
      </c>
      <c r="T123" s="7">
        <v>0.0</v>
      </c>
      <c r="U123" s="7">
        <v>0.0</v>
      </c>
      <c r="V123" s="7">
        <v>1.0</v>
      </c>
      <c r="W123" s="7">
        <v>0.0</v>
      </c>
      <c r="X123" s="7">
        <v>0.0</v>
      </c>
      <c r="Y123" s="7">
        <v>1.0</v>
      </c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</row>
    <row r="124" ht="15.75" customHeight="1">
      <c r="A124" s="7">
        <v>118.0</v>
      </c>
      <c r="B124" s="7">
        <v>2.0</v>
      </c>
      <c r="C124" s="7">
        <v>2.0</v>
      </c>
      <c r="D124" s="7">
        <v>3.0</v>
      </c>
      <c r="E124" s="7">
        <v>5.0</v>
      </c>
      <c r="F124" s="7">
        <f t="shared" si="13"/>
        <v>3.12</v>
      </c>
      <c r="G124" s="7">
        <f t="shared" si="14"/>
        <v>96.88</v>
      </c>
      <c r="H124" s="24" t="s">
        <v>243</v>
      </c>
      <c r="I124" s="24" t="s">
        <v>244</v>
      </c>
      <c r="J124" s="7">
        <v>1.0</v>
      </c>
      <c r="K124" s="7">
        <v>3.0</v>
      </c>
      <c r="L124" s="7">
        <v>0.0</v>
      </c>
      <c r="M124" s="7">
        <v>0.0</v>
      </c>
      <c r="N124" s="7">
        <v>0.0</v>
      </c>
      <c r="O124" s="7">
        <v>1.0</v>
      </c>
      <c r="P124" s="7">
        <v>0.0</v>
      </c>
      <c r="Q124" s="7">
        <v>4.0</v>
      </c>
      <c r="R124" s="7">
        <v>0.0</v>
      </c>
      <c r="S124" s="7">
        <v>0.0</v>
      </c>
      <c r="T124" s="7">
        <v>1.0</v>
      </c>
      <c r="U124" s="7">
        <v>3.0</v>
      </c>
      <c r="V124" s="7">
        <v>1.0</v>
      </c>
      <c r="W124" s="7">
        <v>0.0</v>
      </c>
      <c r="X124" s="7">
        <v>1.0</v>
      </c>
      <c r="Y124" s="7">
        <v>0.0</v>
      </c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</row>
    <row r="125" ht="15.75" customHeight="1">
      <c r="A125" s="7">
        <v>119.0</v>
      </c>
      <c r="B125" s="7">
        <v>8.0</v>
      </c>
      <c r="C125" s="7">
        <v>8.0</v>
      </c>
      <c r="D125" s="7">
        <v>0.0</v>
      </c>
      <c r="E125" s="7">
        <v>3.0</v>
      </c>
      <c r="F125" s="7">
        <f t="shared" si="13"/>
        <v>4.94</v>
      </c>
      <c r="G125" s="7">
        <f t="shared" si="14"/>
        <v>95.06</v>
      </c>
      <c r="H125" s="24" t="s">
        <v>193</v>
      </c>
      <c r="I125" s="24" t="s">
        <v>156</v>
      </c>
      <c r="J125" s="7">
        <v>1.0</v>
      </c>
      <c r="K125" s="7">
        <v>0.0</v>
      </c>
      <c r="L125" s="7">
        <v>0.0</v>
      </c>
      <c r="M125" s="7">
        <v>0.0</v>
      </c>
      <c r="N125" s="7">
        <v>0.0</v>
      </c>
      <c r="O125" s="7">
        <v>1.0</v>
      </c>
      <c r="P125" s="7">
        <v>0.0</v>
      </c>
      <c r="Q125" s="7">
        <v>4.0</v>
      </c>
      <c r="R125" s="7">
        <v>0.0</v>
      </c>
      <c r="S125" s="7">
        <v>0.0</v>
      </c>
      <c r="T125" s="7">
        <v>0.0</v>
      </c>
      <c r="U125" s="7">
        <v>3.0</v>
      </c>
      <c r="V125" s="7">
        <v>1.0</v>
      </c>
      <c r="W125" s="7">
        <v>0.0</v>
      </c>
      <c r="X125" s="7">
        <v>0.0</v>
      </c>
      <c r="Y125" s="7">
        <v>0.0</v>
      </c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</row>
    <row r="126" ht="15.75" customHeight="1">
      <c r="A126" s="30">
        <v>120.0</v>
      </c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</row>
    <row r="127" ht="15.75" customHeight="1">
      <c r="A127" s="7">
        <v>121.0</v>
      </c>
      <c r="B127" s="7">
        <v>61.0</v>
      </c>
      <c r="C127" s="7">
        <v>67.0</v>
      </c>
      <c r="D127" s="7">
        <v>20.0</v>
      </c>
      <c r="E127" s="7">
        <v>39.0</v>
      </c>
      <c r="F127" s="7">
        <f t="shared" ref="F127:F157" si="15">((AVERAGE(B127:E127))*(1.04))</f>
        <v>48.62</v>
      </c>
      <c r="G127" s="7">
        <f t="shared" ref="G127:G157" si="16">100-F127</f>
        <v>51.38</v>
      </c>
      <c r="H127" s="22" t="s">
        <v>245</v>
      </c>
      <c r="I127" s="22" t="s">
        <v>246</v>
      </c>
      <c r="J127" s="7">
        <v>2.0</v>
      </c>
      <c r="K127" s="7">
        <v>2.0</v>
      </c>
      <c r="L127" s="7">
        <v>0.0</v>
      </c>
      <c r="M127" s="7">
        <v>4.0</v>
      </c>
      <c r="N127" s="7">
        <v>0.0</v>
      </c>
      <c r="O127" s="7">
        <v>0.0</v>
      </c>
      <c r="P127" s="7">
        <v>0.0</v>
      </c>
      <c r="Q127" s="7">
        <v>0.0</v>
      </c>
      <c r="R127" s="7">
        <v>0.0</v>
      </c>
      <c r="S127" s="7">
        <v>0.0</v>
      </c>
      <c r="T127" s="7">
        <v>0.0</v>
      </c>
      <c r="U127" s="7">
        <v>0.0</v>
      </c>
      <c r="V127" s="7">
        <v>1.0</v>
      </c>
      <c r="W127" s="7">
        <v>0.0</v>
      </c>
      <c r="X127" s="7">
        <v>0.0</v>
      </c>
      <c r="Y127" s="7">
        <v>4.0</v>
      </c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</row>
    <row r="128" ht="15.75" customHeight="1">
      <c r="A128" s="7">
        <v>122.0</v>
      </c>
      <c r="B128" s="7">
        <v>3.0</v>
      </c>
      <c r="C128" s="7">
        <v>12.0</v>
      </c>
      <c r="D128" s="7">
        <v>12.0</v>
      </c>
      <c r="E128" s="7">
        <v>4.0</v>
      </c>
      <c r="F128" s="7">
        <f t="shared" si="15"/>
        <v>8.06</v>
      </c>
      <c r="G128" s="7">
        <f t="shared" si="16"/>
        <v>91.94</v>
      </c>
      <c r="H128" s="24" t="s">
        <v>247</v>
      </c>
      <c r="I128" s="24" t="s">
        <v>248</v>
      </c>
      <c r="J128" s="7">
        <v>2.0</v>
      </c>
      <c r="K128" s="7">
        <v>1.0</v>
      </c>
      <c r="L128" s="7">
        <v>0.0</v>
      </c>
      <c r="M128" s="7">
        <v>4.0</v>
      </c>
      <c r="N128" s="7">
        <v>0.0</v>
      </c>
      <c r="O128" s="7">
        <v>1.0</v>
      </c>
      <c r="P128" s="7">
        <v>0.0</v>
      </c>
      <c r="Q128" s="7">
        <v>2.0</v>
      </c>
      <c r="R128" s="7">
        <v>0.0</v>
      </c>
      <c r="S128" s="7">
        <v>0.0</v>
      </c>
      <c r="T128" s="7">
        <v>0.0</v>
      </c>
      <c r="U128" s="7">
        <v>0.0</v>
      </c>
      <c r="V128" s="7">
        <v>1.0</v>
      </c>
      <c r="W128" s="7">
        <v>1.0</v>
      </c>
      <c r="X128" s="7">
        <v>0.0</v>
      </c>
      <c r="Y128" s="7">
        <v>0.0</v>
      </c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</row>
    <row r="129" ht="15.75" customHeight="1">
      <c r="A129" s="7">
        <v>123.0</v>
      </c>
      <c r="B129" s="7">
        <v>5.0</v>
      </c>
      <c r="C129" s="7">
        <v>5.0</v>
      </c>
      <c r="D129" s="7">
        <v>0.0</v>
      </c>
      <c r="E129" s="7">
        <v>2.0</v>
      </c>
      <c r="F129" s="7">
        <f t="shared" si="15"/>
        <v>3.12</v>
      </c>
      <c r="G129" s="7">
        <f t="shared" si="16"/>
        <v>96.88</v>
      </c>
      <c r="H129" s="24" t="s">
        <v>249</v>
      </c>
      <c r="I129" s="24" t="s">
        <v>250</v>
      </c>
      <c r="J129" s="7">
        <v>3.0</v>
      </c>
      <c r="K129" s="7">
        <v>1.0</v>
      </c>
      <c r="L129" s="7">
        <v>0.0</v>
      </c>
      <c r="M129" s="7">
        <v>4.0</v>
      </c>
      <c r="N129" s="7">
        <v>0.0</v>
      </c>
      <c r="O129" s="7">
        <v>1.0</v>
      </c>
      <c r="P129" s="7">
        <v>0.0</v>
      </c>
      <c r="Q129" s="7">
        <v>1.0</v>
      </c>
      <c r="R129" s="7">
        <v>0.0</v>
      </c>
      <c r="S129" s="7">
        <v>0.0</v>
      </c>
      <c r="T129" s="7">
        <v>0.0</v>
      </c>
      <c r="U129" s="7">
        <v>1.0</v>
      </c>
      <c r="V129" s="7">
        <v>0.0</v>
      </c>
      <c r="W129" s="7">
        <v>0.0</v>
      </c>
      <c r="X129" s="7">
        <v>0.0</v>
      </c>
      <c r="Y129" s="7">
        <v>0.0</v>
      </c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</row>
    <row r="130" ht="15.75" customHeight="1">
      <c r="A130" s="7">
        <v>124.0</v>
      </c>
      <c r="B130" s="7">
        <v>0.0</v>
      </c>
      <c r="C130" s="7">
        <v>0.0</v>
      </c>
      <c r="D130" s="7">
        <v>0.0</v>
      </c>
      <c r="E130" s="7">
        <v>1.0</v>
      </c>
      <c r="F130" s="7">
        <f t="shared" si="15"/>
        <v>0.26</v>
      </c>
      <c r="G130" s="7">
        <f t="shared" si="16"/>
        <v>99.74</v>
      </c>
      <c r="H130" s="24" t="s">
        <v>239</v>
      </c>
      <c r="I130" s="24" t="s">
        <v>251</v>
      </c>
      <c r="J130" s="7">
        <v>2.0</v>
      </c>
      <c r="K130" s="7">
        <v>0.0</v>
      </c>
      <c r="L130" s="7">
        <v>0.0</v>
      </c>
      <c r="M130" s="7">
        <v>0.0</v>
      </c>
      <c r="N130" s="7">
        <v>0.0</v>
      </c>
      <c r="O130" s="7">
        <v>0.0</v>
      </c>
      <c r="P130" s="7">
        <v>0.0</v>
      </c>
      <c r="Q130" s="7">
        <v>4.0</v>
      </c>
      <c r="R130" s="7">
        <v>0.0</v>
      </c>
      <c r="S130" s="7">
        <v>0.0</v>
      </c>
      <c r="T130" s="7">
        <v>0.0</v>
      </c>
      <c r="U130" s="7">
        <v>1.0</v>
      </c>
      <c r="V130" s="7">
        <v>0.0</v>
      </c>
      <c r="W130" s="7">
        <v>0.0</v>
      </c>
      <c r="X130" s="7">
        <v>0.0</v>
      </c>
      <c r="Y130" s="7">
        <v>0.0</v>
      </c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</row>
    <row r="131" ht="15.75" customHeight="1">
      <c r="A131" s="7">
        <v>125.0</v>
      </c>
      <c r="B131" s="7">
        <v>17.0</v>
      </c>
      <c r="C131" s="7">
        <v>6.0</v>
      </c>
      <c r="D131" s="7">
        <v>6.0</v>
      </c>
      <c r="E131" s="7">
        <v>2.0</v>
      </c>
      <c r="F131" s="7">
        <f t="shared" si="15"/>
        <v>8.06</v>
      </c>
      <c r="G131" s="7">
        <f t="shared" si="16"/>
        <v>91.94</v>
      </c>
      <c r="H131" s="24" t="s">
        <v>252</v>
      </c>
      <c r="I131" s="24" t="s">
        <v>253</v>
      </c>
      <c r="J131" s="7">
        <v>3.0</v>
      </c>
      <c r="K131" s="7">
        <v>2.0</v>
      </c>
      <c r="L131" s="7">
        <v>1.0</v>
      </c>
      <c r="M131" s="7">
        <v>1.0</v>
      </c>
      <c r="N131" s="7">
        <v>0.0</v>
      </c>
      <c r="O131" s="7">
        <v>0.0</v>
      </c>
      <c r="P131" s="7">
        <v>0.0</v>
      </c>
      <c r="Q131" s="7">
        <v>4.0</v>
      </c>
      <c r="R131" s="7">
        <v>0.0</v>
      </c>
      <c r="S131" s="7">
        <v>0.0</v>
      </c>
      <c r="T131" s="7">
        <v>0.0</v>
      </c>
      <c r="U131" s="7">
        <v>3.0</v>
      </c>
      <c r="V131" s="7">
        <v>2.0</v>
      </c>
      <c r="W131" s="7">
        <v>0.0</v>
      </c>
      <c r="X131" s="7">
        <v>0.0</v>
      </c>
      <c r="Y131" s="7">
        <v>0.0</v>
      </c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</row>
    <row r="132" ht="15.75" customHeight="1">
      <c r="A132" s="7">
        <v>126.0</v>
      </c>
      <c r="B132" s="7">
        <v>16.0</v>
      </c>
      <c r="C132" s="7">
        <v>3.0</v>
      </c>
      <c r="D132" s="7">
        <v>0.0</v>
      </c>
      <c r="E132" s="7">
        <v>6.0</v>
      </c>
      <c r="F132" s="7">
        <f t="shared" si="15"/>
        <v>6.5</v>
      </c>
      <c r="G132" s="7">
        <f t="shared" si="16"/>
        <v>93.5</v>
      </c>
      <c r="H132" s="24" t="s">
        <v>254</v>
      </c>
      <c r="I132" s="24" t="s">
        <v>255</v>
      </c>
      <c r="J132" s="7">
        <v>1.0</v>
      </c>
      <c r="K132" s="7">
        <v>0.0</v>
      </c>
      <c r="L132" s="7">
        <v>0.0</v>
      </c>
      <c r="M132" s="7">
        <v>0.0</v>
      </c>
      <c r="N132" s="7">
        <v>0.0</v>
      </c>
      <c r="O132" s="7">
        <v>0.0</v>
      </c>
      <c r="P132" s="7">
        <v>0.0</v>
      </c>
      <c r="Q132" s="7">
        <v>3.0</v>
      </c>
      <c r="R132" s="7">
        <v>0.0</v>
      </c>
      <c r="S132" s="7">
        <v>0.0</v>
      </c>
      <c r="T132" s="7">
        <v>0.0</v>
      </c>
      <c r="U132" s="7">
        <v>2.0</v>
      </c>
      <c r="V132" s="7">
        <v>1.0</v>
      </c>
      <c r="W132" s="7">
        <v>0.0</v>
      </c>
      <c r="X132" s="7">
        <v>0.0</v>
      </c>
      <c r="Y132" s="7">
        <v>0.0</v>
      </c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</row>
    <row r="133" ht="15.75" customHeight="1">
      <c r="A133" s="7">
        <v>127.0</v>
      </c>
      <c r="B133" s="7">
        <v>4.0</v>
      </c>
      <c r="C133" s="7">
        <v>6.0</v>
      </c>
      <c r="D133" s="7">
        <v>9.0</v>
      </c>
      <c r="E133" s="7">
        <v>9.0</v>
      </c>
      <c r="F133" s="7">
        <f t="shared" si="15"/>
        <v>7.28</v>
      </c>
      <c r="G133" s="7">
        <f t="shared" si="16"/>
        <v>92.72</v>
      </c>
      <c r="H133" s="24" t="s">
        <v>217</v>
      </c>
      <c r="I133" s="24" t="s">
        <v>256</v>
      </c>
      <c r="J133" s="7">
        <v>4.0</v>
      </c>
      <c r="K133" s="7">
        <v>0.0</v>
      </c>
      <c r="L133" s="7">
        <v>0.0</v>
      </c>
      <c r="M133" s="7">
        <v>0.0</v>
      </c>
      <c r="N133" s="7">
        <v>0.0</v>
      </c>
      <c r="O133" s="7">
        <v>0.0</v>
      </c>
      <c r="P133" s="7">
        <v>0.0</v>
      </c>
      <c r="Q133" s="7">
        <v>2.0</v>
      </c>
      <c r="R133" s="7">
        <v>0.0</v>
      </c>
      <c r="S133" s="7">
        <v>0.0</v>
      </c>
      <c r="T133" s="7">
        <v>0.0</v>
      </c>
      <c r="U133" s="7">
        <v>1.0</v>
      </c>
      <c r="V133" s="7">
        <v>2.0</v>
      </c>
      <c r="W133" s="7">
        <v>0.0</v>
      </c>
      <c r="X133" s="7">
        <v>0.0</v>
      </c>
      <c r="Y133" s="7">
        <v>0.0</v>
      </c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</row>
    <row r="134" ht="15.75" customHeight="1">
      <c r="A134" s="7">
        <v>128.0</v>
      </c>
      <c r="B134" s="7">
        <v>6.0</v>
      </c>
      <c r="C134" s="7">
        <v>10.0</v>
      </c>
      <c r="D134" s="7">
        <v>5.0</v>
      </c>
      <c r="E134" s="7">
        <v>3.0</v>
      </c>
      <c r="F134" s="7">
        <f t="shared" si="15"/>
        <v>6.24</v>
      </c>
      <c r="G134" s="7">
        <f t="shared" si="16"/>
        <v>93.76</v>
      </c>
      <c r="H134" s="24" t="s">
        <v>257</v>
      </c>
      <c r="I134" s="24" t="s">
        <v>258</v>
      </c>
      <c r="J134" s="7">
        <v>0.0</v>
      </c>
      <c r="K134" s="7">
        <v>0.0</v>
      </c>
      <c r="L134" s="7">
        <v>0.0</v>
      </c>
      <c r="M134" s="7">
        <v>0.0</v>
      </c>
      <c r="N134" s="7">
        <v>0.0</v>
      </c>
      <c r="O134" s="7">
        <v>0.0</v>
      </c>
      <c r="P134" s="7">
        <v>0.0</v>
      </c>
      <c r="Q134" s="7">
        <v>3.0</v>
      </c>
      <c r="R134" s="7">
        <v>0.0</v>
      </c>
      <c r="S134" s="7">
        <v>0.0</v>
      </c>
      <c r="T134" s="7">
        <v>2.0</v>
      </c>
      <c r="U134" s="7">
        <v>0.0</v>
      </c>
      <c r="V134" s="7">
        <v>0.0</v>
      </c>
      <c r="W134" s="7">
        <v>0.0</v>
      </c>
      <c r="X134" s="7">
        <v>0.0</v>
      </c>
      <c r="Y134" s="7">
        <v>0.0</v>
      </c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</row>
    <row r="135" ht="15.75" customHeight="1">
      <c r="A135" s="7">
        <v>129.0</v>
      </c>
      <c r="B135" s="7">
        <v>5.0</v>
      </c>
      <c r="C135" s="7">
        <v>4.0</v>
      </c>
      <c r="D135" s="7">
        <v>2.0</v>
      </c>
      <c r="E135" s="7">
        <v>2.0</v>
      </c>
      <c r="F135" s="7">
        <f t="shared" si="15"/>
        <v>3.38</v>
      </c>
      <c r="G135" s="7">
        <f t="shared" si="16"/>
        <v>96.62</v>
      </c>
      <c r="H135" s="24" t="s">
        <v>259</v>
      </c>
      <c r="I135" s="24" t="s">
        <v>260</v>
      </c>
      <c r="J135" s="7">
        <v>1.0</v>
      </c>
      <c r="K135" s="7">
        <v>0.0</v>
      </c>
      <c r="L135" s="7">
        <v>0.0</v>
      </c>
      <c r="M135" s="7">
        <v>0.0</v>
      </c>
      <c r="N135" s="7">
        <v>0.0</v>
      </c>
      <c r="O135" s="7">
        <v>0.0</v>
      </c>
      <c r="P135" s="7">
        <v>0.0</v>
      </c>
      <c r="Q135" s="7">
        <v>4.0</v>
      </c>
      <c r="R135" s="7">
        <v>0.0</v>
      </c>
      <c r="S135" s="7">
        <v>0.0</v>
      </c>
      <c r="T135" s="7">
        <v>1.0</v>
      </c>
      <c r="U135" s="7">
        <v>2.0</v>
      </c>
      <c r="V135" s="7">
        <v>2.0</v>
      </c>
      <c r="W135" s="7">
        <v>0.0</v>
      </c>
      <c r="X135" s="7">
        <v>0.0</v>
      </c>
      <c r="Y135" s="7">
        <v>0.0</v>
      </c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</row>
    <row r="136" ht="15.75" customHeight="1">
      <c r="A136" s="7">
        <v>130.0</v>
      </c>
      <c r="B136" s="7">
        <v>2.0</v>
      </c>
      <c r="C136" s="7">
        <v>2.0</v>
      </c>
      <c r="D136" s="7">
        <v>3.0</v>
      </c>
      <c r="E136" s="7">
        <v>6.0</v>
      </c>
      <c r="F136" s="7">
        <f t="shared" si="15"/>
        <v>3.38</v>
      </c>
      <c r="G136" s="7">
        <f t="shared" si="16"/>
        <v>96.62</v>
      </c>
      <c r="H136" s="24" t="s">
        <v>261</v>
      </c>
      <c r="I136" s="24" t="s">
        <v>262</v>
      </c>
      <c r="J136" s="7">
        <v>2.0</v>
      </c>
      <c r="K136" s="7">
        <v>0.0</v>
      </c>
      <c r="L136" s="7">
        <v>0.0</v>
      </c>
      <c r="M136" s="7">
        <v>2.0</v>
      </c>
      <c r="N136" s="7">
        <v>0.0</v>
      </c>
      <c r="O136" s="7">
        <v>0.0</v>
      </c>
      <c r="P136" s="7">
        <v>1.0</v>
      </c>
      <c r="Q136" s="7">
        <v>4.0</v>
      </c>
      <c r="R136" s="7">
        <v>0.0</v>
      </c>
      <c r="S136" s="7">
        <v>0.0</v>
      </c>
      <c r="T136" s="7">
        <v>0.0</v>
      </c>
      <c r="U136" s="7">
        <v>3.0</v>
      </c>
      <c r="V136" s="7">
        <v>2.0</v>
      </c>
      <c r="W136" s="7">
        <v>0.0</v>
      </c>
      <c r="X136" s="7">
        <v>0.0</v>
      </c>
      <c r="Y136" s="7">
        <v>0.0</v>
      </c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</row>
    <row r="137" ht="15.75" customHeight="1">
      <c r="A137" s="7">
        <v>131.0</v>
      </c>
      <c r="B137" s="7">
        <v>7.0</v>
      </c>
      <c r="C137" s="7">
        <v>9.0</v>
      </c>
      <c r="D137" s="7">
        <v>5.0</v>
      </c>
      <c r="E137" s="7">
        <v>3.0</v>
      </c>
      <c r="F137" s="7">
        <f t="shared" si="15"/>
        <v>6.24</v>
      </c>
      <c r="G137" s="7">
        <f t="shared" si="16"/>
        <v>93.76</v>
      </c>
      <c r="H137" s="24" t="s">
        <v>263</v>
      </c>
      <c r="I137" s="24" t="s">
        <v>238</v>
      </c>
      <c r="J137" s="7">
        <v>0.0</v>
      </c>
      <c r="K137" s="7">
        <v>0.0</v>
      </c>
      <c r="L137" s="7">
        <v>0.0</v>
      </c>
      <c r="M137" s="7">
        <v>0.0</v>
      </c>
      <c r="N137" s="7">
        <v>0.0</v>
      </c>
      <c r="O137" s="7">
        <v>0.0</v>
      </c>
      <c r="P137" s="7">
        <v>0.0</v>
      </c>
      <c r="Q137" s="7">
        <v>3.0</v>
      </c>
      <c r="R137" s="7">
        <v>0.0</v>
      </c>
      <c r="S137" s="7">
        <v>0.0</v>
      </c>
      <c r="T137" s="7">
        <v>0.0</v>
      </c>
      <c r="U137" s="7">
        <v>4.0</v>
      </c>
      <c r="V137" s="7">
        <v>1.0</v>
      </c>
      <c r="W137" s="7">
        <v>1.0</v>
      </c>
      <c r="X137" s="7">
        <v>0.0</v>
      </c>
      <c r="Y137" s="7">
        <v>0.0</v>
      </c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</row>
    <row r="138" ht="15.75" customHeight="1">
      <c r="A138" s="7">
        <v>132.0</v>
      </c>
      <c r="B138" s="7">
        <v>10.0</v>
      </c>
      <c r="C138" s="7">
        <v>7.0</v>
      </c>
      <c r="D138" s="7">
        <v>3.0</v>
      </c>
      <c r="E138" s="7">
        <v>6.0</v>
      </c>
      <c r="F138" s="7">
        <f t="shared" si="15"/>
        <v>6.76</v>
      </c>
      <c r="G138" s="7">
        <f t="shared" si="16"/>
        <v>93.24</v>
      </c>
      <c r="H138" s="24" t="s">
        <v>264</v>
      </c>
      <c r="I138" s="24" t="s">
        <v>265</v>
      </c>
      <c r="J138" s="7">
        <v>0.0</v>
      </c>
      <c r="K138" s="7">
        <v>0.0</v>
      </c>
      <c r="L138" s="7">
        <v>0.0</v>
      </c>
      <c r="M138" s="7">
        <v>2.0</v>
      </c>
      <c r="N138" s="7">
        <v>1.0</v>
      </c>
      <c r="O138" s="7">
        <v>0.0</v>
      </c>
      <c r="P138" s="7">
        <v>1.0</v>
      </c>
      <c r="Q138" s="7">
        <v>4.0</v>
      </c>
      <c r="R138" s="7">
        <v>0.0</v>
      </c>
      <c r="S138" s="7">
        <v>0.0</v>
      </c>
      <c r="T138" s="7">
        <v>0.0</v>
      </c>
      <c r="U138" s="7">
        <v>4.0</v>
      </c>
      <c r="V138" s="7">
        <v>2.0</v>
      </c>
      <c r="W138" s="7">
        <v>0.0</v>
      </c>
      <c r="X138" s="7">
        <v>0.0</v>
      </c>
      <c r="Y138" s="7">
        <v>0.0</v>
      </c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</row>
    <row r="139" ht="15.75" customHeight="1">
      <c r="A139" s="7">
        <v>133.0</v>
      </c>
      <c r="B139" s="7">
        <v>3.0</v>
      </c>
      <c r="C139" s="7">
        <v>48.0</v>
      </c>
      <c r="D139" s="7">
        <v>2.0</v>
      </c>
      <c r="E139" s="7">
        <v>3.0</v>
      </c>
      <c r="F139" s="7">
        <f t="shared" si="15"/>
        <v>14.56</v>
      </c>
      <c r="G139" s="7">
        <f t="shared" si="16"/>
        <v>85.44</v>
      </c>
      <c r="H139" s="24" t="s">
        <v>266</v>
      </c>
      <c r="I139" s="24" t="s">
        <v>267</v>
      </c>
      <c r="J139" s="7">
        <v>0.0</v>
      </c>
      <c r="K139" s="7">
        <v>0.0</v>
      </c>
      <c r="L139" s="7">
        <v>0.0</v>
      </c>
      <c r="M139" s="7">
        <v>4.0</v>
      </c>
      <c r="N139" s="7">
        <v>0.0</v>
      </c>
      <c r="O139" s="7">
        <v>0.0</v>
      </c>
      <c r="P139" s="7">
        <v>0.0</v>
      </c>
      <c r="Q139" s="7">
        <v>4.0</v>
      </c>
      <c r="R139" s="7">
        <v>0.0</v>
      </c>
      <c r="S139" s="7">
        <v>0.0</v>
      </c>
      <c r="T139" s="7">
        <v>2.0</v>
      </c>
      <c r="U139" s="7">
        <v>3.0</v>
      </c>
      <c r="V139" s="7">
        <v>2.0</v>
      </c>
      <c r="W139" s="7">
        <v>0.0</v>
      </c>
      <c r="X139" s="7">
        <v>0.0</v>
      </c>
      <c r="Y139" s="7">
        <v>1.0</v>
      </c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</row>
    <row r="140" ht="15.75" customHeight="1">
      <c r="A140" s="7">
        <v>134.0</v>
      </c>
      <c r="B140" s="7">
        <v>6.0</v>
      </c>
      <c r="C140" s="7">
        <v>3.0</v>
      </c>
      <c r="D140" s="7">
        <v>4.0</v>
      </c>
      <c r="E140" s="7">
        <v>10.0</v>
      </c>
      <c r="F140" s="7">
        <f t="shared" si="15"/>
        <v>5.98</v>
      </c>
      <c r="G140" s="7">
        <f t="shared" si="16"/>
        <v>94.02</v>
      </c>
      <c r="H140" s="24" t="s">
        <v>268</v>
      </c>
      <c r="I140" s="24" t="s">
        <v>269</v>
      </c>
      <c r="J140" s="7">
        <v>0.0</v>
      </c>
      <c r="K140" s="7">
        <v>0.0</v>
      </c>
      <c r="L140" s="7">
        <v>0.0</v>
      </c>
      <c r="M140" s="7">
        <v>0.0</v>
      </c>
      <c r="N140" s="7">
        <v>0.0</v>
      </c>
      <c r="O140" s="7">
        <v>1.0</v>
      </c>
      <c r="P140" s="7">
        <v>0.0</v>
      </c>
      <c r="Q140" s="7">
        <v>4.0</v>
      </c>
      <c r="R140" s="7">
        <v>0.0</v>
      </c>
      <c r="S140" s="7">
        <v>0.0</v>
      </c>
      <c r="T140" s="7">
        <v>0.0</v>
      </c>
      <c r="U140" s="7">
        <v>3.0</v>
      </c>
      <c r="V140" s="7">
        <v>2.0</v>
      </c>
      <c r="W140" s="7">
        <v>0.0</v>
      </c>
      <c r="X140" s="7">
        <v>0.0</v>
      </c>
      <c r="Y140" s="7">
        <v>0.0</v>
      </c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</row>
    <row r="141" ht="15.75" customHeight="1">
      <c r="A141" s="7">
        <v>135.0</v>
      </c>
      <c r="B141" s="7">
        <v>2.0</v>
      </c>
      <c r="C141" s="7">
        <v>8.0</v>
      </c>
      <c r="D141" s="7">
        <v>4.0</v>
      </c>
      <c r="E141" s="7">
        <v>4.0</v>
      </c>
      <c r="F141" s="7">
        <f t="shared" si="15"/>
        <v>4.68</v>
      </c>
      <c r="G141" s="7">
        <f t="shared" si="16"/>
        <v>95.32</v>
      </c>
      <c r="H141" s="24" t="s">
        <v>270</v>
      </c>
      <c r="I141" s="24" t="s">
        <v>271</v>
      </c>
      <c r="J141" s="7">
        <v>0.0</v>
      </c>
      <c r="K141" s="7">
        <v>2.0</v>
      </c>
      <c r="L141" s="7">
        <v>0.0</v>
      </c>
      <c r="M141" s="7">
        <v>1.0</v>
      </c>
      <c r="N141" s="7">
        <v>0.0</v>
      </c>
      <c r="O141" s="7">
        <v>1.0</v>
      </c>
      <c r="P141" s="7">
        <v>0.0</v>
      </c>
      <c r="Q141" s="7">
        <v>4.0</v>
      </c>
      <c r="R141" s="7">
        <v>0.0</v>
      </c>
      <c r="S141" s="7">
        <v>0.0</v>
      </c>
      <c r="T141" s="7">
        <v>1.0</v>
      </c>
      <c r="U141" s="7">
        <v>3.0</v>
      </c>
      <c r="V141" s="7">
        <v>2.0</v>
      </c>
      <c r="W141" s="7">
        <v>1.0</v>
      </c>
      <c r="X141" s="7">
        <v>0.0</v>
      </c>
      <c r="Y141" s="7">
        <v>0.0</v>
      </c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</row>
    <row r="142" ht="15.75" customHeight="1">
      <c r="A142" s="7">
        <v>136.0</v>
      </c>
      <c r="B142" s="7">
        <v>14.0</v>
      </c>
      <c r="C142" s="7">
        <v>35.0</v>
      </c>
      <c r="D142" s="7">
        <v>42.0</v>
      </c>
      <c r="E142" s="7">
        <v>16.0</v>
      </c>
      <c r="F142" s="7">
        <f t="shared" si="15"/>
        <v>27.82</v>
      </c>
      <c r="G142" s="7">
        <f t="shared" si="16"/>
        <v>72.18</v>
      </c>
      <c r="H142" s="24" t="s">
        <v>272</v>
      </c>
      <c r="I142" s="24" t="s">
        <v>101</v>
      </c>
      <c r="J142" s="7">
        <v>2.0</v>
      </c>
      <c r="K142" s="7">
        <v>4.0</v>
      </c>
      <c r="L142" s="7">
        <v>0.0</v>
      </c>
      <c r="M142" s="7">
        <v>4.0</v>
      </c>
      <c r="N142" s="7">
        <v>0.0</v>
      </c>
      <c r="O142" s="7">
        <v>1.0</v>
      </c>
      <c r="P142" s="7">
        <v>0.0</v>
      </c>
      <c r="Q142" s="7">
        <v>4.0</v>
      </c>
      <c r="R142" s="7">
        <v>0.0</v>
      </c>
      <c r="S142" s="7">
        <v>0.0</v>
      </c>
      <c r="T142" s="7">
        <v>0.0</v>
      </c>
      <c r="U142" s="7">
        <v>0.0</v>
      </c>
      <c r="V142" s="7">
        <v>1.0</v>
      </c>
      <c r="W142" s="7">
        <v>0.0</v>
      </c>
      <c r="X142" s="7">
        <v>0.0</v>
      </c>
      <c r="Y142" s="7">
        <v>4.0</v>
      </c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</row>
    <row r="143" ht="15.75" customHeight="1">
      <c r="A143" s="7">
        <v>137.0</v>
      </c>
      <c r="B143" s="7">
        <v>3.0</v>
      </c>
      <c r="C143" s="7">
        <v>3.0</v>
      </c>
      <c r="D143" s="7">
        <v>0.0</v>
      </c>
      <c r="E143" s="7">
        <v>3.0</v>
      </c>
      <c r="F143" s="7">
        <f t="shared" si="15"/>
        <v>2.34</v>
      </c>
      <c r="G143" s="7">
        <f t="shared" si="16"/>
        <v>97.66</v>
      </c>
      <c r="H143" s="24" t="s">
        <v>263</v>
      </c>
      <c r="I143" s="24" t="s">
        <v>273</v>
      </c>
      <c r="J143" s="7">
        <v>3.0</v>
      </c>
      <c r="K143" s="7">
        <v>1.0</v>
      </c>
      <c r="L143" s="7">
        <v>0.0</v>
      </c>
      <c r="M143" s="7">
        <v>0.0</v>
      </c>
      <c r="N143" s="7">
        <v>0.0</v>
      </c>
      <c r="O143" s="7">
        <v>1.0</v>
      </c>
      <c r="P143" s="7">
        <v>0.0</v>
      </c>
      <c r="Q143" s="7">
        <v>3.0</v>
      </c>
      <c r="R143" s="7">
        <v>0.0</v>
      </c>
      <c r="S143" s="7">
        <v>0.0</v>
      </c>
      <c r="T143" s="7">
        <v>0.0</v>
      </c>
      <c r="U143" s="7">
        <v>3.0</v>
      </c>
      <c r="V143" s="7">
        <v>1.0</v>
      </c>
      <c r="W143" s="7">
        <v>0.0</v>
      </c>
      <c r="X143" s="7">
        <v>0.0</v>
      </c>
      <c r="Y143" s="7">
        <v>0.0</v>
      </c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</row>
    <row r="144" ht="15.75" customHeight="1">
      <c r="A144" s="7">
        <v>138.0</v>
      </c>
      <c r="B144" s="7">
        <v>7.0</v>
      </c>
      <c r="C144" s="7">
        <v>8.0</v>
      </c>
      <c r="D144" s="7">
        <v>4.0</v>
      </c>
      <c r="E144" s="7">
        <v>7.0</v>
      </c>
      <c r="F144" s="7">
        <f t="shared" si="15"/>
        <v>6.76</v>
      </c>
      <c r="G144" s="7">
        <f t="shared" si="16"/>
        <v>93.24</v>
      </c>
      <c r="H144" s="24" t="s">
        <v>274</v>
      </c>
      <c r="I144" s="24" t="s">
        <v>275</v>
      </c>
      <c r="J144" s="7">
        <v>1.0</v>
      </c>
      <c r="K144" s="7">
        <v>0.0</v>
      </c>
      <c r="L144" s="7">
        <v>0.0</v>
      </c>
      <c r="M144" s="7">
        <v>0.0</v>
      </c>
      <c r="N144" s="7">
        <v>0.0</v>
      </c>
      <c r="O144" s="7">
        <v>0.0</v>
      </c>
      <c r="P144" s="7">
        <v>0.0</v>
      </c>
      <c r="Q144" s="7">
        <v>3.0</v>
      </c>
      <c r="R144" s="7">
        <v>0.0</v>
      </c>
      <c r="S144" s="7">
        <v>0.0</v>
      </c>
      <c r="T144" s="7">
        <v>1.0</v>
      </c>
      <c r="U144" s="7">
        <v>0.0</v>
      </c>
      <c r="V144" s="7">
        <v>1.0</v>
      </c>
      <c r="W144" s="7">
        <v>0.0</v>
      </c>
      <c r="X144" s="7">
        <v>0.0</v>
      </c>
      <c r="Y144" s="7">
        <v>0.0</v>
      </c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</row>
    <row r="145" ht="15.75" customHeight="1">
      <c r="A145" s="7">
        <v>139.0</v>
      </c>
      <c r="B145" s="7">
        <v>18.0</v>
      </c>
      <c r="C145" s="7">
        <v>4.0</v>
      </c>
      <c r="D145" s="7">
        <v>10.0</v>
      </c>
      <c r="E145" s="7">
        <v>6.0</v>
      </c>
      <c r="F145" s="7">
        <f t="shared" si="15"/>
        <v>9.88</v>
      </c>
      <c r="G145" s="7">
        <f t="shared" si="16"/>
        <v>90.12</v>
      </c>
      <c r="H145" s="24" t="s">
        <v>276</v>
      </c>
      <c r="I145" s="24" t="s">
        <v>277</v>
      </c>
      <c r="J145" s="7">
        <v>1.0</v>
      </c>
      <c r="K145" s="7">
        <v>3.0</v>
      </c>
      <c r="L145" s="7">
        <v>0.0</v>
      </c>
      <c r="M145" s="7">
        <v>0.0</v>
      </c>
      <c r="N145" s="7">
        <v>0.0</v>
      </c>
      <c r="O145" s="7">
        <v>1.0</v>
      </c>
      <c r="P145" s="7">
        <v>0.0</v>
      </c>
      <c r="Q145" s="7">
        <v>1.0</v>
      </c>
      <c r="R145" s="7">
        <v>0.0</v>
      </c>
      <c r="S145" s="7">
        <v>0.0</v>
      </c>
      <c r="T145" s="7">
        <v>1.0</v>
      </c>
      <c r="U145" s="7">
        <v>0.0</v>
      </c>
      <c r="V145" s="7">
        <v>1.0</v>
      </c>
      <c r="W145" s="7">
        <v>1.0</v>
      </c>
      <c r="X145" s="7">
        <v>0.0</v>
      </c>
      <c r="Y145" s="7">
        <v>0.0</v>
      </c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</row>
    <row r="146" ht="15.75" customHeight="1">
      <c r="A146" s="7">
        <v>140.0</v>
      </c>
      <c r="B146" s="7">
        <v>2.0</v>
      </c>
      <c r="C146" s="7">
        <v>4.0</v>
      </c>
      <c r="D146" s="7">
        <v>8.0</v>
      </c>
      <c r="E146" s="7">
        <v>5.0</v>
      </c>
      <c r="F146" s="7">
        <f t="shared" si="15"/>
        <v>4.94</v>
      </c>
      <c r="G146" s="7">
        <f t="shared" si="16"/>
        <v>95.06</v>
      </c>
      <c r="H146" s="24" t="s">
        <v>278</v>
      </c>
      <c r="I146" s="24" t="s">
        <v>279</v>
      </c>
      <c r="J146" s="7">
        <v>2.0</v>
      </c>
      <c r="K146" s="7">
        <v>0.0</v>
      </c>
      <c r="L146" s="7">
        <v>0.0</v>
      </c>
      <c r="M146" s="7">
        <v>1.0</v>
      </c>
      <c r="N146" s="7">
        <v>0.0</v>
      </c>
      <c r="O146" s="7">
        <v>0.0</v>
      </c>
      <c r="P146" s="7">
        <v>4.0</v>
      </c>
      <c r="Q146" s="7">
        <v>4.0</v>
      </c>
      <c r="R146" s="7">
        <v>0.0</v>
      </c>
      <c r="S146" s="7">
        <v>0.0</v>
      </c>
      <c r="T146" s="7">
        <v>2.0</v>
      </c>
      <c r="U146" s="7">
        <v>1.0</v>
      </c>
      <c r="V146" s="7">
        <v>2.0</v>
      </c>
      <c r="W146" s="7">
        <v>0.0</v>
      </c>
      <c r="X146" s="7">
        <v>0.0</v>
      </c>
      <c r="Y146" s="7">
        <v>0.0</v>
      </c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</row>
    <row r="147" ht="15.75" customHeight="1">
      <c r="A147" s="7">
        <v>141.0</v>
      </c>
      <c r="B147" s="7">
        <v>7.0</v>
      </c>
      <c r="C147" s="7">
        <v>15.0</v>
      </c>
      <c r="D147" s="7">
        <v>2.0</v>
      </c>
      <c r="E147" s="7">
        <v>0.0</v>
      </c>
      <c r="F147" s="7">
        <f t="shared" si="15"/>
        <v>6.24</v>
      </c>
      <c r="G147" s="7">
        <f t="shared" si="16"/>
        <v>93.76</v>
      </c>
      <c r="H147" s="24" t="s">
        <v>280</v>
      </c>
      <c r="I147" s="24" t="s">
        <v>281</v>
      </c>
      <c r="J147" s="7">
        <v>4.0</v>
      </c>
      <c r="K147" s="7">
        <v>0.0</v>
      </c>
      <c r="L147" s="7">
        <v>1.0</v>
      </c>
      <c r="M147" s="7">
        <v>4.0</v>
      </c>
      <c r="N147" s="7">
        <v>0.0</v>
      </c>
      <c r="O147" s="7">
        <v>3.0</v>
      </c>
      <c r="P147" s="7">
        <v>0.0</v>
      </c>
      <c r="Q147" s="7">
        <v>1.0</v>
      </c>
      <c r="R147" s="7">
        <v>0.0</v>
      </c>
      <c r="S147" s="7">
        <v>0.0</v>
      </c>
      <c r="T147" s="7">
        <v>0.0</v>
      </c>
      <c r="U147" s="7">
        <v>0.0</v>
      </c>
      <c r="V147" s="7">
        <v>1.0</v>
      </c>
      <c r="W147" s="7">
        <v>0.0</v>
      </c>
      <c r="X147" s="7">
        <v>0.0</v>
      </c>
      <c r="Y147" s="7">
        <v>0.0</v>
      </c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</row>
    <row r="148" ht="15.75" customHeight="1">
      <c r="A148" s="7">
        <v>142.0</v>
      </c>
      <c r="B148" s="7">
        <v>0.0</v>
      </c>
      <c r="C148" s="7">
        <v>0.0</v>
      </c>
      <c r="D148" s="7">
        <v>0.0</v>
      </c>
      <c r="E148" s="7">
        <v>0.0</v>
      </c>
      <c r="F148" s="7">
        <f t="shared" si="15"/>
        <v>0</v>
      </c>
      <c r="G148" s="7">
        <f t="shared" si="16"/>
        <v>100</v>
      </c>
      <c r="H148" s="24" t="s">
        <v>282</v>
      </c>
      <c r="I148" s="24" t="s">
        <v>283</v>
      </c>
      <c r="J148" s="7">
        <v>2.0</v>
      </c>
      <c r="K148" s="7">
        <v>0.0</v>
      </c>
      <c r="L148" s="7">
        <v>0.0</v>
      </c>
      <c r="M148" s="7">
        <v>0.0</v>
      </c>
      <c r="N148" s="7">
        <v>0.0</v>
      </c>
      <c r="O148" s="7">
        <v>0.0</v>
      </c>
      <c r="P148" s="7">
        <v>0.0</v>
      </c>
      <c r="Q148" s="7">
        <v>4.0</v>
      </c>
      <c r="R148" s="7">
        <v>0.0</v>
      </c>
      <c r="S148" s="7">
        <v>0.0</v>
      </c>
      <c r="T148" s="7">
        <v>0.0</v>
      </c>
      <c r="U148" s="7">
        <v>1.0</v>
      </c>
      <c r="V148" s="7">
        <v>1.0</v>
      </c>
      <c r="W148" s="7">
        <v>0.0</v>
      </c>
      <c r="X148" s="7">
        <v>0.0</v>
      </c>
      <c r="Y148" s="7">
        <v>0.0</v>
      </c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</row>
    <row r="149" ht="15.75" customHeight="1">
      <c r="A149" s="7">
        <v>143.0</v>
      </c>
      <c r="B149" s="7">
        <v>3.0</v>
      </c>
      <c r="C149" s="7">
        <v>5.0</v>
      </c>
      <c r="D149" s="7">
        <v>1.0</v>
      </c>
      <c r="E149" s="7">
        <v>4.0</v>
      </c>
      <c r="F149" s="7">
        <f t="shared" si="15"/>
        <v>3.38</v>
      </c>
      <c r="G149" s="7">
        <f t="shared" si="16"/>
        <v>96.62</v>
      </c>
      <c r="H149" s="24" t="s">
        <v>284</v>
      </c>
      <c r="I149" s="24" t="s">
        <v>285</v>
      </c>
      <c r="J149" s="7">
        <v>3.0</v>
      </c>
      <c r="K149" s="7">
        <v>0.0</v>
      </c>
      <c r="L149" s="7">
        <v>0.0</v>
      </c>
      <c r="M149" s="7">
        <v>0.0</v>
      </c>
      <c r="N149" s="7">
        <v>0.0</v>
      </c>
      <c r="O149" s="7">
        <v>1.0</v>
      </c>
      <c r="P149" s="7">
        <v>0.0</v>
      </c>
      <c r="Q149" s="7">
        <v>1.0</v>
      </c>
      <c r="R149" s="7">
        <v>0.0</v>
      </c>
      <c r="S149" s="7">
        <v>0.0</v>
      </c>
      <c r="T149" s="7">
        <v>0.0</v>
      </c>
      <c r="U149" s="7">
        <v>2.0</v>
      </c>
      <c r="V149" s="7">
        <v>0.0</v>
      </c>
      <c r="W149" s="7">
        <v>0.0</v>
      </c>
      <c r="X149" s="7">
        <v>0.0</v>
      </c>
      <c r="Y149" s="7">
        <v>0.0</v>
      </c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</row>
    <row r="150" ht="15.75" customHeight="1">
      <c r="A150" s="7">
        <v>144.0</v>
      </c>
      <c r="B150" s="7">
        <v>9.0</v>
      </c>
      <c r="C150" s="7">
        <v>13.0</v>
      </c>
      <c r="D150" s="7">
        <v>12.0</v>
      </c>
      <c r="E150" s="7">
        <v>16.0</v>
      </c>
      <c r="F150" s="7">
        <f t="shared" si="15"/>
        <v>13</v>
      </c>
      <c r="G150" s="7">
        <f t="shared" si="16"/>
        <v>87</v>
      </c>
      <c r="H150" s="24" t="s">
        <v>286</v>
      </c>
      <c r="I150" s="24" t="s">
        <v>287</v>
      </c>
      <c r="J150" s="7">
        <v>3.0</v>
      </c>
      <c r="K150" s="7">
        <v>0.0</v>
      </c>
      <c r="L150" s="7">
        <v>0.0</v>
      </c>
      <c r="M150" s="7">
        <v>0.0</v>
      </c>
      <c r="N150" s="7">
        <v>0.0</v>
      </c>
      <c r="O150" s="7">
        <v>0.0</v>
      </c>
      <c r="P150" s="7">
        <v>0.0</v>
      </c>
      <c r="Q150" s="7">
        <v>3.0</v>
      </c>
      <c r="R150" s="7">
        <v>0.0</v>
      </c>
      <c r="S150" s="7">
        <v>0.0</v>
      </c>
      <c r="T150" s="7">
        <v>0.0</v>
      </c>
      <c r="U150" s="7">
        <v>0.0</v>
      </c>
      <c r="V150" s="7">
        <v>0.0</v>
      </c>
      <c r="W150" s="7">
        <v>0.0</v>
      </c>
      <c r="X150" s="7">
        <v>0.0</v>
      </c>
      <c r="Y150" s="7">
        <v>0.0</v>
      </c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</row>
    <row r="151" ht="15.75" customHeight="1">
      <c r="A151" s="7">
        <v>145.0</v>
      </c>
      <c r="B151" s="7">
        <v>7.0</v>
      </c>
      <c r="C151" s="7">
        <v>4.0</v>
      </c>
      <c r="D151" s="7">
        <v>3.0</v>
      </c>
      <c r="E151" s="7">
        <v>3.0</v>
      </c>
      <c r="F151" s="7">
        <f t="shared" si="15"/>
        <v>4.42</v>
      </c>
      <c r="G151" s="7">
        <f t="shared" si="16"/>
        <v>95.58</v>
      </c>
      <c r="H151" s="24" t="s">
        <v>288</v>
      </c>
      <c r="I151" s="24" t="s">
        <v>289</v>
      </c>
      <c r="J151" s="7">
        <v>2.0</v>
      </c>
      <c r="K151" s="7">
        <v>0.0</v>
      </c>
      <c r="L151" s="7">
        <v>0.0</v>
      </c>
      <c r="M151" s="7">
        <v>0.0</v>
      </c>
      <c r="N151" s="7">
        <v>0.0</v>
      </c>
      <c r="O151" s="7">
        <v>0.0</v>
      </c>
      <c r="P151" s="7">
        <v>0.0</v>
      </c>
      <c r="Q151" s="7">
        <v>2.0</v>
      </c>
      <c r="R151" s="7">
        <v>0.0</v>
      </c>
      <c r="S151" s="7">
        <v>0.0</v>
      </c>
      <c r="T151" s="7">
        <v>0.0</v>
      </c>
      <c r="U151" s="7">
        <v>0.0</v>
      </c>
      <c r="V151" s="7">
        <v>1.0</v>
      </c>
      <c r="W151" s="7">
        <v>0.0</v>
      </c>
      <c r="X151" s="7">
        <v>0.0</v>
      </c>
      <c r="Y151" s="7">
        <v>0.0</v>
      </c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</row>
    <row r="152" ht="15.75" customHeight="1">
      <c r="A152" s="7">
        <v>146.0</v>
      </c>
      <c r="B152" s="7">
        <v>11.0</v>
      </c>
      <c r="C152" s="7">
        <v>7.0</v>
      </c>
      <c r="D152" s="7">
        <v>4.0</v>
      </c>
      <c r="E152" s="7">
        <v>13.0</v>
      </c>
      <c r="F152" s="7">
        <f t="shared" si="15"/>
        <v>9.1</v>
      </c>
      <c r="G152" s="7">
        <f t="shared" si="16"/>
        <v>90.9</v>
      </c>
      <c r="H152" s="24" t="s">
        <v>290</v>
      </c>
      <c r="I152" s="24" t="s">
        <v>291</v>
      </c>
      <c r="J152" s="7">
        <v>1.0</v>
      </c>
      <c r="K152" s="7">
        <v>0.0</v>
      </c>
      <c r="L152" s="7">
        <v>0.0</v>
      </c>
      <c r="M152" s="7">
        <v>1.0</v>
      </c>
      <c r="N152" s="7">
        <v>0.0</v>
      </c>
      <c r="O152" s="7">
        <v>0.0</v>
      </c>
      <c r="P152" s="7">
        <v>0.0</v>
      </c>
      <c r="Q152" s="7">
        <v>4.0</v>
      </c>
      <c r="R152" s="7">
        <v>0.0</v>
      </c>
      <c r="S152" s="7">
        <v>0.0</v>
      </c>
      <c r="T152" s="7">
        <v>0.0</v>
      </c>
      <c r="U152" s="7">
        <v>1.0</v>
      </c>
      <c r="V152" s="7">
        <v>3.0</v>
      </c>
      <c r="W152" s="7">
        <v>0.0</v>
      </c>
      <c r="X152" s="7">
        <v>0.0</v>
      </c>
      <c r="Y152" s="7">
        <v>0.0</v>
      </c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</row>
    <row r="153" ht="15.75" customHeight="1">
      <c r="A153" s="7">
        <v>147.0</v>
      </c>
      <c r="B153" s="7">
        <v>2.0</v>
      </c>
      <c r="C153" s="7">
        <v>0.0</v>
      </c>
      <c r="D153" s="7">
        <v>7.0</v>
      </c>
      <c r="E153" s="7">
        <v>1.0</v>
      </c>
      <c r="F153" s="7">
        <f t="shared" si="15"/>
        <v>2.6</v>
      </c>
      <c r="G153" s="7">
        <f t="shared" si="16"/>
        <v>97.4</v>
      </c>
      <c r="H153" s="24" t="s">
        <v>292</v>
      </c>
      <c r="I153" s="24" t="s">
        <v>293</v>
      </c>
      <c r="J153" s="7">
        <v>0.0</v>
      </c>
      <c r="K153" s="7">
        <v>0.0</v>
      </c>
      <c r="L153" s="7">
        <v>0.0</v>
      </c>
      <c r="M153" s="7">
        <v>1.0</v>
      </c>
      <c r="N153" s="7">
        <v>0.0</v>
      </c>
      <c r="O153" s="7">
        <v>0.0</v>
      </c>
      <c r="P153" s="7">
        <v>0.0</v>
      </c>
      <c r="Q153" s="7">
        <v>4.0</v>
      </c>
      <c r="R153" s="7">
        <v>0.0</v>
      </c>
      <c r="S153" s="7">
        <v>0.0</v>
      </c>
      <c r="T153" s="7">
        <v>0.0</v>
      </c>
      <c r="U153" s="7">
        <v>4.0</v>
      </c>
      <c r="V153" s="7">
        <v>1.0</v>
      </c>
      <c r="W153" s="7">
        <v>0.0</v>
      </c>
      <c r="X153" s="7">
        <v>0.0</v>
      </c>
      <c r="Y153" s="7">
        <v>0.0</v>
      </c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</row>
    <row r="154" ht="15.75" customHeight="1">
      <c r="A154" s="7">
        <v>148.0</v>
      </c>
      <c r="B154" s="7">
        <v>7.0</v>
      </c>
      <c r="C154" s="7">
        <v>5.0</v>
      </c>
      <c r="D154" s="7">
        <v>2.0</v>
      </c>
      <c r="E154" s="7">
        <v>2.0</v>
      </c>
      <c r="F154" s="7">
        <f t="shared" si="15"/>
        <v>4.16</v>
      </c>
      <c r="G154" s="7">
        <f t="shared" si="16"/>
        <v>95.84</v>
      </c>
      <c r="H154" s="24" t="s">
        <v>294</v>
      </c>
      <c r="I154" s="24" t="s">
        <v>295</v>
      </c>
      <c r="J154" s="7">
        <v>0.0</v>
      </c>
      <c r="K154" s="7">
        <v>0.0</v>
      </c>
      <c r="L154" s="7">
        <v>0.0</v>
      </c>
      <c r="M154" s="7">
        <v>0.0</v>
      </c>
      <c r="N154" s="7">
        <v>0.0</v>
      </c>
      <c r="O154" s="7">
        <v>0.0</v>
      </c>
      <c r="P154" s="7">
        <v>1.0</v>
      </c>
      <c r="Q154" s="7">
        <v>4.0</v>
      </c>
      <c r="R154" s="7">
        <v>0.0</v>
      </c>
      <c r="S154" s="7">
        <v>0.0</v>
      </c>
      <c r="T154" s="7">
        <v>0.0</v>
      </c>
      <c r="U154" s="7">
        <v>2.0</v>
      </c>
      <c r="V154" s="7">
        <v>2.0</v>
      </c>
      <c r="W154" s="7">
        <v>0.0</v>
      </c>
      <c r="X154" s="7">
        <v>0.0</v>
      </c>
      <c r="Y154" s="7">
        <v>0.0</v>
      </c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</row>
    <row r="155" ht="15.75" customHeight="1">
      <c r="A155" s="7">
        <v>149.0</v>
      </c>
      <c r="B155" s="7">
        <v>7.0</v>
      </c>
      <c r="C155" s="7">
        <v>16.0</v>
      </c>
      <c r="D155" s="7">
        <v>4.0</v>
      </c>
      <c r="E155" s="7">
        <v>5.0</v>
      </c>
      <c r="F155" s="7">
        <f t="shared" si="15"/>
        <v>8.32</v>
      </c>
      <c r="G155" s="7">
        <f t="shared" si="16"/>
        <v>91.68</v>
      </c>
      <c r="H155" s="24" t="s">
        <v>296</v>
      </c>
      <c r="I155" s="24" t="s">
        <v>297</v>
      </c>
      <c r="J155" s="7">
        <v>0.0</v>
      </c>
      <c r="K155" s="7">
        <v>0.0</v>
      </c>
      <c r="L155" s="7">
        <v>0.0</v>
      </c>
      <c r="M155" s="7">
        <v>0.0</v>
      </c>
      <c r="N155" s="7">
        <v>0.0</v>
      </c>
      <c r="O155" s="7">
        <v>0.0</v>
      </c>
      <c r="P155" s="7">
        <v>0.0</v>
      </c>
      <c r="Q155" s="7">
        <v>4.0</v>
      </c>
      <c r="R155" s="7">
        <v>0.0</v>
      </c>
      <c r="S155" s="7">
        <v>0.0</v>
      </c>
      <c r="T155" s="7">
        <v>0.0</v>
      </c>
      <c r="U155" s="7">
        <v>0.0</v>
      </c>
      <c r="V155" s="7">
        <v>2.0</v>
      </c>
      <c r="W155" s="7">
        <v>0.0</v>
      </c>
      <c r="X155" s="7">
        <v>0.0</v>
      </c>
      <c r="Y155" s="7">
        <v>0.0</v>
      </c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</row>
    <row r="156" ht="15.75" customHeight="1">
      <c r="A156" s="7">
        <v>150.0</v>
      </c>
      <c r="B156" s="7">
        <v>0.0</v>
      </c>
      <c r="C156" s="7">
        <v>3.0</v>
      </c>
      <c r="D156" s="7">
        <v>2.0</v>
      </c>
      <c r="E156" s="7">
        <v>3.0</v>
      </c>
      <c r="F156" s="7">
        <f t="shared" si="15"/>
        <v>2.08</v>
      </c>
      <c r="G156" s="7">
        <f t="shared" si="16"/>
        <v>97.92</v>
      </c>
      <c r="H156" s="24" t="s">
        <v>298</v>
      </c>
      <c r="I156" s="24" t="s">
        <v>299</v>
      </c>
      <c r="J156" s="7">
        <v>1.0</v>
      </c>
      <c r="K156" s="7">
        <v>3.0</v>
      </c>
      <c r="L156" s="7">
        <v>0.0</v>
      </c>
      <c r="M156" s="7">
        <v>0.0</v>
      </c>
      <c r="N156" s="7">
        <v>0.0</v>
      </c>
      <c r="O156" s="7">
        <v>1.0</v>
      </c>
      <c r="P156" s="7">
        <v>0.0</v>
      </c>
      <c r="Q156" s="7">
        <v>2.0</v>
      </c>
      <c r="R156" s="7">
        <v>0.0</v>
      </c>
      <c r="S156" s="7">
        <v>0.0</v>
      </c>
      <c r="T156" s="7">
        <v>0.0</v>
      </c>
      <c r="U156" s="7">
        <v>0.0</v>
      </c>
      <c r="V156" s="7">
        <v>2.0</v>
      </c>
      <c r="W156" s="7">
        <v>0.0</v>
      </c>
      <c r="X156" s="7">
        <v>0.0</v>
      </c>
      <c r="Y156" s="7">
        <v>0.0</v>
      </c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</row>
    <row r="157" ht="15.75" customHeight="1">
      <c r="A157" s="7">
        <v>151.0</v>
      </c>
      <c r="B157" s="7">
        <v>2.0</v>
      </c>
      <c r="C157" s="7">
        <v>0.0</v>
      </c>
      <c r="D157" s="7">
        <v>0.0</v>
      </c>
      <c r="E157" s="7">
        <v>3.0</v>
      </c>
      <c r="F157" s="7">
        <f t="shared" si="15"/>
        <v>1.3</v>
      </c>
      <c r="G157" s="7">
        <f t="shared" si="16"/>
        <v>98.7</v>
      </c>
      <c r="H157" s="24" t="s">
        <v>300</v>
      </c>
      <c r="I157" s="24" t="s">
        <v>301</v>
      </c>
      <c r="J157" s="7">
        <v>1.0</v>
      </c>
      <c r="K157" s="7">
        <v>2.0</v>
      </c>
      <c r="L157" s="7">
        <v>0.0</v>
      </c>
      <c r="M157" s="7">
        <v>1.0</v>
      </c>
      <c r="N157" s="7">
        <v>0.0</v>
      </c>
      <c r="O157" s="7">
        <v>4.0</v>
      </c>
      <c r="P157" s="7">
        <v>0.0</v>
      </c>
      <c r="Q157" s="7">
        <v>2.0</v>
      </c>
      <c r="R157" s="7">
        <v>0.0</v>
      </c>
      <c r="S157" s="7">
        <v>0.0</v>
      </c>
      <c r="T157" s="7">
        <v>0.0</v>
      </c>
      <c r="U157" s="7">
        <v>1.0</v>
      </c>
      <c r="V157" s="7">
        <v>2.0</v>
      </c>
      <c r="W157" s="7">
        <v>0.0</v>
      </c>
      <c r="X157" s="7">
        <v>0.0</v>
      </c>
      <c r="Y157" s="7">
        <v>0.0</v>
      </c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</row>
    <row r="158" ht="15.75" customHeight="1">
      <c r="A158" s="30">
        <v>152.0</v>
      </c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</row>
    <row r="159" ht="15.75" customHeight="1">
      <c r="A159" s="7">
        <v>153.0</v>
      </c>
      <c r="B159" s="7">
        <v>22.0</v>
      </c>
      <c r="C159" s="7">
        <v>24.0</v>
      </c>
      <c r="D159" s="7">
        <v>6.0</v>
      </c>
      <c r="E159" s="7">
        <v>2.0</v>
      </c>
      <c r="F159" s="7">
        <f t="shared" ref="F159:F169" si="17">((AVERAGE(B159:E159))*(1.04))</f>
        <v>14.04</v>
      </c>
      <c r="G159" s="7">
        <f t="shared" ref="G159:G169" si="18">100-F159</f>
        <v>85.96</v>
      </c>
      <c r="H159" s="22" t="s">
        <v>302</v>
      </c>
      <c r="I159" s="22" t="s">
        <v>303</v>
      </c>
      <c r="J159" s="7">
        <v>0.0</v>
      </c>
      <c r="K159" s="7">
        <v>1.0</v>
      </c>
      <c r="L159" s="7">
        <v>0.0</v>
      </c>
      <c r="M159" s="7">
        <v>4.0</v>
      </c>
      <c r="N159" s="7">
        <v>0.0</v>
      </c>
      <c r="O159" s="7">
        <v>0.0</v>
      </c>
      <c r="P159" s="7">
        <v>0.0</v>
      </c>
      <c r="Q159" s="7">
        <v>1.0</v>
      </c>
      <c r="R159" s="7">
        <v>0.0</v>
      </c>
      <c r="S159" s="7">
        <v>0.0</v>
      </c>
      <c r="T159" s="7">
        <v>1.0</v>
      </c>
      <c r="U159" s="7">
        <v>3.0</v>
      </c>
      <c r="V159" s="7">
        <v>3.0</v>
      </c>
      <c r="W159" s="7">
        <v>0.0</v>
      </c>
      <c r="X159" s="7">
        <v>0.0</v>
      </c>
      <c r="Y159" s="7">
        <v>2.0</v>
      </c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</row>
    <row r="160" ht="15.75" customHeight="1">
      <c r="A160" s="7">
        <v>154.0</v>
      </c>
      <c r="B160" s="7">
        <v>3.0</v>
      </c>
      <c r="C160" s="7">
        <v>2.0</v>
      </c>
      <c r="D160" s="7">
        <v>9.0</v>
      </c>
      <c r="E160" s="7">
        <v>1.0</v>
      </c>
      <c r="F160" s="7">
        <f t="shared" si="17"/>
        <v>3.9</v>
      </c>
      <c r="G160" s="7">
        <f t="shared" si="18"/>
        <v>96.1</v>
      </c>
      <c r="H160" s="24" t="s">
        <v>304</v>
      </c>
      <c r="I160" s="24" t="s">
        <v>305</v>
      </c>
      <c r="J160" s="7">
        <v>3.0</v>
      </c>
      <c r="K160" s="7">
        <v>1.0</v>
      </c>
      <c r="L160" s="7">
        <v>1.0</v>
      </c>
      <c r="M160" s="7">
        <v>1.0</v>
      </c>
      <c r="N160" s="7">
        <v>0.0</v>
      </c>
      <c r="O160" s="7">
        <v>1.0</v>
      </c>
      <c r="P160" s="7">
        <v>1.0</v>
      </c>
      <c r="Q160" s="7">
        <v>4.0</v>
      </c>
      <c r="R160" s="7">
        <v>4.0</v>
      </c>
      <c r="S160" s="7">
        <v>0.0</v>
      </c>
      <c r="T160" s="7">
        <v>2.0</v>
      </c>
      <c r="U160" s="7">
        <v>1.0</v>
      </c>
      <c r="V160" s="7">
        <v>1.0</v>
      </c>
      <c r="W160" s="7">
        <v>1.0</v>
      </c>
      <c r="X160" s="7">
        <v>0.0</v>
      </c>
      <c r="Y160" s="7">
        <v>0.0</v>
      </c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</row>
    <row r="161" ht="15.75" customHeight="1">
      <c r="A161" s="7">
        <v>155.0</v>
      </c>
      <c r="B161" s="7">
        <v>4.0</v>
      </c>
      <c r="C161" s="7">
        <v>3.0</v>
      </c>
      <c r="D161" s="7">
        <v>0.0</v>
      </c>
      <c r="E161" s="7">
        <v>3.0</v>
      </c>
      <c r="F161" s="7">
        <f t="shared" si="17"/>
        <v>2.6</v>
      </c>
      <c r="G161" s="7">
        <f t="shared" si="18"/>
        <v>97.4</v>
      </c>
      <c r="H161" s="24" t="s">
        <v>306</v>
      </c>
      <c r="I161" s="24" t="s">
        <v>307</v>
      </c>
      <c r="J161" s="7">
        <v>3.0</v>
      </c>
      <c r="K161" s="7">
        <v>0.0</v>
      </c>
      <c r="L161" s="7">
        <v>0.0</v>
      </c>
      <c r="M161" s="7">
        <v>2.0</v>
      </c>
      <c r="N161" s="7">
        <v>0.0</v>
      </c>
      <c r="O161" s="7">
        <v>2.0</v>
      </c>
      <c r="P161" s="7">
        <v>0.0</v>
      </c>
      <c r="Q161" s="7">
        <v>4.0</v>
      </c>
      <c r="R161" s="7">
        <v>0.0</v>
      </c>
      <c r="S161" s="7">
        <v>0.0</v>
      </c>
      <c r="T161" s="7">
        <v>0.0</v>
      </c>
      <c r="U161" s="7">
        <v>4.0</v>
      </c>
      <c r="V161" s="7">
        <v>1.0</v>
      </c>
      <c r="W161" s="7">
        <v>0.0</v>
      </c>
      <c r="X161" s="7">
        <v>0.0</v>
      </c>
      <c r="Y161" s="7">
        <v>0.0</v>
      </c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</row>
    <row r="162" ht="15.75" customHeight="1">
      <c r="A162" s="7">
        <v>156.0</v>
      </c>
      <c r="B162" s="7">
        <v>3.0</v>
      </c>
      <c r="C162" s="7">
        <v>13.0</v>
      </c>
      <c r="D162" s="7">
        <v>8.0</v>
      </c>
      <c r="E162" s="7">
        <v>6.0</v>
      </c>
      <c r="F162" s="7">
        <f t="shared" si="17"/>
        <v>7.8</v>
      </c>
      <c r="G162" s="7">
        <f t="shared" si="18"/>
        <v>92.2</v>
      </c>
      <c r="H162" s="24" t="s">
        <v>308</v>
      </c>
      <c r="I162" s="24" t="s">
        <v>309</v>
      </c>
      <c r="J162" s="7">
        <v>0.0</v>
      </c>
      <c r="K162" s="7">
        <v>0.0</v>
      </c>
      <c r="L162" s="7">
        <v>0.0</v>
      </c>
      <c r="M162" s="7">
        <v>2.0</v>
      </c>
      <c r="N162" s="7">
        <v>1.0</v>
      </c>
      <c r="O162" s="7">
        <v>0.0</v>
      </c>
      <c r="P162" s="7">
        <v>0.0</v>
      </c>
      <c r="Q162" s="7">
        <v>3.0</v>
      </c>
      <c r="R162" s="7">
        <v>0.0</v>
      </c>
      <c r="S162" s="7">
        <v>0.0</v>
      </c>
      <c r="T162" s="7">
        <v>2.0</v>
      </c>
      <c r="U162" s="7">
        <v>0.0</v>
      </c>
      <c r="V162" s="7">
        <v>0.0</v>
      </c>
      <c r="W162" s="7">
        <v>0.0</v>
      </c>
      <c r="X162" s="7">
        <v>0.0</v>
      </c>
      <c r="Y162" s="7">
        <v>0.0</v>
      </c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</row>
    <row r="163" ht="15.75" customHeight="1">
      <c r="A163" s="7">
        <v>157.0</v>
      </c>
      <c r="B163" s="7">
        <v>3.0</v>
      </c>
      <c r="C163" s="7">
        <v>3.0</v>
      </c>
      <c r="D163" s="7">
        <v>9.0</v>
      </c>
      <c r="E163" s="7">
        <v>1.0</v>
      </c>
      <c r="F163" s="7">
        <f t="shared" si="17"/>
        <v>4.16</v>
      </c>
      <c r="G163" s="7">
        <f t="shared" si="18"/>
        <v>95.84</v>
      </c>
      <c r="H163" s="24" t="s">
        <v>310</v>
      </c>
      <c r="I163" s="24" t="s">
        <v>311</v>
      </c>
      <c r="J163" s="7">
        <v>1.0</v>
      </c>
      <c r="K163" s="7">
        <v>3.0</v>
      </c>
      <c r="L163" s="7">
        <v>0.0</v>
      </c>
      <c r="M163" s="7">
        <v>1.0</v>
      </c>
      <c r="N163" s="7">
        <v>0.0</v>
      </c>
      <c r="O163" s="7">
        <v>0.0</v>
      </c>
      <c r="P163" s="7">
        <v>0.0</v>
      </c>
      <c r="Q163" s="7">
        <v>3.0</v>
      </c>
      <c r="R163" s="7">
        <v>0.0</v>
      </c>
      <c r="S163" s="7">
        <v>0.0</v>
      </c>
      <c r="T163" s="7">
        <v>4.0</v>
      </c>
      <c r="U163" s="7">
        <v>2.0</v>
      </c>
      <c r="V163" s="7">
        <v>1.0</v>
      </c>
      <c r="W163" s="7">
        <v>0.0</v>
      </c>
      <c r="X163" s="7">
        <v>0.0</v>
      </c>
      <c r="Y163" s="7">
        <v>0.0</v>
      </c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</row>
    <row r="164" ht="15.75" customHeight="1">
      <c r="A164" s="7">
        <v>158.0</v>
      </c>
      <c r="B164" s="7">
        <v>15.0</v>
      </c>
      <c r="C164" s="7">
        <v>3.0</v>
      </c>
      <c r="D164" s="7">
        <v>10.0</v>
      </c>
      <c r="E164" s="7">
        <v>15.0</v>
      </c>
      <c r="F164" s="7">
        <f t="shared" si="17"/>
        <v>11.18</v>
      </c>
      <c r="G164" s="7">
        <f t="shared" si="18"/>
        <v>88.82</v>
      </c>
      <c r="H164" s="24" t="s">
        <v>312</v>
      </c>
      <c r="I164" s="24" t="s">
        <v>313</v>
      </c>
      <c r="J164" s="7">
        <v>1.0</v>
      </c>
      <c r="K164" s="7">
        <v>4.0</v>
      </c>
      <c r="L164" s="7">
        <v>0.0</v>
      </c>
      <c r="M164" s="7">
        <v>2.0</v>
      </c>
      <c r="N164" s="7">
        <v>0.0</v>
      </c>
      <c r="O164" s="7">
        <v>0.0</v>
      </c>
      <c r="P164" s="7">
        <v>0.0</v>
      </c>
      <c r="Q164" s="7">
        <v>2.0</v>
      </c>
      <c r="R164" s="7">
        <v>0.0</v>
      </c>
      <c r="S164" s="7">
        <v>0.0</v>
      </c>
      <c r="T164" s="7">
        <v>3.0</v>
      </c>
      <c r="U164" s="7">
        <v>0.0</v>
      </c>
      <c r="V164" s="7">
        <v>2.0</v>
      </c>
      <c r="W164" s="7">
        <v>0.0</v>
      </c>
      <c r="X164" s="7">
        <v>0.0</v>
      </c>
      <c r="Y164" s="7">
        <v>3.0</v>
      </c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</row>
    <row r="165" ht="15.75" customHeight="1">
      <c r="A165" s="7">
        <v>159.0</v>
      </c>
      <c r="B165" s="7">
        <v>8.0</v>
      </c>
      <c r="C165" s="7">
        <v>12.0</v>
      </c>
      <c r="D165" s="7">
        <v>4.0</v>
      </c>
      <c r="E165" s="7">
        <v>3.0</v>
      </c>
      <c r="F165" s="7">
        <f t="shared" si="17"/>
        <v>7.02</v>
      </c>
      <c r="G165" s="7">
        <f t="shared" si="18"/>
        <v>92.98</v>
      </c>
      <c r="H165" s="24" t="s">
        <v>314</v>
      </c>
      <c r="I165" s="24" t="s">
        <v>315</v>
      </c>
      <c r="J165" s="7">
        <v>1.0</v>
      </c>
      <c r="K165" s="7">
        <v>4.0</v>
      </c>
      <c r="L165" s="7">
        <v>0.0</v>
      </c>
      <c r="M165" s="7">
        <v>2.0</v>
      </c>
      <c r="N165" s="7">
        <v>0.0</v>
      </c>
      <c r="O165" s="7">
        <v>1.0</v>
      </c>
      <c r="P165" s="7">
        <v>0.0</v>
      </c>
      <c r="Q165" s="7">
        <v>2.0</v>
      </c>
      <c r="R165" s="7">
        <v>4.0</v>
      </c>
      <c r="S165" s="7">
        <v>0.0</v>
      </c>
      <c r="T165" s="7">
        <v>3.0</v>
      </c>
      <c r="U165" s="7">
        <v>1.0</v>
      </c>
      <c r="V165" s="7">
        <v>2.0</v>
      </c>
      <c r="W165" s="7">
        <v>0.0</v>
      </c>
      <c r="X165" s="7">
        <v>0.0</v>
      </c>
      <c r="Y165" s="7">
        <v>2.0</v>
      </c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</row>
    <row r="166" ht="15.75" customHeight="1">
      <c r="A166" s="7">
        <v>160.0</v>
      </c>
      <c r="B166" s="7">
        <v>9.0</v>
      </c>
      <c r="C166" s="7">
        <v>3.0</v>
      </c>
      <c r="D166" s="7">
        <v>3.0</v>
      </c>
      <c r="E166" s="7">
        <v>3.0</v>
      </c>
      <c r="F166" s="7">
        <f t="shared" si="17"/>
        <v>4.68</v>
      </c>
      <c r="G166" s="7">
        <f t="shared" si="18"/>
        <v>95.32</v>
      </c>
      <c r="H166" s="24" t="s">
        <v>316</v>
      </c>
      <c r="I166" s="24" t="s">
        <v>317</v>
      </c>
      <c r="J166" s="7">
        <v>0.0</v>
      </c>
      <c r="K166" s="7">
        <v>1.0</v>
      </c>
      <c r="L166" s="7">
        <v>0.0</v>
      </c>
      <c r="M166" s="7">
        <v>4.0</v>
      </c>
      <c r="N166" s="7">
        <v>0.0</v>
      </c>
      <c r="O166" s="7">
        <v>2.0</v>
      </c>
      <c r="P166" s="7">
        <v>0.0</v>
      </c>
      <c r="Q166" s="7">
        <v>4.0</v>
      </c>
      <c r="R166" s="7">
        <v>0.0</v>
      </c>
      <c r="S166" s="7">
        <v>0.0</v>
      </c>
      <c r="T166" s="7">
        <v>3.0</v>
      </c>
      <c r="U166" s="7">
        <v>0.0</v>
      </c>
      <c r="V166" s="7">
        <v>2.0</v>
      </c>
      <c r="W166" s="7">
        <v>2.0</v>
      </c>
      <c r="X166" s="7">
        <v>0.0</v>
      </c>
      <c r="Y166" s="7">
        <v>0.0</v>
      </c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</row>
    <row r="167" ht="15.75" customHeight="1">
      <c r="A167" s="7">
        <v>161.0</v>
      </c>
      <c r="B167" s="7">
        <v>26.0</v>
      </c>
      <c r="C167" s="7">
        <v>34.0</v>
      </c>
      <c r="D167" s="7">
        <v>46.0</v>
      </c>
      <c r="E167" s="7">
        <v>76.0</v>
      </c>
      <c r="F167" s="7">
        <f t="shared" si="17"/>
        <v>47.32</v>
      </c>
      <c r="G167" s="7">
        <f t="shared" si="18"/>
        <v>52.68</v>
      </c>
      <c r="H167" s="24" t="s">
        <v>318</v>
      </c>
      <c r="I167" s="24" t="s">
        <v>319</v>
      </c>
      <c r="J167" s="7">
        <v>0.0</v>
      </c>
      <c r="K167" s="7">
        <v>0.0</v>
      </c>
      <c r="L167" s="7">
        <v>0.0</v>
      </c>
      <c r="M167" s="7">
        <v>4.0</v>
      </c>
      <c r="N167" s="7">
        <v>2.0</v>
      </c>
      <c r="O167" s="7">
        <v>0.0</v>
      </c>
      <c r="P167" s="7">
        <v>0.0</v>
      </c>
      <c r="Q167" s="7">
        <v>0.0</v>
      </c>
      <c r="R167" s="7">
        <v>0.0</v>
      </c>
      <c r="S167" s="7">
        <v>0.0</v>
      </c>
      <c r="T167" s="7">
        <v>0.0</v>
      </c>
      <c r="U167" s="7">
        <v>0.0</v>
      </c>
      <c r="V167" s="7">
        <v>3.0</v>
      </c>
      <c r="W167" s="7">
        <v>0.0</v>
      </c>
      <c r="X167" s="7">
        <v>0.0</v>
      </c>
      <c r="Y167" s="7">
        <v>4.0</v>
      </c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</row>
    <row r="168" ht="15.75" customHeight="1">
      <c r="A168" s="7">
        <v>162.0</v>
      </c>
      <c r="B168" s="7">
        <v>4.0</v>
      </c>
      <c r="C168" s="7">
        <v>3.0</v>
      </c>
      <c r="D168" s="7">
        <v>3.0</v>
      </c>
      <c r="E168" s="7">
        <v>4.0</v>
      </c>
      <c r="F168" s="7">
        <f t="shared" si="17"/>
        <v>3.64</v>
      </c>
      <c r="G168" s="7">
        <f t="shared" si="18"/>
        <v>96.36</v>
      </c>
      <c r="H168" s="24" t="s">
        <v>320</v>
      </c>
      <c r="I168" s="24" t="s">
        <v>321</v>
      </c>
      <c r="J168" s="7">
        <v>0.0</v>
      </c>
      <c r="K168" s="7">
        <v>0.0</v>
      </c>
      <c r="L168" s="7">
        <v>0.0</v>
      </c>
      <c r="M168" s="7">
        <v>0.0</v>
      </c>
      <c r="N168" s="7">
        <v>0.0</v>
      </c>
      <c r="O168" s="7">
        <v>0.0</v>
      </c>
      <c r="P168" s="7">
        <v>0.0</v>
      </c>
      <c r="Q168" s="7">
        <v>4.0</v>
      </c>
      <c r="R168" s="7">
        <v>0.0</v>
      </c>
      <c r="S168" s="7">
        <v>0.0</v>
      </c>
      <c r="T168" s="7">
        <v>0.0</v>
      </c>
      <c r="U168" s="7">
        <v>0.0</v>
      </c>
      <c r="V168" s="7">
        <v>4.0</v>
      </c>
      <c r="W168" s="7">
        <v>1.0</v>
      </c>
      <c r="X168" s="7">
        <v>0.0</v>
      </c>
      <c r="Y168" s="7">
        <v>1.0</v>
      </c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</row>
    <row r="169" ht="15.75" customHeight="1">
      <c r="A169" s="7">
        <v>163.0</v>
      </c>
      <c r="B169" s="7">
        <v>3.0</v>
      </c>
      <c r="C169" s="7">
        <v>1.0</v>
      </c>
      <c r="D169" s="7">
        <v>2.0</v>
      </c>
      <c r="E169" s="7">
        <v>5.0</v>
      </c>
      <c r="F169" s="7">
        <f t="shared" si="17"/>
        <v>2.86</v>
      </c>
      <c r="G169" s="7">
        <f t="shared" si="18"/>
        <v>97.14</v>
      </c>
      <c r="H169" s="24" t="s">
        <v>322</v>
      </c>
      <c r="I169" s="24" t="s">
        <v>323</v>
      </c>
      <c r="J169" s="7">
        <v>2.0</v>
      </c>
      <c r="K169" s="7">
        <v>1.0</v>
      </c>
      <c r="L169" s="7">
        <v>0.0</v>
      </c>
      <c r="M169" s="7">
        <v>1.0</v>
      </c>
      <c r="N169" s="7">
        <v>0.0</v>
      </c>
      <c r="O169" s="7">
        <v>0.0</v>
      </c>
      <c r="P169" s="7">
        <v>0.0</v>
      </c>
      <c r="Q169" s="7">
        <v>4.0</v>
      </c>
      <c r="R169" s="7">
        <v>0.0</v>
      </c>
      <c r="S169" s="7">
        <v>0.0</v>
      </c>
      <c r="T169" s="7">
        <v>1.0</v>
      </c>
      <c r="U169" s="7">
        <v>2.0</v>
      </c>
      <c r="V169" s="7">
        <v>3.0</v>
      </c>
      <c r="W169" s="7">
        <v>1.0</v>
      </c>
      <c r="X169" s="7">
        <v>0.0</v>
      </c>
      <c r="Y169" s="7">
        <v>0.0</v>
      </c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</row>
    <row r="170" ht="15.75" customHeight="1">
      <c r="A170" s="36">
        <v>164.0</v>
      </c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</row>
    <row r="171" ht="15.75" customHeight="1">
      <c r="A171" s="7">
        <v>165.0</v>
      </c>
      <c r="B171" s="7">
        <v>18.0</v>
      </c>
      <c r="C171" s="7">
        <v>21.0</v>
      </c>
      <c r="D171" s="7">
        <v>17.0</v>
      </c>
      <c r="E171" s="7">
        <v>15.0</v>
      </c>
      <c r="F171" s="7">
        <f t="shared" ref="F171:F181" si="19">((AVERAGE(B171:E171))*(1.04))</f>
        <v>18.46</v>
      </c>
      <c r="G171" s="7">
        <f t="shared" ref="G171:G181" si="20">100-F171</f>
        <v>81.54</v>
      </c>
      <c r="H171" s="22" t="s">
        <v>324</v>
      </c>
      <c r="I171" s="22" t="s">
        <v>325</v>
      </c>
      <c r="J171" s="7">
        <v>0.0</v>
      </c>
      <c r="K171" s="7">
        <v>0.0</v>
      </c>
      <c r="L171" s="7">
        <v>4.0</v>
      </c>
      <c r="M171" s="7">
        <v>2.0</v>
      </c>
      <c r="N171" s="7">
        <v>1.0</v>
      </c>
      <c r="O171" s="7">
        <v>4.0</v>
      </c>
      <c r="P171" s="7">
        <v>0.0</v>
      </c>
      <c r="Q171" s="7">
        <v>1.0</v>
      </c>
      <c r="R171" s="7">
        <v>0.0</v>
      </c>
      <c r="S171" s="7">
        <v>0.0</v>
      </c>
      <c r="T171" s="7">
        <v>0.0</v>
      </c>
      <c r="U171" s="7">
        <v>4.0</v>
      </c>
      <c r="V171" s="7">
        <v>4.0</v>
      </c>
      <c r="W171" s="7">
        <v>0.0</v>
      </c>
      <c r="X171" s="7">
        <v>0.0</v>
      </c>
      <c r="Y171" s="7">
        <v>0.0</v>
      </c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</row>
    <row r="172" ht="15.75" customHeight="1">
      <c r="A172" s="7">
        <v>166.0</v>
      </c>
      <c r="B172" s="7">
        <v>4.0</v>
      </c>
      <c r="C172" s="7">
        <v>4.0</v>
      </c>
      <c r="D172" s="7">
        <v>2.0</v>
      </c>
      <c r="E172" s="7">
        <v>2.0</v>
      </c>
      <c r="F172" s="7">
        <f t="shared" si="19"/>
        <v>3.12</v>
      </c>
      <c r="G172" s="7">
        <f t="shared" si="20"/>
        <v>96.88</v>
      </c>
      <c r="H172" s="24" t="s">
        <v>326</v>
      </c>
      <c r="I172" s="24" t="s">
        <v>327</v>
      </c>
      <c r="J172" s="7">
        <v>3.0</v>
      </c>
      <c r="K172" s="7">
        <v>0.0</v>
      </c>
      <c r="L172" s="7">
        <v>0.0</v>
      </c>
      <c r="M172" s="7">
        <v>1.0</v>
      </c>
      <c r="N172" s="7">
        <v>0.0</v>
      </c>
      <c r="O172" s="7">
        <v>0.0</v>
      </c>
      <c r="P172" s="7">
        <v>0.0</v>
      </c>
      <c r="Q172" s="7">
        <v>4.0</v>
      </c>
      <c r="R172" s="7">
        <v>1.0</v>
      </c>
      <c r="S172" s="7">
        <v>0.0</v>
      </c>
      <c r="T172" s="7">
        <v>0.0</v>
      </c>
      <c r="U172" s="7">
        <v>3.0</v>
      </c>
      <c r="V172" s="7">
        <v>2.0</v>
      </c>
      <c r="W172" s="7">
        <v>0.0</v>
      </c>
      <c r="X172" s="7">
        <v>0.0</v>
      </c>
      <c r="Y172" s="7">
        <v>0.0</v>
      </c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</row>
    <row r="173" ht="15.75" customHeight="1">
      <c r="A173" s="7">
        <v>167.0</v>
      </c>
      <c r="B173" s="7">
        <v>3.0</v>
      </c>
      <c r="C173" s="7">
        <v>2.0</v>
      </c>
      <c r="D173" s="7">
        <v>5.0</v>
      </c>
      <c r="E173" s="7">
        <v>1.0</v>
      </c>
      <c r="F173" s="7">
        <f t="shared" si="19"/>
        <v>2.86</v>
      </c>
      <c r="G173" s="7">
        <f t="shared" si="20"/>
        <v>97.14</v>
      </c>
      <c r="H173" s="24" t="s">
        <v>125</v>
      </c>
      <c r="I173" s="24" t="s">
        <v>328</v>
      </c>
      <c r="J173" s="7">
        <v>1.0</v>
      </c>
      <c r="K173" s="7">
        <v>0.0</v>
      </c>
      <c r="L173" s="7">
        <v>0.0</v>
      </c>
      <c r="M173" s="7">
        <v>0.0</v>
      </c>
      <c r="N173" s="7">
        <v>0.0</v>
      </c>
      <c r="O173" s="7">
        <v>2.0</v>
      </c>
      <c r="P173" s="7">
        <v>0.0</v>
      </c>
      <c r="Q173" s="7">
        <v>4.0</v>
      </c>
      <c r="R173" s="7">
        <v>0.0</v>
      </c>
      <c r="S173" s="7">
        <v>0.0</v>
      </c>
      <c r="T173" s="7">
        <v>2.0</v>
      </c>
      <c r="U173" s="7">
        <v>0.0</v>
      </c>
      <c r="V173" s="7">
        <v>3.0</v>
      </c>
      <c r="W173" s="7">
        <v>1.0</v>
      </c>
      <c r="X173" s="7">
        <v>0.0</v>
      </c>
      <c r="Y173" s="7">
        <v>0.0</v>
      </c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</row>
    <row r="174" ht="15.75" customHeight="1">
      <c r="A174" s="7">
        <v>168.0</v>
      </c>
      <c r="B174" s="7">
        <v>9.0</v>
      </c>
      <c r="C174" s="7">
        <v>19.0</v>
      </c>
      <c r="D174" s="7">
        <v>8.0</v>
      </c>
      <c r="E174" s="7">
        <v>5.0</v>
      </c>
      <c r="F174" s="7">
        <f t="shared" si="19"/>
        <v>10.66</v>
      </c>
      <c r="G174" s="7">
        <f t="shared" si="20"/>
        <v>89.34</v>
      </c>
      <c r="H174" s="24" t="s">
        <v>329</v>
      </c>
      <c r="I174" s="24" t="s">
        <v>330</v>
      </c>
      <c r="J174" s="7">
        <v>2.0</v>
      </c>
      <c r="K174" s="7">
        <v>1.0</v>
      </c>
      <c r="L174" s="7">
        <v>1.0</v>
      </c>
      <c r="M174" s="7">
        <v>2.0</v>
      </c>
      <c r="N174" s="7">
        <v>1.0</v>
      </c>
      <c r="O174" s="7">
        <v>1.0</v>
      </c>
      <c r="P174" s="7">
        <v>0.0</v>
      </c>
      <c r="Q174" s="7">
        <v>4.0</v>
      </c>
      <c r="R174" s="7">
        <v>0.0</v>
      </c>
      <c r="S174" s="7">
        <v>0.0</v>
      </c>
      <c r="T174" s="7">
        <v>1.0</v>
      </c>
      <c r="U174" s="7">
        <v>1.0</v>
      </c>
      <c r="V174" s="7">
        <v>3.0</v>
      </c>
      <c r="W174" s="7">
        <v>0.0</v>
      </c>
      <c r="X174" s="7">
        <v>0.0</v>
      </c>
      <c r="Y174" s="7">
        <v>1.0</v>
      </c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</row>
    <row r="175" ht="15.75" customHeight="1">
      <c r="A175" s="7">
        <v>169.0</v>
      </c>
      <c r="B175" s="7">
        <v>38.0</v>
      </c>
      <c r="C175" s="7">
        <v>5.0</v>
      </c>
      <c r="D175" s="7">
        <v>25.0</v>
      </c>
      <c r="E175" s="7">
        <v>4.0</v>
      </c>
      <c r="F175" s="7">
        <f t="shared" si="19"/>
        <v>18.72</v>
      </c>
      <c r="G175" s="7">
        <f t="shared" si="20"/>
        <v>81.28</v>
      </c>
      <c r="H175" s="24" t="s">
        <v>331</v>
      </c>
      <c r="I175" s="24" t="s">
        <v>332</v>
      </c>
      <c r="J175" s="7">
        <v>0.0</v>
      </c>
      <c r="K175" s="7">
        <v>0.0</v>
      </c>
      <c r="L175" s="7">
        <v>0.0</v>
      </c>
      <c r="M175" s="7">
        <v>3.0</v>
      </c>
      <c r="N175" s="7">
        <v>0.0</v>
      </c>
      <c r="O175" s="7">
        <v>0.0</v>
      </c>
      <c r="P175" s="7">
        <v>0.0</v>
      </c>
      <c r="Q175" s="7">
        <v>4.0</v>
      </c>
      <c r="R175" s="7">
        <v>0.0</v>
      </c>
      <c r="S175" s="7">
        <v>0.0</v>
      </c>
      <c r="T175" s="7">
        <v>0.0</v>
      </c>
      <c r="U175" s="7">
        <v>2.0</v>
      </c>
      <c r="V175" s="7">
        <v>4.0</v>
      </c>
      <c r="W175" s="7">
        <v>0.0</v>
      </c>
      <c r="X175" s="7">
        <v>0.0</v>
      </c>
      <c r="Y175" s="7">
        <v>1.0</v>
      </c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</row>
    <row r="176" ht="15.75" customHeight="1">
      <c r="A176" s="7">
        <v>170.0</v>
      </c>
      <c r="B176" s="7">
        <v>21.0</v>
      </c>
      <c r="C176" s="7">
        <v>39.0</v>
      </c>
      <c r="D176" s="7">
        <v>44.0</v>
      </c>
      <c r="E176" s="7">
        <v>19.0</v>
      </c>
      <c r="F176" s="7">
        <f t="shared" si="19"/>
        <v>31.98</v>
      </c>
      <c r="G176" s="7">
        <f t="shared" si="20"/>
        <v>68.02</v>
      </c>
      <c r="H176" s="24" t="s">
        <v>333</v>
      </c>
      <c r="I176" s="24" t="s">
        <v>334</v>
      </c>
      <c r="J176" s="7">
        <v>0.0</v>
      </c>
      <c r="K176" s="7">
        <v>0.0</v>
      </c>
      <c r="L176" s="7">
        <v>0.0</v>
      </c>
      <c r="M176" s="7">
        <v>3.0</v>
      </c>
      <c r="N176" s="7">
        <v>0.0</v>
      </c>
      <c r="O176" s="7">
        <v>0.0</v>
      </c>
      <c r="P176" s="7">
        <v>0.0</v>
      </c>
      <c r="Q176" s="7">
        <v>0.0</v>
      </c>
      <c r="R176" s="7">
        <v>0.0</v>
      </c>
      <c r="S176" s="7">
        <v>0.0</v>
      </c>
      <c r="T176" s="7">
        <v>0.0</v>
      </c>
      <c r="U176" s="7">
        <v>0.0</v>
      </c>
      <c r="V176" s="7">
        <v>4.0</v>
      </c>
      <c r="W176" s="7">
        <v>0.0</v>
      </c>
      <c r="X176" s="7">
        <v>1.0</v>
      </c>
      <c r="Y176" s="7">
        <v>1.0</v>
      </c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</row>
    <row r="177" ht="15.75" customHeight="1">
      <c r="A177" s="7">
        <v>171.0</v>
      </c>
      <c r="B177" s="7">
        <v>28.0</v>
      </c>
      <c r="C177" s="7">
        <v>9.0</v>
      </c>
      <c r="D177" s="7">
        <v>26.0</v>
      </c>
      <c r="E177" s="7">
        <v>34.0</v>
      </c>
      <c r="F177" s="7">
        <f t="shared" si="19"/>
        <v>25.22</v>
      </c>
      <c r="G177" s="7">
        <f t="shared" si="20"/>
        <v>74.78</v>
      </c>
      <c r="H177" s="24" t="s">
        <v>335</v>
      </c>
      <c r="I177" s="24" t="s">
        <v>336</v>
      </c>
      <c r="J177" s="7">
        <v>4.0</v>
      </c>
      <c r="K177" s="7">
        <v>0.0</v>
      </c>
      <c r="L177" s="7">
        <v>2.0</v>
      </c>
      <c r="M177" s="7">
        <v>0.0</v>
      </c>
      <c r="N177" s="7">
        <v>0.0</v>
      </c>
      <c r="O177" s="7">
        <v>0.0</v>
      </c>
      <c r="P177" s="7">
        <v>0.0</v>
      </c>
      <c r="Q177" s="7">
        <v>4.0</v>
      </c>
      <c r="R177" s="7">
        <v>0.0</v>
      </c>
      <c r="S177" s="7">
        <v>0.0</v>
      </c>
      <c r="T177" s="7">
        <v>0.0</v>
      </c>
      <c r="U177" s="7">
        <v>0.0</v>
      </c>
      <c r="V177" s="7">
        <v>2.0</v>
      </c>
      <c r="W177" s="7">
        <v>2.0</v>
      </c>
      <c r="X177" s="7">
        <v>0.0</v>
      </c>
      <c r="Y177" s="7">
        <v>2.0</v>
      </c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</row>
    <row r="178" ht="15.75" customHeight="1">
      <c r="A178" s="7">
        <v>172.0</v>
      </c>
      <c r="B178" s="7">
        <v>29.0</v>
      </c>
      <c r="C178" s="7">
        <v>39.0</v>
      </c>
      <c r="D178" s="7">
        <v>7.0</v>
      </c>
      <c r="E178" s="7">
        <v>11.0</v>
      </c>
      <c r="F178" s="7">
        <f t="shared" si="19"/>
        <v>22.36</v>
      </c>
      <c r="G178" s="7">
        <f t="shared" si="20"/>
        <v>77.64</v>
      </c>
      <c r="H178" s="24" t="s">
        <v>337</v>
      </c>
      <c r="I178" s="24" t="s">
        <v>338</v>
      </c>
      <c r="J178" s="7">
        <v>2.0</v>
      </c>
      <c r="K178" s="7">
        <v>0.0</v>
      </c>
      <c r="L178" s="7">
        <v>1.0</v>
      </c>
      <c r="M178" s="7">
        <v>0.0</v>
      </c>
      <c r="N178" s="7">
        <v>0.0</v>
      </c>
      <c r="O178" s="7">
        <v>3.0</v>
      </c>
      <c r="P178" s="7">
        <v>0.0</v>
      </c>
      <c r="Q178" s="7">
        <v>3.0</v>
      </c>
      <c r="R178" s="7">
        <v>0.0</v>
      </c>
      <c r="S178" s="7">
        <v>0.0</v>
      </c>
      <c r="T178" s="7">
        <v>0.0</v>
      </c>
      <c r="U178" s="7">
        <v>0.0</v>
      </c>
      <c r="V178" s="7">
        <v>4.0</v>
      </c>
      <c r="W178" s="7">
        <v>0.0</v>
      </c>
      <c r="X178" s="7">
        <v>2.0</v>
      </c>
      <c r="Y178" s="7">
        <v>1.0</v>
      </c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</row>
    <row r="179" ht="15.75" customHeight="1">
      <c r="A179" s="7">
        <v>173.0</v>
      </c>
      <c r="B179" s="7">
        <v>10.0</v>
      </c>
      <c r="C179" s="7">
        <v>36.0</v>
      </c>
      <c r="D179" s="7">
        <v>8.0</v>
      </c>
      <c r="E179" s="7">
        <v>7.0</v>
      </c>
      <c r="F179" s="7">
        <f t="shared" si="19"/>
        <v>15.86</v>
      </c>
      <c r="G179" s="7">
        <f t="shared" si="20"/>
        <v>84.14</v>
      </c>
      <c r="H179" s="24" t="s">
        <v>339</v>
      </c>
      <c r="I179" s="24" t="s">
        <v>340</v>
      </c>
      <c r="J179" s="7">
        <v>2.0</v>
      </c>
      <c r="K179" s="7">
        <v>1.0</v>
      </c>
      <c r="L179" s="7">
        <v>1.0</v>
      </c>
      <c r="M179" s="7">
        <v>4.0</v>
      </c>
      <c r="N179" s="7">
        <v>4.0</v>
      </c>
      <c r="O179" s="7">
        <v>0.0</v>
      </c>
      <c r="P179" s="7">
        <v>0.0</v>
      </c>
      <c r="Q179" s="7">
        <v>3.0</v>
      </c>
      <c r="R179" s="7">
        <v>0.0</v>
      </c>
      <c r="S179" s="7">
        <v>0.0</v>
      </c>
      <c r="T179" s="7">
        <v>0.0</v>
      </c>
      <c r="U179" s="7">
        <v>1.0</v>
      </c>
      <c r="V179" s="7">
        <v>2.0</v>
      </c>
      <c r="W179" s="7">
        <v>1.0</v>
      </c>
      <c r="X179" s="7">
        <v>0.0</v>
      </c>
      <c r="Y179" s="7">
        <v>2.0</v>
      </c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</row>
    <row r="180" ht="15.75" customHeight="1">
      <c r="A180" s="7"/>
      <c r="B180" s="45">
        <f t="shared" ref="B180:E180" si="21">AVERAGE(B7:B110)</f>
        <v>12.59183673</v>
      </c>
      <c r="C180" s="45">
        <f t="shared" si="21"/>
        <v>12.6122449</v>
      </c>
      <c r="D180" s="45">
        <f t="shared" si="21"/>
        <v>13.2755102</v>
      </c>
      <c r="E180" s="45">
        <f t="shared" si="21"/>
        <v>13.31632653</v>
      </c>
      <c r="F180" s="7">
        <f t="shared" si="19"/>
        <v>13.46693878</v>
      </c>
      <c r="G180" s="7">
        <f t="shared" si="20"/>
        <v>86.53306122</v>
      </c>
      <c r="H180" s="45"/>
      <c r="I180" s="45"/>
      <c r="J180" s="45"/>
      <c r="K180" s="46">
        <f t="shared" ref="K180:Y180" si="22">AVERAGE(J7:J110)</f>
        <v>1.397959184</v>
      </c>
      <c r="L180" s="46">
        <f t="shared" si="22"/>
        <v>0.5306122449</v>
      </c>
      <c r="M180" s="46">
        <f t="shared" si="22"/>
        <v>0.1919191919</v>
      </c>
      <c r="N180" s="46">
        <f t="shared" si="22"/>
        <v>1.530612245</v>
      </c>
      <c r="O180" s="46">
        <f t="shared" si="22"/>
        <v>0.09183673469</v>
      </c>
      <c r="P180" s="46">
        <f t="shared" si="22"/>
        <v>0.4897959184</v>
      </c>
      <c r="Q180" s="46">
        <f t="shared" si="22"/>
        <v>0.193877551</v>
      </c>
      <c r="R180" s="46">
        <f t="shared" si="22"/>
        <v>2.602040816</v>
      </c>
      <c r="S180" s="46">
        <f t="shared" si="22"/>
        <v>0.05102040816</v>
      </c>
      <c r="T180" s="46">
        <f t="shared" si="22"/>
        <v>0</v>
      </c>
      <c r="U180" s="46">
        <f t="shared" si="22"/>
        <v>0.6836734694</v>
      </c>
      <c r="V180" s="46">
        <f t="shared" si="22"/>
        <v>0.9693877551</v>
      </c>
      <c r="W180" s="46">
        <f t="shared" si="22"/>
        <v>1.585858586</v>
      </c>
      <c r="X180" s="46">
        <f t="shared" si="22"/>
        <v>0.2121212121</v>
      </c>
      <c r="Y180" s="46">
        <f t="shared" si="22"/>
        <v>0.05</v>
      </c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</row>
    <row r="181" ht="15.75" customHeight="1">
      <c r="A181" s="7"/>
      <c r="B181" s="45">
        <f t="shared" ref="B181:E181" si="23">SUM(B7:B110)</f>
        <v>1234</v>
      </c>
      <c r="C181" s="45">
        <f t="shared" si="23"/>
        <v>1236</v>
      </c>
      <c r="D181" s="45">
        <f t="shared" si="23"/>
        <v>1301</v>
      </c>
      <c r="E181" s="45">
        <f t="shared" si="23"/>
        <v>1305</v>
      </c>
      <c r="F181" s="7">
        <f t="shared" si="19"/>
        <v>1319.76</v>
      </c>
      <c r="G181" s="7">
        <f t="shared" si="20"/>
        <v>-1219.76</v>
      </c>
      <c r="H181" s="45"/>
      <c r="I181" s="45"/>
      <c r="J181" s="45"/>
      <c r="K181" s="46">
        <f t="shared" ref="K181:Y181" si="24">SUM(J7:J110)</f>
        <v>137</v>
      </c>
      <c r="L181" s="46">
        <f t="shared" si="24"/>
        <v>52</v>
      </c>
      <c r="M181" s="46">
        <f t="shared" si="24"/>
        <v>19</v>
      </c>
      <c r="N181" s="46">
        <f t="shared" si="24"/>
        <v>150</v>
      </c>
      <c r="O181" s="46">
        <f t="shared" si="24"/>
        <v>9</v>
      </c>
      <c r="P181" s="46">
        <f t="shared" si="24"/>
        <v>48</v>
      </c>
      <c r="Q181" s="46">
        <f t="shared" si="24"/>
        <v>19</v>
      </c>
      <c r="R181" s="46">
        <f t="shared" si="24"/>
        <v>255</v>
      </c>
      <c r="S181" s="46">
        <f t="shared" si="24"/>
        <v>5</v>
      </c>
      <c r="T181" s="46">
        <f t="shared" si="24"/>
        <v>0</v>
      </c>
      <c r="U181" s="46">
        <f t="shared" si="24"/>
        <v>67</v>
      </c>
      <c r="V181" s="46">
        <f t="shared" si="24"/>
        <v>95</v>
      </c>
      <c r="W181" s="46">
        <f t="shared" si="24"/>
        <v>157</v>
      </c>
      <c r="X181" s="46">
        <f t="shared" si="24"/>
        <v>21</v>
      </c>
      <c r="Y181" s="46">
        <f t="shared" si="24"/>
        <v>5</v>
      </c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</row>
  </sheetData>
  <mergeCells count="2">
    <mergeCell ref="B5:E5"/>
    <mergeCell ref="J5:AA5"/>
  </mergeCells>
  <conditionalFormatting sqref="J5:J6 J8 S82 V19:W79">
    <cfRule type="cellIs" dxfId="0" priority="1" stopIfTrue="1" operator="equal">
      <formula>"a"</formula>
    </cfRule>
  </conditionalFormatting>
  <conditionalFormatting sqref="V8:W8">
    <cfRule type="cellIs" dxfId="0" priority="2" stopIfTrue="1" operator="equal">
      <formula>"a"</formula>
    </cfRule>
  </conditionalFormatting>
  <conditionalFormatting sqref="V10:W17">
    <cfRule type="cellIs" dxfId="0" priority="3" stopIfTrue="1" operator="equal">
      <formula>"a"</formula>
    </cfRule>
  </conditionalFormatting>
  <conditionalFormatting sqref="AG6">
    <cfRule type="cellIs" dxfId="0" priority="4" stopIfTrue="1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8.63"/>
    <col customWidth="1" min="8" max="8" width="21.25"/>
    <col customWidth="1" min="9" max="9" width="17.75"/>
    <col customWidth="1" min="10" max="10" width="9.13"/>
    <col customWidth="1" min="11" max="26" width="9.38"/>
    <col customWidth="1" min="27" max="89" width="8.63"/>
  </cols>
  <sheetData>
    <row r="1" ht="13.5" customHeight="1">
      <c r="A1" s="16" t="s">
        <v>7</v>
      </c>
      <c r="B1" s="17" t="s">
        <v>8</v>
      </c>
      <c r="C1" s="17" t="s">
        <v>9</v>
      </c>
      <c r="D1" s="17" t="s">
        <v>10</v>
      </c>
      <c r="E1" s="17" t="s">
        <v>11</v>
      </c>
      <c r="F1" s="18" t="s">
        <v>12</v>
      </c>
      <c r="G1" s="18" t="s">
        <v>12</v>
      </c>
      <c r="H1" s="18" t="s">
        <v>341</v>
      </c>
      <c r="I1" s="18" t="s">
        <v>342</v>
      </c>
      <c r="J1" s="18" t="s">
        <v>343</v>
      </c>
      <c r="K1" s="18" t="s">
        <v>344</v>
      </c>
      <c r="L1" s="18" t="s">
        <v>345</v>
      </c>
      <c r="M1" s="18" t="s">
        <v>346</v>
      </c>
      <c r="N1" s="18" t="s">
        <v>347</v>
      </c>
      <c r="O1" s="18" t="s">
        <v>348</v>
      </c>
      <c r="P1" s="18" t="s">
        <v>349</v>
      </c>
      <c r="Q1" s="18" t="s">
        <v>350</v>
      </c>
      <c r="R1" s="18" t="s">
        <v>351</v>
      </c>
      <c r="S1" s="18" t="s">
        <v>352</v>
      </c>
      <c r="T1" s="18" t="s">
        <v>353</v>
      </c>
      <c r="U1" s="18" t="s">
        <v>354</v>
      </c>
      <c r="V1" s="18" t="s">
        <v>355</v>
      </c>
      <c r="W1" s="18" t="s">
        <v>356</v>
      </c>
      <c r="X1" s="18" t="s">
        <v>357</v>
      </c>
      <c r="Y1" s="18" t="s">
        <v>358</v>
      </c>
      <c r="Z1" s="18" t="s">
        <v>359</v>
      </c>
      <c r="AA1" s="18" t="s">
        <v>360</v>
      </c>
      <c r="AB1" s="18" t="s">
        <v>361</v>
      </c>
      <c r="AC1" s="18" t="s">
        <v>154</v>
      </c>
      <c r="AD1" s="18" t="s">
        <v>362</v>
      </c>
      <c r="AE1" s="18" t="s">
        <v>363</v>
      </c>
      <c r="AF1" s="18" t="s">
        <v>364</v>
      </c>
      <c r="AG1" s="18" t="s">
        <v>365</v>
      </c>
      <c r="AH1" s="18" t="s">
        <v>366</v>
      </c>
      <c r="AI1" s="18" t="s">
        <v>367</v>
      </c>
      <c r="AJ1" s="18" t="s">
        <v>368</v>
      </c>
      <c r="AK1" s="18" t="s">
        <v>369</v>
      </c>
      <c r="AL1" s="18" t="s">
        <v>370</v>
      </c>
      <c r="AM1" s="18" t="s">
        <v>371</v>
      </c>
      <c r="AN1" s="18" t="s">
        <v>372</v>
      </c>
      <c r="AO1" s="18" t="s">
        <v>373</v>
      </c>
      <c r="AP1" s="18" t="s">
        <v>374</v>
      </c>
      <c r="AQ1" s="18" t="s">
        <v>375</v>
      </c>
      <c r="AR1" s="18" t="s">
        <v>376</v>
      </c>
      <c r="AS1" s="18" t="s">
        <v>377</v>
      </c>
      <c r="AT1" s="18" t="s">
        <v>378</v>
      </c>
      <c r="AU1" s="18" t="s">
        <v>379</v>
      </c>
      <c r="AV1" s="18" t="s">
        <v>380</v>
      </c>
      <c r="AW1" s="18" t="s">
        <v>381</v>
      </c>
      <c r="AX1" s="18" t="s">
        <v>382</v>
      </c>
      <c r="AY1" s="18" t="s">
        <v>376</v>
      </c>
      <c r="AZ1" s="18" t="s">
        <v>383</v>
      </c>
      <c r="BA1" s="18" t="s">
        <v>384</v>
      </c>
      <c r="BB1" s="18" t="s">
        <v>385</v>
      </c>
      <c r="BC1" s="18" t="s">
        <v>386</v>
      </c>
      <c r="BD1" s="18" t="s">
        <v>387</v>
      </c>
      <c r="BE1" s="18" t="s">
        <v>388</v>
      </c>
      <c r="BF1" s="18" t="s">
        <v>389</v>
      </c>
      <c r="BG1" s="18" t="s">
        <v>390</v>
      </c>
      <c r="BH1" s="18" t="s">
        <v>391</v>
      </c>
      <c r="BI1" s="18" t="s">
        <v>392</v>
      </c>
      <c r="BJ1" s="18" t="s">
        <v>393</v>
      </c>
      <c r="BK1" s="18" t="s">
        <v>394</v>
      </c>
      <c r="BL1" s="18" t="s">
        <v>395</v>
      </c>
      <c r="BM1" s="18" t="s">
        <v>396</v>
      </c>
      <c r="BN1" s="18" t="s">
        <v>397</v>
      </c>
      <c r="BO1" s="18" t="s">
        <v>398</v>
      </c>
      <c r="BP1" s="18" t="s">
        <v>399</v>
      </c>
      <c r="BQ1" s="18" t="s">
        <v>400</v>
      </c>
      <c r="BR1" s="18" t="s">
        <v>401</v>
      </c>
      <c r="BS1" s="18" t="s">
        <v>118</v>
      </c>
      <c r="BT1" s="18" t="s">
        <v>402</v>
      </c>
      <c r="BU1" s="18" t="s">
        <v>403</v>
      </c>
      <c r="BV1" s="20" t="s">
        <v>15</v>
      </c>
      <c r="BW1" s="20" t="s">
        <v>16</v>
      </c>
      <c r="BX1" s="20" t="s">
        <v>17</v>
      </c>
      <c r="BY1" s="20" t="s">
        <v>18</v>
      </c>
      <c r="BZ1" s="20" t="s">
        <v>19</v>
      </c>
      <c r="CA1" s="20" t="s">
        <v>20</v>
      </c>
      <c r="CB1" s="20" t="s">
        <v>21</v>
      </c>
      <c r="CC1" s="20" t="s">
        <v>22</v>
      </c>
      <c r="CD1" s="20" t="s">
        <v>23</v>
      </c>
      <c r="CE1" s="20" t="s">
        <v>24</v>
      </c>
      <c r="CF1" s="20" t="s">
        <v>25</v>
      </c>
      <c r="CG1" s="20" t="s">
        <v>26</v>
      </c>
      <c r="CH1" s="19" t="s">
        <v>27</v>
      </c>
      <c r="CI1" s="19" t="s">
        <v>28</v>
      </c>
      <c r="CJ1" s="19" t="s">
        <v>29</v>
      </c>
      <c r="CK1" s="19" t="s">
        <v>30</v>
      </c>
    </row>
    <row r="2" ht="13.5" customHeight="1">
      <c r="A2" s="7">
        <v>1.0</v>
      </c>
      <c r="B2" s="7">
        <v>37.0</v>
      </c>
      <c r="C2" s="7">
        <v>5.0</v>
      </c>
      <c r="D2" s="7">
        <v>23.0</v>
      </c>
      <c r="E2" s="7">
        <v>90.0</v>
      </c>
      <c r="F2" s="7">
        <f t="shared" ref="F2:F7" si="1">((AVERAGE(B2:E2))*(1.04))</f>
        <v>40.3</v>
      </c>
      <c r="G2" s="7">
        <f t="shared" ref="G2:G7" si="2">100-F2</f>
        <v>59.7</v>
      </c>
      <c r="H2" s="7">
        <f>IF(ISNUMBER(SEARCH(OR("burning","bush"),Cherokee2022!$H7:$I7)),1,0)</f>
        <v>0</v>
      </c>
      <c r="I2" s="7">
        <f>IF(ISNUMBER(SEARCH(OR("european","buckthorn"),"buckthorn",Cherokee2022!$H7:$I7)),1,0)</f>
        <v>0</v>
      </c>
      <c r="J2" s="7">
        <f>IF(ISNUMBER(SEARCH("Honeysuckle",Cherokee2022!$H7:$I7)),1,0)</f>
        <v>0</v>
      </c>
      <c r="K2" s="7">
        <f>IF(ISNUMBER(SEARCH("Jetbead",Cherokee2022!$H7:$I7)),1,0)</f>
        <v>0</v>
      </c>
      <c r="L2" s="7">
        <f>IF(ISNUMBER(SEARCH("Mulberry",Cherokee2022!$H7:$I7)),1,0)</f>
        <v>0</v>
      </c>
      <c r="M2" s="7">
        <f>IF(ISNUMBER(SEARCH("Norway","maple",Cherokee2022!$H7:$I7)),1,0)</f>
        <v>0</v>
      </c>
      <c r="N2" s="7">
        <f>IF(ISNUMBER(SEARCH("European","buckthorn",Cherokee2022!$H7:$I7)),1,0)</f>
        <v>0</v>
      </c>
      <c r="O2" s="7">
        <f>IF(ISNUMBER(SEARCH("European","buckthorn",Cherokee2022!$H7:$I7)),1,0)</f>
        <v>0</v>
      </c>
      <c r="P2" s="7">
        <f>IF(ISNUMBER(SEARCH("European","buckthorn",Cherokee2022!$H7:$I7)),1,0)</f>
        <v>0</v>
      </c>
      <c r="Q2" s="7">
        <f>IF(ISNUMBER(SEARCH("European","buckthorn",Cherokee2022!$H7:$I7)),1,0)</f>
        <v>0</v>
      </c>
      <c r="R2" s="7">
        <f>IF(ISNUMBER(SEARCH("European","buckthorn",Cherokee2022!$H7:$I7)),1,0)</f>
        <v>0</v>
      </c>
      <c r="S2" s="7">
        <f>IF(ISNUMBER(SEARCH("European","buckthorn",Cherokee2022!$H7:$I7)),1,0)</f>
        <v>0</v>
      </c>
      <c r="T2" s="7">
        <f>IF(isnumber(search("cherry",CherokeeH7:I7)),1,0)</f>
        <v>0</v>
      </c>
      <c r="U2" s="7">
        <f>IF(ISNUMBER(SEARCH("European","buckthorn",Cherokee2022!$H7:$I7)),1,0)</f>
        <v>0</v>
      </c>
      <c r="V2" s="7">
        <f>IF(ISNUMBER(SEARCH("European","buckthorn",Cherokee2022!$H7:$I7)),1,0)</f>
        <v>0</v>
      </c>
      <c r="W2" s="7">
        <f>IF(ISNUMBER(SEARCH("European","buckthorn",Cherokee2022!$H7:$I7)),1,0)</f>
        <v>0</v>
      </c>
      <c r="X2" s="7">
        <f>IF(ISNUMBER(SEARCH("European","buckthorn",Cherokee2022!$H7:$I7)),1,0)</f>
        <v>0</v>
      </c>
      <c r="Y2" s="7">
        <f>IF(ISNUMBER(SEARCH("European","buckthorn",Cherokee2022!$H7:$I7)),1,0)</f>
        <v>0</v>
      </c>
      <c r="Z2" s="7">
        <f>IF(ISNUMBER(SEARCH("European","buckthorn",Cherokee2022!$H7:$I7)),1,0)</f>
        <v>0</v>
      </c>
      <c r="AA2" s="7">
        <f>IF(ISNUMBER(SEARCH("European","buckthorn",Cherokee2022!$H7:$I7)),1,0)</f>
        <v>0</v>
      </c>
      <c r="AB2" s="7">
        <f>IF(ISNUMBER(SEARCH("European","buckthorn",Cherokee2022!$H7:$I7)),1,0)</f>
        <v>0</v>
      </c>
      <c r="AC2" s="7">
        <f>IF(ISNUMBER(SEARCH("European","buckthorn",Cherokee2022!$H7:$I7)),1,0)</f>
        <v>0</v>
      </c>
      <c r="AD2" s="7">
        <f>IF(ISNUMBER(SEARCH("European","buckthorn",Cherokee2022!$H7:$I7)),1,0)</f>
        <v>0</v>
      </c>
      <c r="AE2" s="7">
        <f>IF(ISNUMBER(SEARCH("European","buckthorn",Cherokee2022!$H7:$I7)),1,0)</f>
        <v>0</v>
      </c>
      <c r="AF2" s="7">
        <f>IF(ISNUMBER(SEARCH("European","buckthorn",Cherokee2022!$H7:$I7)),1,0)</f>
        <v>0</v>
      </c>
      <c r="AG2" s="7">
        <f>IF(ISNUMBER(SEARCH("European","buckthorn",Cherokee2022!$H7:$I7)),1,0)</f>
        <v>0</v>
      </c>
      <c r="AH2" s="7">
        <f>IF(ISNUMBER(SEARCH("European","buckthorn",Cherokee2022!$H7:$I7)),1,0)</f>
        <v>0</v>
      </c>
      <c r="AI2" s="7">
        <f>IF(ISNUMBER(SEARCH("European","buckthorn",Cherokee2022!$H7:$I7)),1,0)</f>
        <v>0</v>
      </c>
      <c r="AJ2" s="7">
        <f>IF(ISNUMBER(SEARCH("European","buckthorn",Cherokee2022!$H7:$I7)),1,0)</f>
        <v>0</v>
      </c>
      <c r="AK2" s="7">
        <f>IF(ISNUMBER(SEARCH("European","buckthorn",Cherokee2022!$H7:$I7)),1,0)</f>
        <v>0</v>
      </c>
      <c r="AL2" s="7">
        <f>IF(ISNUMBER(SEARCH("European","buckthorn",Cherokee2022!$H7:$I7)),1,0)</f>
        <v>0</v>
      </c>
      <c r="AM2" s="7">
        <f>IF(ISNUMBER(SEARCH("European","buckthorn",Cherokee2022!$H7:$I7)),1,0)</f>
        <v>0</v>
      </c>
      <c r="AN2" s="7">
        <f>IF(ISNUMBER(SEARCH("European","buckthorn",Cherokee2022!$H7:$I7)),1,0)</f>
        <v>0</v>
      </c>
      <c r="AO2" s="7">
        <f>IF(ISNUMBER(SEARCH("European","buckthorn",Cherokee2022!$H7:$I7)),1,0)</f>
        <v>0</v>
      </c>
      <c r="AP2" s="7">
        <f>IF(ISNUMBER(SEARCH("European","buckthorn",Cherokee2022!$H7:$I7)),1,0)</f>
        <v>0</v>
      </c>
      <c r="AQ2" s="7">
        <f>IF(ISNUMBER(SEARCH("European","buckthorn",Cherokee2022!$H7:$I7)),1,0)</f>
        <v>0</v>
      </c>
      <c r="AR2" s="7">
        <f>IF(ISNUMBER(SEARCH("European","buckthorn",Cherokee2022!$H7:$I7)),1,0)</f>
        <v>0</v>
      </c>
      <c r="AS2" s="7">
        <f>IF(ISNUMBER(SEARCH("European","buckthorn",Cherokee2022!$H7:$I7)),1,0)</f>
        <v>0</v>
      </c>
      <c r="AT2" s="7">
        <f>IF(ISNUMBER(SEARCH("European","buckthorn",Cherokee2022!$H7:$I7)),1,0)</f>
        <v>0</v>
      </c>
      <c r="AU2" s="7">
        <f>IF(ISNUMBER(SEARCH("European","buckthorn",Cherokee2022!$H7:$I7)),1,0)</f>
        <v>0</v>
      </c>
      <c r="AV2" s="7">
        <f>IF(ISNUMBER(SEARCH("European","buckthorn",Cherokee2022!$H7:$I7)),1,0)</f>
        <v>0</v>
      </c>
      <c r="AW2" s="7">
        <f>IF(ISNUMBER(SEARCH("European","buckthorn",Cherokee2022!$H7:$I7)),1,0)</f>
        <v>0</v>
      </c>
      <c r="AX2" s="7">
        <f>IF(ISNUMBER(SEARCH("European","buckthorn",Cherokee2022!$H7:$I7)),1,0)</f>
        <v>0</v>
      </c>
      <c r="AY2" s="7">
        <f>IF(ISNUMBER(SEARCH("European","buckthorn",Cherokee2022!$H7:$I7)),1,0)</f>
        <v>0</v>
      </c>
      <c r="AZ2" s="7">
        <f>IF(ISNUMBER(SEARCH("European","buckthorn",Cherokee2022!$H7:$I7)),1,0)</f>
        <v>0</v>
      </c>
      <c r="BA2" s="7">
        <f>IF(ISNUMBER(SEARCH("European","buckthorn",Cherokee2022!$H7:$I7)),1,0)</f>
        <v>0</v>
      </c>
      <c r="BB2" s="7">
        <f>IF(ISNUMBER(SEARCH("European","buckthorn",Cherokee2022!$H7:$I7)),1,0)</f>
        <v>0</v>
      </c>
      <c r="BC2" s="7">
        <f>IF(ISNUMBER(SEARCH("European","buckthorn",Cherokee2022!$H7:$I7)),1,0)</f>
        <v>0</v>
      </c>
      <c r="BD2" s="7">
        <f>IF(ISNUMBER(SEARCH("European","buckthorn",Cherokee2022!$H7:$I7)),1,0)</f>
        <v>0</v>
      </c>
      <c r="BE2" s="7">
        <f>IF(ISNUMBER(SEARCH("European","buckthorn",Cherokee2022!$H7:$I7)),1,0)</f>
        <v>0</v>
      </c>
      <c r="BF2" s="7">
        <f>IF(ISNUMBER(SEARCH("European","buckthorn",Cherokee2022!$H7:$I7)),1,0)</f>
        <v>0</v>
      </c>
      <c r="BG2" s="7">
        <f>IF(ISNUMBER(SEARCH("European","buckthorn",Cherokee2022!$H7:$I7)),1,0)</f>
        <v>0</v>
      </c>
      <c r="BH2" s="7">
        <f>IF(ISNUMBER(SEARCH("European","buckthorn",Cherokee2022!$H7:$I7)),1,0)</f>
        <v>0</v>
      </c>
      <c r="BI2" s="7">
        <f>IF(ISNUMBER(SEARCH("European","buckthorn",Cherokee2022!$H7:$I7)),1,0)</f>
        <v>0</v>
      </c>
      <c r="BJ2" s="7">
        <f>IF(ISNUMBER(SEARCH("European","buckthorn",Cherokee2022!$H7:$I7)),1,0)</f>
        <v>0</v>
      </c>
      <c r="BK2" s="7">
        <f>IF(ISNUMBER(SEARCH("European","buckthorn",Cherokee2022!$H7:$I7)),1,0)</f>
        <v>0</v>
      </c>
      <c r="BL2" s="7">
        <f>IF(ISNUMBER(SEARCH("European","buckthorn",Cherokee2022!$H7:$I7)),1,0)</f>
        <v>0</v>
      </c>
      <c r="BM2" s="7">
        <f>IF(ISNUMBER(SEARCH("European","buckthorn",Cherokee2022!$H7:$I7)),1,0)</f>
        <v>0</v>
      </c>
      <c r="BN2" s="7">
        <f>IF(ISNUMBER(SEARCH("European","buckthorn",Cherokee2022!$H7:$I7)),1,0)</f>
        <v>0</v>
      </c>
      <c r="BO2" s="7">
        <f>IF(ISNUMBER(SEARCH("European","buckthorn",Cherokee2022!$H7:$I7)),1,0)</f>
        <v>0</v>
      </c>
      <c r="BP2" s="7">
        <f>IF(ISNUMBER(SEARCH("European","buckthorn",Cherokee2022!$H7:$I7)),1,0)</f>
        <v>0</v>
      </c>
      <c r="BQ2" s="7">
        <f>IF(ISNUMBER(SEARCH("European","buckthorn",Cherokee2022!$H7:$I7)),1,0)</f>
        <v>0</v>
      </c>
      <c r="BR2" s="7">
        <f>IF(ISNUMBER(SEARCH("European","buckthorn",Cherokee2022!$H7:$I7)),1,0)</f>
        <v>0</v>
      </c>
      <c r="BS2" s="7">
        <f>IF(ISNUMBER(SEARCH("European","buckthorn",Cherokee2022!$H7:$I7)),1,0)</f>
        <v>0</v>
      </c>
      <c r="BT2" s="7">
        <f>IF(ISNUMBER(SEARCH("European","buckthorn",Cherokee2022!$H7:$I7)),1,0)</f>
        <v>0</v>
      </c>
      <c r="BU2" s="7">
        <f>IF(ISNUMBER(SEARCH("European","buckthorn",Cherokee2022!$H7:$I7)),1,0)</f>
        <v>0</v>
      </c>
      <c r="BV2" s="7">
        <f>IF(Cherokee2022!J7=0,0,1)</f>
        <v>1</v>
      </c>
      <c r="BW2" s="7">
        <f>IF(Cherokee2022!K7=0,0,1)</f>
        <v>1</v>
      </c>
      <c r="BX2" s="7">
        <f>IF(Cherokee2022!L7=0,0,1)</f>
        <v>0</v>
      </c>
      <c r="BY2" s="7">
        <f>IF(Cherokee2022!M7=0,0,1)</f>
        <v>1</v>
      </c>
      <c r="BZ2" s="7">
        <f>IF(Cherokee2022!N7=0,0,1)</f>
        <v>1</v>
      </c>
      <c r="CA2" s="7">
        <f>IF(Cherokee2022!O7=0,0,1)</f>
        <v>1</v>
      </c>
      <c r="CB2" s="7">
        <f>IF(Cherokee2022!P7=0,0,1)</f>
        <v>0</v>
      </c>
      <c r="CC2" s="7">
        <f>IF(Cherokee2022!Q7=0,0,1)</f>
        <v>1</v>
      </c>
      <c r="CD2" s="7">
        <f>IF(Cherokee2022!R7=0,0,1)</f>
        <v>0</v>
      </c>
      <c r="CE2" s="7">
        <f>IF(Cherokee2022!S7=0,0,1)</f>
        <v>0</v>
      </c>
      <c r="CF2" s="7">
        <f>IF(Cherokee2022!T7=0,0,1)</f>
        <v>0</v>
      </c>
      <c r="CG2" s="7">
        <f>IF(Cherokee2022!U7=0,0,1)</f>
        <v>1</v>
      </c>
      <c r="CH2" s="7">
        <f>IF(Cherokee2022!V7=0,0,1)</f>
        <v>1</v>
      </c>
      <c r="CI2" s="7">
        <f>IF(Cherokee2022!W7=0,0,1)</f>
        <v>0</v>
      </c>
      <c r="CJ2" s="7">
        <f>IF(Cherokee2022!X7=0,0,1)</f>
        <v>0</v>
      </c>
      <c r="CK2" s="7">
        <f>IF(Cherokee2022!Y7=0,0,1)</f>
        <v>1</v>
      </c>
    </row>
    <row r="3" ht="13.5" customHeight="1">
      <c r="A3" s="7">
        <v>2.0</v>
      </c>
      <c r="B3" s="7">
        <v>8.0</v>
      </c>
      <c r="C3" s="7">
        <v>4.0</v>
      </c>
      <c r="D3" s="7">
        <v>3.0</v>
      </c>
      <c r="E3" s="7">
        <v>5.0</v>
      </c>
      <c r="F3" s="7">
        <f t="shared" si="1"/>
        <v>5.2</v>
      </c>
      <c r="G3" s="7">
        <f t="shared" si="2"/>
        <v>94.8</v>
      </c>
      <c r="H3" s="24" t="s">
        <v>404</v>
      </c>
      <c r="I3" s="7" t="s">
        <v>405</v>
      </c>
      <c r="J3" s="7" t="s">
        <v>406</v>
      </c>
      <c r="K3" s="7" t="s">
        <v>407</v>
      </c>
      <c r="L3" s="7" t="s">
        <v>408</v>
      </c>
      <c r="M3" s="7" t="s">
        <v>409</v>
      </c>
      <c r="N3" s="7"/>
      <c r="O3" s="7"/>
      <c r="P3" s="7"/>
      <c r="Q3" s="7"/>
      <c r="R3" s="24" t="s">
        <v>365</v>
      </c>
      <c r="S3" s="7" t="s">
        <v>406</v>
      </c>
      <c r="T3" s="7" t="s">
        <v>410</v>
      </c>
      <c r="U3" s="7" t="s">
        <v>411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>
        <f>IF(Cherokee2022!J8=0,0,1)</f>
        <v>1</v>
      </c>
      <c r="BW3" s="7">
        <f>IF(Cherokee2022!K8=0,0,1)</f>
        <v>0</v>
      </c>
      <c r="BX3" s="7">
        <f>IF(Cherokee2022!L8=0,0,1)</f>
        <v>0</v>
      </c>
      <c r="BY3" s="7">
        <f>IF(Cherokee2022!M8=0,0,1)</f>
        <v>0</v>
      </c>
      <c r="BZ3" s="7">
        <f>IF(Cherokee2022!N8=0,0,1)</f>
        <v>0</v>
      </c>
      <c r="CA3" s="7">
        <f>IF(Cherokee2022!O8=0,0,1)</f>
        <v>0</v>
      </c>
      <c r="CB3" s="7">
        <f>IF(Cherokee2022!P8=0,0,1)</f>
        <v>0</v>
      </c>
      <c r="CC3" s="7">
        <f>IF(Cherokee2022!Q8=0,0,1)</f>
        <v>1</v>
      </c>
      <c r="CD3" s="7">
        <f>IF(Cherokee2022!R8=0,0,1)</f>
        <v>0</v>
      </c>
      <c r="CE3" s="7">
        <f>IF(Cherokee2022!S8=0,0,1)</f>
        <v>0</v>
      </c>
      <c r="CF3" s="7">
        <f>IF(Cherokee2022!T8=0,0,1)</f>
        <v>0</v>
      </c>
      <c r="CG3" s="7">
        <f>IF(Cherokee2022!U8=0,0,1)</f>
        <v>1</v>
      </c>
      <c r="CH3" s="7">
        <f>IF(Cherokee2022!V8=0,0,1)</f>
        <v>1</v>
      </c>
      <c r="CI3" s="7">
        <f>IF(Cherokee2022!W8=0,0,1)</f>
        <v>0</v>
      </c>
      <c r="CJ3" s="7">
        <f>IF(Cherokee2022!X8=0,0,1)</f>
        <v>0</v>
      </c>
      <c r="CK3" s="7">
        <f>IF(Cherokee2022!Y8=0,0,1)</f>
        <v>0</v>
      </c>
    </row>
    <row r="4" ht="13.5" customHeight="1">
      <c r="A4" s="25">
        <v>3.0</v>
      </c>
      <c r="B4" s="26">
        <v>10.0</v>
      </c>
      <c r="C4" s="26">
        <v>6.0</v>
      </c>
      <c r="D4" s="26">
        <v>13.0</v>
      </c>
      <c r="E4" s="26">
        <v>17.0</v>
      </c>
      <c r="F4" s="7">
        <f t="shared" si="1"/>
        <v>11.96</v>
      </c>
      <c r="G4" s="7">
        <f t="shared" si="2"/>
        <v>88.04</v>
      </c>
      <c r="H4" s="24" t="s">
        <v>412</v>
      </c>
      <c r="I4" s="7" t="s">
        <v>413</v>
      </c>
      <c r="J4" s="7" t="s">
        <v>414</v>
      </c>
      <c r="K4" s="7" t="s">
        <v>415</v>
      </c>
      <c r="L4" s="7" t="s">
        <v>416</v>
      </c>
      <c r="M4" s="7" t="s">
        <v>417</v>
      </c>
      <c r="N4" s="7"/>
      <c r="O4" s="7"/>
      <c r="P4" s="7"/>
      <c r="Q4" s="7"/>
      <c r="R4" s="24" t="s">
        <v>390</v>
      </c>
      <c r="S4" s="33" t="s">
        <v>414</v>
      </c>
      <c r="T4" s="7" t="s">
        <v>406</v>
      </c>
      <c r="U4" s="7" t="s">
        <v>418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>
        <f>IF(Cherokee2022!J9=0,0,1)</f>
        <v>1</v>
      </c>
      <c r="BW4" s="7">
        <f>IF(Cherokee2022!K9=0,0,1)</f>
        <v>0</v>
      </c>
      <c r="BX4" s="7">
        <f>IF(Cherokee2022!L9=0,0,1)</f>
        <v>0</v>
      </c>
      <c r="BY4" s="7">
        <f>IF(Cherokee2022!M9=0,0,1)</f>
        <v>0</v>
      </c>
      <c r="BZ4" s="7">
        <f>IF(Cherokee2022!N9=0,0,1)</f>
        <v>0</v>
      </c>
      <c r="CA4" s="7">
        <f>IF(Cherokee2022!O9=0,0,1)</f>
        <v>0</v>
      </c>
      <c r="CB4" s="7">
        <f>IF(Cherokee2022!P9=0,0,1)</f>
        <v>0</v>
      </c>
      <c r="CC4" s="7">
        <f>IF(Cherokee2022!Q9=0,0,1)</f>
        <v>1</v>
      </c>
      <c r="CD4" s="7">
        <f>IF(Cherokee2022!R9=0,0,1)</f>
        <v>0</v>
      </c>
      <c r="CE4" s="7">
        <f>IF(Cherokee2022!S9=0,0,1)</f>
        <v>0</v>
      </c>
      <c r="CF4" s="7">
        <f>IF(Cherokee2022!T9=0,0,1)</f>
        <v>0</v>
      </c>
      <c r="CG4" s="7">
        <f>IF(Cherokee2022!U9=0,0,1)</f>
        <v>1</v>
      </c>
      <c r="CH4" s="7">
        <f>IF(Cherokee2022!V9=0,0,1)</f>
        <v>1</v>
      </c>
      <c r="CI4" s="7">
        <f>IF(Cherokee2022!W9=0,0,1)</f>
        <v>0</v>
      </c>
      <c r="CJ4" s="7">
        <f>IF(Cherokee2022!X9=0,0,1)</f>
        <v>0</v>
      </c>
      <c r="CK4" s="7">
        <f>IF(Cherokee2022!Y9=0,0,1)</f>
        <v>0</v>
      </c>
    </row>
    <row r="5" ht="13.5" customHeight="1">
      <c r="A5" s="25">
        <v>4.0</v>
      </c>
      <c r="B5" s="26">
        <v>6.0</v>
      </c>
      <c r="C5" s="26">
        <v>3.0</v>
      </c>
      <c r="D5" s="26">
        <v>8.0</v>
      </c>
      <c r="E5" s="26">
        <v>3.0</v>
      </c>
      <c r="F5" s="7">
        <f t="shared" si="1"/>
        <v>5.2</v>
      </c>
      <c r="G5" s="7">
        <f t="shared" si="2"/>
        <v>94.8</v>
      </c>
      <c r="H5" s="24" t="s">
        <v>358</v>
      </c>
      <c r="I5" s="7" t="s">
        <v>419</v>
      </c>
      <c r="J5" s="7" t="s">
        <v>417</v>
      </c>
      <c r="K5" s="7" t="s">
        <v>420</v>
      </c>
      <c r="L5" s="7" t="s">
        <v>421</v>
      </c>
      <c r="M5" s="7"/>
      <c r="N5" s="7"/>
      <c r="O5" s="7"/>
      <c r="P5" s="7"/>
      <c r="Q5" s="7"/>
      <c r="R5" s="24" t="s">
        <v>62</v>
      </c>
      <c r="S5" s="33" t="s">
        <v>410</v>
      </c>
      <c r="T5" s="7" t="s">
        <v>406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>
        <f>IF(Cherokee2022!J10=0,0,1)</f>
        <v>1</v>
      </c>
      <c r="BW5" s="7">
        <f>IF(Cherokee2022!K10=0,0,1)</f>
        <v>0</v>
      </c>
      <c r="BX5" s="7">
        <f>IF(Cherokee2022!L10=0,0,1)</f>
        <v>0</v>
      </c>
      <c r="BY5" s="7">
        <f>IF(Cherokee2022!M10=0,0,1)</f>
        <v>1</v>
      </c>
      <c r="BZ5" s="7">
        <f>IF(Cherokee2022!N10=0,0,1)</f>
        <v>0</v>
      </c>
      <c r="CA5" s="7">
        <f>IF(Cherokee2022!O10=0,0,1)</f>
        <v>0</v>
      </c>
      <c r="CB5" s="7">
        <f>IF(Cherokee2022!P10=0,0,1)</f>
        <v>0</v>
      </c>
      <c r="CC5" s="7">
        <f>IF(Cherokee2022!Q10=0,0,1)</f>
        <v>1</v>
      </c>
      <c r="CD5" s="7">
        <f>IF(Cherokee2022!R10=0,0,1)</f>
        <v>0</v>
      </c>
      <c r="CE5" s="7">
        <f>IF(Cherokee2022!S10=0,0,1)</f>
        <v>0</v>
      </c>
      <c r="CF5" s="7">
        <f>IF(Cherokee2022!T10=0,0,1)</f>
        <v>0</v>
      </c>
      <c r="CG5" s="7">
        <f>IF(Cherokee2022!U10=0,0,1)</f>
        <v>1</v>
      </c>
      <c r="CH5" s="7">
        <f>IF(Cherokee2022!V10=0,0,1)</f>
        <v>1</v>
      </c>
      <c r="CI5" s="7">
        <f>IF(Cherokee2022!W10=0,0,1)</f>
        <v>0</v>
      </c>
      <c r="CJ5" s="7">
        <f>IF(Cherokee2022!X10=0,0,1)</f>
        <v>0</v>
      </c>
      <c r="CK5" s="7">
        <f>IF(Cherokee2022!Y10=0,0,1)</f>
        <v>0</v>
      </c>
    </row>
    <row r="6" ht="13.5" customHeight="1">
      <c r="A6" s="25">
        <v>5.0</v>
      </c>
      <c r="B6" s="26">
        <v>25.0</v>
      </c>
      <c r="C6" s="26">
        <v>23.0</v>
      </c>
      <c r="D6" s="26">
        <v>30.0</v>
      </c>
      <c r="E6" s="26">
        <v>22.0</v>
      </c>
      <c r="F6" s="7">
        <f t="shared" si="1"/>
        <v>26</v>
      </c>
      <c r="G6" s="7">
        <f t="shared" si="2"/>
        <v>74</v>
      </c>
      <c r="H6" s="24" t="s">
        <v>380</v>
      </c>
      <c r="I6" s="7" t="s">
        <v>422</v>
      </c>
      <c r="J6" s="7" t="s">
        <v>413</v>
      </c>
      <c r="K6" s="7" t="s">
        <v>406</v>
      </c>
      <c r="L6" s="7"/>
      <c r="M6" s="7"/>
      <c r="N6" s="7"/>
      <c r="O6" s="7"/>
      <c r="P6" s="7"/>
      <c r="Q6" s="7"/>
      <c r="R6" s="24" t="s">
        <v>101</v>
      </c>
      <c r="S6" s="33" t="s">
        <v>423</v>
      </c>
      <c r="T6" s="7" t="s">
        <v>406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>
        <f>IF(Cherokee2022!J11=0,0,1)</f>
        <v>1</v>
      </c>
      <c r="BW6" s="7">
        <f>IF(Cherokee2022!K11=0,0,1)</f>
        <v>0</v>
      </c>
      <c r="BX6" s="7">
        <f>IF(Cherokee2022!L11=0,0,1)</f>
        <v>0</v>
      </c>
      <c r="BY6" s="7">
        <f>IF(Cherokee2022!M11=0,0,1)</f>
        <v>1</v>
      </c>
      <c r="BZ6" s="7">
        <f>IF(Cherokee2022!N11=0,0,1)</f>
        <v>0</v>
      </c>
      <c r="CA6" s="7">
        <f>IF(Cherokee2022!O11=0,0,1)</f>
        <v>0</v>
      </c>
      <c r="CB6" s="7">
        <f>IF(Cherokee2022!P11=0,0,1)</f>
        <v>1</v>
      </c>
      <c r="CC6" s="7">
        <f>IF(Cherokee2022!Q11=0,0,1)</f>
        <v>1</v>
      </c>
      <c r="CD6" s="7">
        <f>IF(Cherokee2022!R11=0,0,1)</f>
        <v>0</v>
      </c>
      <c r="CE6" s="7">
        <f>IF(Cherokee2022!S11=0,0,1)</f>
        <v>0</v>
      </c>
      <c r="CF6" s="7">
        <f>IF(Cherokee2022!T11=0,0,1)</f>
        <v>1</v>
      </c>
      <c r="CG6" s="7">
        <f>IF(Cherokee2022!U11=0,0,1)</f>
        <v>1</v>
      </c>
      <c r="CH6" s="7">
        <f>IF(Cherokee2022!V11=0,0,1)</f>
        <v>1</v>
      </c>
      <c r="CI6" s="7">
        <f>IF(Cherokee2022!W11=0,0,1)</f>
        <v>0</v>
      </c>
      <c r="CJ6" s="7">
        <f>IF(Cherokee2022!X11=0,0,1)</f>
        <v>0</v>
      </c>
      <c r="CK6" s="7">
        <f>IF(Cherokee2022!Y11=0,0,1)</f>
        <v>0</v>
      </c>
    </row>
    <row r="7" ht="13.5" customHeight="1">
      <c r="A7" s="25">
        <v>6.0</v>
      </c>
      <c r="B7" s="26">
        <v>13.0</v>
      </c>
      <c r="C7" s="26">
        <v>6.0</v>
      </c>
      <c r="D7" s="26">
        <v>16.0</v>
      </c>
      <c r="E7" s="26">
        <v>8.0</v>
      </c>
      <c r="F7" s="7">
        <f t="shared" si="1"/>
        <v>11.18</v>
      </c>
      <c r="G7" s="7">
        <f t="shared" si="2"/>
        <v>88.82</v>
      </c>
      <c r="H7" s="24" t="s">
        <v>378</v>
      </c>
      <c r="I7" s="7" t="s">
        <v>424</v>
      </c>
      <c r="J7" s="7" t="s">
        <v>411</v>
      </c>
      <c r="K7" s="7" t="s">
        <v>425</v>
      </c>
      <c r="L7" s="7" t="s">
        <v>426</v>
      </c>
      <c r="M7" s="7"/>
      <c r="N7" s="7"/>
      <c r="O7" s="7"/>
      <c r="P7" s="7"/>
      <c r="Q7" s="7"/>
      <c r="R7" s="24" t="s">
        <v>174</v>
      </c>
      <c r="S7" s="33" t="s">
        <v>427</v>
      </c>
      <c r="T7" s="7" t="s">
        <v>428</v>
      </c>
      <c r="U7" s="7" t="s">
        <v>410</v>
      </c>
      <c r="V7" s="7" t="s">
        <v>423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>
        <f>IF(Cherokee2022!J12=0,0,1)</f>
        <v>1</v>
      </c>
      <c r="BW7" s="7">
        <f>IF(Cherokee2022!K12=0,0,1)</f>
        <v>1</v>
      </c>
      <c r="BX7" s="7">
        <f>IF(Cherokee2022!L12=0,0,1)</f>
        <v>0</v>
      </c>
      <c r="BY7" s="7">
        <f>IF(Cherokee2022!M12=0,0,1)</f>
        <v>1</v>
      </c>
      <c r="BZ7" s="7">
        <f>IF(Cherokee2022!N12=0,0,1)</f>
        <v>0</v>
      </c>
      <c r="CA7" s="7">
        <f>IF(Cherokee2022!O12=0,0,1)</f>
        <v>1</v>
      </c>
      <c r="CB7" s="7">
        <f>IF(Cherokee2022!P12=0,0,1)</f>
        <v>1</v>
      </c>
      <c r="CC7" s="7">
        <f>IF(Cherokee2022!Q12=0,0,1)</f>
        <v>1</v>
      </c>
      <c r="CD7" s="7">
        <f>IF(Cherokee2022!R12=0,0,1)</f>
        <v>0</v>
      </c>
      <c r="CE7" s="7">
        <f>IF(Cherokee2022!S12=0,0,1)</f>
        <v>0</v>
      </c>
      <c r="CF7" s="7">
        <f>IF(Cherokee2022!T12=0,0,1)</f>
        <v>1</v>
      </c>
      <c r="CG7" s="7">
        <f>IF(Cherokee2022!U12=0,0,1)</f>
        <v>1</v>
      </c>
      <c r="CH7" s="7">
        <f>IF(Cherokee2022!V12=0,0,1)</f>
        <v>1</v>
      </c>
      <c r="CI7" s="7">
        <f>IF(Cherokee2022!W12=0,0,1)</f>
        <v>1</v>
      </c>
      <c r="CJ7" s="7">
        <f>IF(Cherokee2022!X12=0,0,1)</f>
        <v>0</v>
      </c>
      <c r="CK7" s="7">
        <f>IF(Cherokee2022!Y12=0,0,1)</f>
        <v>1</v>
      </c>
    </row>
    <row r="8" ht="13.5" customHeight="1">
      <c r="A8" s="28">
        <v>7.0</v>
      </c>
      <c r="B8" s="29"/>
      <c r="C8" s="29"/>
      <c r="D8" s="29"/>
      <c r="E8" s="29"/>
      <c r="F8" s="30"/>
      <c r="G8" s="30"/>
      <c r="H8" s="31"/>
      <c r="I8" s="30"/>
      <c r="J8" s="30"/>
      <c r="K8" s="30"/>
      <c r="L8" s="30"/>
      <c r="M8" s="30"/>
      <c r="N8" s="30"/>
      <c r="O8" s="30"/>
      <c r="P8" s="30"/>
      <c r="Q8" s="30"/>
      <c r="R8" s="31"/>
      <c r="S8" s="31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7">
        <f>IF(Cherokee2022!J13=0,0,1)</f>
        <v>0</v>
      </c>
      <c r="BW8" s="7">
        <f>IF(Cherokee2022!K13=0,0,1)</f>
        <v>0</v>
      </c>
      <c r="BX8" s="7">
        <f>IF(Cherokee2022!L13=0,0,1)</f>
        <v>0</v>
      </c>
      <c r="BY8" s="7">
        <f>IF(Cherokee2022!M13=0,0,1)</f>
        <v>0</v>
      </c>
      <c r="BZ8" s="7">
        <f>IF(Cherokee2022!N13=0,0,1)</f>
        <v>0</v>
      </c>
      <c r="CA8" s="7">
        <f>IF(Cherokee2022!O13=0,0,1)</f>
        <v>0</v>
      </c>
      <c r="CB8" s="7">
        <f>IF(Cherokee2022!P13=0,0,1)</f>
        <v>0</v>
      </c>
      <c r="CC8" s="7">
        <f>IF(Cherokee2022!Q13=0,0,1)</f>
        <v>0</v>
      </c>
      <c r="CD8" s="7">
        <f>IF(Cherokee2022!R13=0,0,1)</f>
        <v>0</v>
      </c>
      <c r="CE8" s="7">
        <f>IF(Cherokee2022!S13=0,0,1)</f>
        <v>0</v>
      </c>
      <c r="CF8" s="7">
        <f>IF(Cherokee2022!T13=0,0,1)</f>
        <v>0</v>
      </c>
      <c r="CG8" s="7">
        <f>IF(Cherokee2022!U13=0,0,1)</f>
        <v>0</v>
      </c>
      <c r="CH8" s="7">
        <f>IF(Cherokee2022!V13=0,0,1)</f>
        <v>0</v>
      </c>
      <c r="CI8" s="7">
        <f>IF(Cherokee2022!W13=0,0,1)</f>
        <v>0</v>
      </c>
      <c r="CJ8" s="7">
        <f>IF(Cherokee2022!X13=0,0,1)</f>
        <v>0</v>
      </c>
      <c r="CK8" s="7">
        <f>IF(Cherokee2022!Y13=0,0,1)</f>
        <v>0</v>
      </c>
    </row>
    <row r="9" ht="13.5" customHeight="1">
      <c r="A9" s="25">
        <v>8.0</v>
      </c>
      <c r="B9" s="26">
        <v>3.0</v>
      </c>
      <c r="C9" s="26">
        <v>0.0</v>
      </c>
      <c r="D9" s="26">
        <v>5.0</v>
      </c>
      <c r="E9" s="26">
        <v>0.0</v>
      </c>
      <c r="F9" s="7">
        <f t="shared" ref="F9:F13" si="3">((AVERAGE(B9:E9))*(1.04))</f>
        <v>2.08</v>
      </c>
      <c r="G9" s="7">
        <f t="shared" ref="G9:G13" si="4">100-F9</f>
        <v>97.92</v>
      </c>
      <c r="H9" s="22" t="s">
        <v>98</v>
      </c>
      <c r="I9" s="7" t="s">
        <v>417</v>
      </c>
      <c r="J9" s="7" t="s">
        <v>424</v>
      </c>
      <c r="K9" s="7"/>
      <c r="L9" s="7"/>
      <c r="M9" s="7"/>
      <c r="N9" s="7"/>
      <c r="O9" s="7"/>
      <c r="P9" s="7"/>
      <c r="Q9" s="7"/>
      <c r="R9" s="22" t="s">
        <v>330</v>
      </c>
      <c r="S9" s="33" t="s">
        <v>411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>
        <f>IF(Cherokee2022!J14=0,0,1)</f>
        <v>1</v>
      </c>
      <c r="BW9" s="7">
        <f>IF(Cherokee2022!K14=0,0,1)</f>
        <v>0</v>
      </c>
      <c r="BX9" s="7">
        <f>IF(Cherokee2022!L14=0,0,1)</f>
        <v>0</v>
      </c>
      <c r="BY9" s="7">
        <f>IF(Cherokee2022!M14=0,0,1)</f>
        <v>1</v>
      </c>
      <c r="BZ9" s="7">
        <f>IF(Cherokee2022!N14=0,0,1)</f>
        <v>0</v>
      </c>
      <c r="CA9" s="7">
        <f>IF(Cherokee2022!O14=0,0,1)</f>
        <v>1</v>
      </c>
      <c r="CB9" s="7">
        <f>IF(Cherokee2022!P14=0,0,1)</f>
        <v>1</v>
      </c>
      <c r="CC9" s="7">
        <f>IF(Cherokee2022!Q14=0,0,1)</f>
        <v>1</v>
      </c>
      <c r="CD9" s="7">
        <f>IF(Cherokee2022!R14=0,0,1)</f>
        <v>0</v>
      </c>
      <c r="CE9" s="7">
        <f>IF(Cherokee2022!S14=0,0,1)</f>
        <v>0</v>
      </c>
      <c r="CF9" s="7">
        <f>IF(Cherokee2022!T14=0,0,1)</f>
        <v>1</v>
      </c>
      <c r="CG9" s="7">
        <f>IF(Cherokee2022!U14=0,0,1)</f>
        <v>0</v>
      </c>
      <c r="CH9" s="7">
        <f>IF(Cherokee2022!V14=0,0,1)</f>
        <v>1</v>
      </c>
      <c r="CI9" s="7">
        <f>IF(Cherokee2022!W14=0,0,1)</f>
        <v>1</v>
      </c>
      <c r="CJ9" s="7">
        <f>IF(Cherokee2022!X14=0,0,1)</f>
        <v>0</v>
      </c>
      <c r="CK9" s="7">
        <f>IF(Cherokee2022!Y14=0,0,1)</f>
        <v>0</v>
      </c>
    </row>
    <row r="10" ht="13.5" customHeight="1">
      <c r="A10" s="25">
        <v>9.0</v>
      </c>
      <c r="B10" s="26">
        <v>12.0</v>
      </c>
      <c r="C10" s="26">
        <v>4.0</v>
      </c>
      <c r="D10" s="26">
        <v>8.0</v>
      </c>
      <c r="E10" s="26">
        <v>8.0</v>
      </c>
      <c r="F10" s="7">
        <f t="shared" si="3"/>
        <v>8.32</v>
      </c>
      <c r="G10" s="7">
        <f t="shared" si="4"/>
        <v>91.68</v>
      </c>
      <c r="H10" s="24" t="s">
        <v>404</v>
      </c>
      <c r="I10" s="7" t="s">
        <v>414</v>
      </c>
      <c r="J10" s="7" t="s">
        <v>424</v>
      </c>
      <c r="K10" s="7" t="s">
        <v>409</v>
      </c>
      <c r="L10" s="7" t="s">
        <v>429</v>
      </c>
      <c r="M10" s="7" t="s">
        <v>422</v>
      </c>
      <c r="N10" s="7"/>
      <c r="O10" s="7"/>
      <c r="P10" s="7"/>
      <c r="Q10" s="7"/>
      <c r="R10" s="24" t="s">
        <v>98</v>
      </c>
      <c r="S10" s="33" t="s">
        <v>409</v>
      </c>
      <c r="T10" s="7" t="s">
        <v>430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>
        <f>IF(Cherokee2022!J15=0,0,1)</f>
        <v>1</v>
      </c>
      <c r="BW10" s="7">
        <f>IF(Cherokee2022!K15=0,0,1)</f>
        <v>0</v>
      </c>
      <c r="BX10" s="7">
        <f>IF(Cherokee2022!L15=0,0,1)</f>
        <v>0</v>
      </c>
      <c r="BY10" s="7">
        <f>IF(Cherokee2022!M15=0,0,1)</f>
        <v>0</v>
      </c>
      <c r="BZ10" s="7">
        <f>IF(Cherokee2022!N15=0,0,1)</f>
        <v>0</v>
      </c>
      <c r="CA10" s="7">
        <f>IF(Cherokee2022!O15=0,0,1)</f>
        <v>0</v>
      </c>
      <c r="CB10" s="7">
        <f>IF(Cherokee2022!P15=0,0,1)</f>
        <v>0</v>
      </c>
      <c r="CC10" s="7">
        <f>IF(Cherokee2022!Q15=0,0,1)</f>
        <v>1</v>
      </c>
      <c r="CD10" s="7">
        <f>IF(Cherokee2022!R15=0,0,1)</f>
        <v>0</v>
      </c>
      <c r="CE10" s="7">
        <f>IF(Cherokee2022!S15=0,0,1)</f>
        <v>0</v>
      </c>
      <c r="CF10" s="7">
        <f>IF(Cherokee2022!T15=0,0,1)</f>
        <v>0</v>
      </c>
      <c r="CG10" s="7">
        <f>IF(Cherokee2022!U15=0,0,1)</f>
        <v>1</v>
      </c>
      <c r="CH10" s="7">
        <f>IF(Cherokee2022!V15=0,0,1)</f>
        <v>1</v>
      </c>
      <c r="CI10" s="7">
        <f>IF(Cherokee2022!W15=0,0,1)</f>
        <v>0</v>
      </c>
      <c r="CJ10" s="7">
        <f>IF(Cherokee2022!X15=0,0,1)</f>
        <v>0</v>
      </c>
      <c r="CK10" s="7">
        <f>IF(Cherokee2022!Y15=0,0,1)</f>
        <v>0</v>
      </c>
    </row>
    <row r="11" ht="13.5" customHeight="1">
      <c r="A11" s="25">
        <v>10.0</v>
      </c>
      <c r="B11" s="26">
        <v>1.0</v>
      </c>
      <c r="C11" s="26">
        <v>7.0</v>
      </c>
      <c r="D11" s="26">
        <v>3.0</v>
      </c>
      <c r="E11" s="26">
        <v>4.0</v>
      </c>
      <c r="F11" s="7">
        <f t="shared" si="3"/>
        <v>3.9</v>
      </c>
      <c r="G11" s="7">
        <f t="shared" si="4"/>
        <v>96.1</v>
      </c>
      <c r="H11" s="24" t="s">
        <v>187</v>
      </c>
      <c r="I11" s="7" t="s">
        <v>429</v>
      </c>
      <c r="J11" s="7" t="s">
        <v>406</v>
      </c>
      <c r="K11" s="7"/>
      <c r="L11" s="7"/>
      <c r="M11" s="7"/>
      <c r="N11" s="7"/>
      <c r="O11" s="7"/>
      <c r="P11" s="7"/>
      <c r="Q11" s="7"/>
      <c r="R11" s="24" t="s">
        <v>62</v>
      </c>
      <c r="S11" s="33" t="s">
        <v>431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>
        <f>IF(Cherokee2022!J16=0,0,1)</f>
        <v>1</v>
      </c>
      <c r="BW11" s="7">
        <f>IF(Cherokee2022!K16=0,0,1)</f>
        <v>0</v>
      </c>
      <c r="BX11" s="7">
        <f>IF(Cherokee2022!L16=0,0,1)</f>
        <v>0</v>
      </c>
      <c r="BY11" s="7">
        <f>IF(Cherokee2022!M16=0,0,1)</f>
        <v>1</v>
      </c>
      <c r="BZ11" s="7">
        <f>IF(Cherokee2022!N16=0,0,1)</f>
        <v>0</v>
      </c>
      <c r="CA11" s="7">
        <f>IF(Cherokee2022!O16=0,0,1)</f>
        <v>0</v>
      </c>
      <c r="CB11" s="7">
        <f>IF(Cherokee2022!P16=0,0,1)</f>
        <v>0</v>
      </c>
      <c r="CC11" s="7">
        <f>IF(Cherokee2022!Q16=0,0,1)</f>
        <v>1</v>
      </c>
      <c r="CD11" s="7">
        <f>IF(Cherokee2022!R16=0,0,1)</f>
        <v>0</v>
      </c>
      <c r="CE11" s="7">
        <f>IF(Cherokee2022!S16=0,0,1)</f>
        <v>0</v>
      </c>
      <c r="CF11" s="7">
        <f>IF(Cherokee2022!T16=0,0,1)</f>
        <v>0</v>
      </c>
      <c r="CG11" s="7">
        <f>IF(Cherokee2022!U16=0,0,1)</f>
        <v>0</v>
      </c>
      <c r="CH11" s="7">
        <f>IF(Cherokee2022!V16=0,0,1)</f>
        <v>1</v>
      </c>
      <c r="CI11" s="7">
        <f>IF(Cherokee2022!W16=0,0,1)</f>
        <v>0</v>
      </c>
      <c r="CJ11" s="7">
        <f>IF(Cherokee2022!X16=0,0,1)</f>
        <v>0</v>
      </c>
      <c r="CK11" s="7">
        <f>IF(Cherokee2022!Y16=0,0,1)</f>
        <v>0</v>
      </c>
    </row>
    <row r="12" ht="13.5" customHeight="1">
      <c r="A12" s="25">
        <v>11.0</v>
      </c>
      <c r="B12" s="26">
        <v>3.0</v>
      </c>
      <c r="C12" s="26">
        <v>5.0</v>
      </c>
      <c r="D12" s="26">
        <v>0.0</v>
      </c>
      <c r="E12" s="26">
        <v>2.0</v>
      </c>
      <c r="F12" s="7">
        <f t="shared" si="3"/>
        <v>2.6</v>
      </c>
      <c r="G12" s="7">
        <f t="shared" si="4"/>
        <v>97.4</v>
      </c>
      <c r="H12" s="24" t="s">
        <v>358</v>
      </c>
      <c r="I12" s="7" t="s">
        <v>407</v>
      </c>
      <c r="J12" s="7" t="s">
        <v>425</v>
      </c>
      <c r="K12" s="7"/>
      <c r="L12" s="7"/>
      <c r="M12" s="7"/>
      <c r="N12" s="7"/>
      <c r="O12" s="7"/>
      <c r="P12" s="7"/>
      <c r="Q12" s="7"/>
      <c r="R12" s="24" t="s">
        <v>118</v>
      </c>
      <c r="S12" s="33" t="s">
        <v>411</v>
      </c>
      <c r="T12" s="7" t="s">
        <v>428</v>
      </c>
      <c r="U12" s="7" t="s">
        <v>432</v>
      </c>
      <c r="V12" s="7" t="s">
        <v>433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>
        <f>IF(Cherokee2022!J17=0,0,1)</f>
        <v>0</v>
      </c>
      <c r="BW12" s="7">
        <f>IF(Cherokee2022!K17=0,0,1)</f>
        <v>1</v>
      </c>
      <c r="BX12" s="7">
        <f>IF(Cherokee2022!L17=0,0,1)</f>
        <v>0</v>
      </c>
      <c r="BY12" s="7">
        <f>IF(Cherokee2022!M17=0,0,1)</f>
        <v>1</v>
      </c>
      <c r="BZ12" s="7">
        <f>IF(Cherokee2022!N17=0,0,1)</f>
        <v>0</v>
      </c>
      <c r="CA12" s="7">
        <f>IF(Cherokee2022!O17=0,0,1)</f>
        <v>0</v>
      </c>
      <c r="CB12" s="7">
        <f>IF(Cherokee2022!P17=0,0,1)</f>
        <v>0</v>
      </c>
      <c r="CC12" s="7">
        <f>IF(Cherokee2022!Q17=0,0,1)</f>
        <v>1</v>
      </c>
      <c r="CD12" s="7">
        <f>IF(Cherokee2022!R17=0,0,1)</f>
        <v>0</v>
      </c>
      <c r="CE12" s="7">
        <f>IF(Cherokee2022!S17=0,0,1)</f>
        <v>0</v>
      </c>
      <c r="CF12" s="7">
        <f>IF(Cherokee2022!T17=0,0,1)</f>
        <v>1</v>
      </c>
      <c r="CG12" s="7">
        <f>IF(Cherokee2022!U17=0,0,1)</f>
        <v>0</v>
      </c>
      <c r="CH12" s="7">
        <f>IF(Cherokee2022!V17=0,0,1)</f>
        <v>1</v>
      </c>
      <c r="CI12" s="7">
        <f>IF(Cherokee2022!W17=0,0,1)</f>
        <v>0</v>
      </c>
      <c r="CJ12" s="7">
        <f>IF(Cherokee2022!X17=0,0,1)</f>
        <v>0</v>
      </c>
      <c r="CK12" s="7">
        <f>IF(Cherokee2022!Y17=0,0,1)</f>
        <v>0</v>
      </c>
    </row>
    <row r="13" ht="13.5" customHeight="1">
      <c r="A13" s="25">
        <v>12.0</v>
      </c>
      <c r="B13" s="7">
        <v>9.0</v>
      </c>
      <c r="C13" s="7">
        <v>7.0</v>
      </c>
      <c r="D13" s="7">
        <v>4.0</v>
      </c>
      <c r="E13" s="7">
        <v>4.0</v>
      </c>
      <c r="F13" s="7">
        <f t="shared" si="3"/>
        <v>6.24</v>
      </c>
      <c r="G13" s="7">
        <f t="shared" si="4"/>
        <v>93.76</v>
      </c>
      <c r="H13" s="24" t="s">
        <v>98</v>
      </c>
      <c r="I13" s="7" t="s">
        <v>420</v>
      </c>
      <c r="J13" s="7" t="s">
        <v>416</v>
      </c>
      <c r="K13" s="7" t="s">
        <v>434</v>
      </c>
      <c r="L13" s="7" t="s">
        <v>424</v>
      </c>
      <c r="M13" s="7"/>
      <c r="N13" s="7"/>
      <c r="O13" s="7"/>
      <c r="P13" s="7"/>
      <c r="Q13" s="7"/>
      <c r="R13" s="24" t="s">
        <v>260</v>
      </c>
      <c r="S13" s="7" t="s">
        <v>435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27"/>
      <c r="BT13" s="27"/>
      <c r="BU13" s="7"/>
      <c r="BV13" s="7">
        <f>IF(Cherokee2022!J18=0,0,1)</f>
        <v>1</v>
      </c>
      <c r="BW13" s="7">
        <f>IF(Cherokee2022!K18=0,0,1)</f>
        <v>0</v>
      </c>
      <c r="BX13" s="7">
        <f>IF(Cherokee2022!L18=0,0,1)</f>
        <v>0</v>
      </c>
      <c r="BY13" s="7">
        <f>IF(Cherokee2022!M18=0,0,1)</f>
        <v>1</v>
      </c>
      <c r="BZ13" s="7">
        <f>IF(Cherokee2022!N18=0,0,1)</f>
        <v>0</v>
      </c>
      <c r="CA13" s="7">
        <f>IF(Cherokee2022!O18=0,0,1)</f>
        <v>0</v>
      </c>
      <c r="CB13" s="7">
        <f>IF(Cherokee2022!P18=0,0,1)</f>
        <v>1</v>
      </c>
      <c r="CC13" s="7">
        <f>IF(Cherokee2022!Q18=0,0,1)</f>
        <v>1</v>
      </c>
      <c r="CD13" s="7">
        <f>IF(Cherokee2022!R18=0,0,1)</f>
        <v>0</v>
      </c>
      <c r="CE13" s="7">
        <f>IF(Cherokee2022!S18=0,0,1)</f>
        <v>0</v>
      </c>
      <c r="CF13" s="7">
        <f>IF(Cherokee2022!T18=0,0,1)</f>
        <v>1</v>
      </c>
      <c r="CG13" s="7">
        <f>IF(Cherokee2022!U18=0,0,1)</f>
        <v>1</v>
      </c>
      <c r="CH13" s="7">
        <f>IF(Cherokee2022!V18=0,0,1)</f>
        <v>1</v>
      </c>
      <c r="CI13" s="7">
        <f>IF(Cherokee2022!W18=0,0,1)</f>
        <v>0</v>
      </c>
      <c r="CJ13" s="7">
        <f>IF(Cherokee2022!X18=0,0,1)</f>
        <v>0</v>
      </c>
      <c r="CK13" s="7">
        <f>IF(Cherokee2022!Y18=0,0,1)</f>
        <v>0</v>
      </c>
    </row>
    <row r="14" ht="13.5" customHeight="1">
      <c r="A14" s="28">
        <v>13.0</v>
      </c>
      <c r="B14" s="29"/>
      <c r="C14" s="29"/>
      <c r="D14" s="29"/>
      <c r="E14" s="29"/>
      <c r="F14" s="30"/>
      <c r="G14" s="30"/>
      <c r="H14" s="31"/>
      <c r="I14" s="30"/>
      <c r="J14" s="30"/>
      <c r="K14" s="30"/>
      <c r="L14" s="30"/>
      <c r="M14" s="30"/>
      <c r="N14" s="30"/>
      <c r="O14" s="30"/>
      <c r="P14" s="30"/>
      <c r="Q14" s="30"/>
      <c r="R14" s="31"/>
      <c r="S14" s="31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7">
        <f>IF(Cherokee2022!J19=0,0,1)</f>
        <v>0</v>
      </c>
      <c r="BW14" s="7">
        <f>IF(Cherokee2022!K19=0,0,1)</f>
        <v>0</v>
      </c>
      <c r="BX14" s="7">
        <f>IF(Cherokee2022!L19=0,0,1)</f>
        <v>0</v>
      </c>
      <c r="BY14" s="7">
        <f>IF(Cherokee2022!M19=0,0,1)</f>
        <v>0</v>
      </c>
      <c r="BZ14" s="7">
        <f>IF(Cherokee2022!N19=0,0,1)</f>
        <v>0</v>
      </c>
      <c r="CA14" s="7">
        <f>IF(Cherokee2022!O19=0,0,1)</f>
        <v>0</v>
      </c>
      <c r="CB14" s="7">
        <f>IF(Cherokee2022!P19=0,0,1)</f>
        <v>0</v>
      </c>
      <c r="CC14" s="7">
        <f>IF(Cherokee2022!Q19=0,0,1)</f>
        <v>0</v>
      </c>
      <c r="CD14" s="7">
        <f>IF(Cherokee2022!R19=0,0,1)</f>
        <v>0</v>
      </c>
      <c r="CE14" s="7">
        <f>IF(Cherokee2022!S19=0,0,1)</f>
        <v>0</v>
      </c>
      <c r="CF14" s="7">
        <f>IF(Cherokee2022!T19=0,0,1)</f>
        <v>0</v>
      </c>
      <c r="CG14" s="7">
        <f>IF(Cherokee2022!U19=0,0,1)</f>
        <v>0</v>
      </c>
      <c r="CH14" s="7">
        <f>IF(Cherokee2022!V19=0,0,1)</f>
        <v>1</v>
      </c>
      <c r="CI14" s="7">
        <f>IF(Cherokee2022!W19=0,0,1)</f>
        <v>0</v>
      </c>
      <c r="CJ14" s="7">
        <f>IF(Cherokee2022!X19=0,0,1)</f>
        <v>0</v>
      </c>
      <c r="CK14" s="7">
        <f>IF(Cherokee2022!Y19=0,0,1)</f>
        <v>0</v>
      </c>
    </row>
    <row r="15" ht="13.5" customHeight="1">
      <c r="A15" s="25">
        <v>14.0</v>
      </c>
      <c r="B15" s="26">
        <v>17.0</v>
      </c>
      <c r="C15" s="26">
        <v>23.0</v>
      </c>
      <c r="D15" s="26">
        <v>36.0</v>
      </c>
      <c r="E15" s="26">
        <v>11.0</v>
      </c>
      <c r="F15" s="7">
        <f t="shared" ref="F15:F32" si="5">((AVERAGE(B15:E15))*(1.04))</f>
        <v>22.62</v>
      </c>
      <c r="G15" s="7">
        <f t="shared" ref="G15:G32" si="6">100-F15</f>
        <v>77.38</v>
      </c>
      <c r="H15" s="22" t="s">
        <v>187</v>
      </c>
      <c r="I15" s="7" t="s">
        <v>424</v>
      </c>
      <c r="J15" s="7" t="s">
        <v>422</v>
      </c>
      <c r="K15" s="7" t="s">
        <v>406</v>
      </c>
      <c r="L15" s="7"/>
      <c r="M15" s="7"/>
      <c r="N15" s="7"/>
      <c r="O15" s="7"/>
      <c r="P15" s="7"/>
      <c r="Q15" s="7"/>
      <c r="R15" s="22" t="s">
        <v>303</v>
      </c>
      <c r="S15" s="33" t="s">
        <v>428</v>
      </c>
      <c r="T15" s="7" t="s">
        <v>411</v>
      </c>
      <c r="U15" s="7" t="s">
        <v>410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>
        <f>IF(Cherokee2022!J20=0,0,1)</f>
        <v>0</v>
      </c>
      <c r="BW15" s="7">
        <f>IF(Cherokee2022!K20=0,0,1)</f>
        <v>0</v>
      </c>
      <c r="BX15" s="7">
        <f>IF(Cherokee2022!L20=0,0,1)</f>
        <v>0</v>
      </c>
      <c r="BY15" s="7">
        <f>IF(Cherokee2022!M20=0,0,1)</f>
        <v>1</v>
      </c>
      <c r="BZ15" s="7">
        <f>IF(Cherokee2022!N20=0,0,1)</f>
        <v>0</v>
      </c>
      <c r="CA15" s="7">
        <f>IF(Cherokee2022!O20=0,0,1)</f>
        <v>0</v>
      </c>
      <c r="CB15" s="7">
        <f>IF(Cherokee2022!P20=0,0,1)</f>
        <v>0</v>
      </c>
      <c r="CC15" s="7">
        <f>IF(Cherokee2022!Q20=0,0,1)</f>
        <v>1</v>
      </c>
      <c r="CD15" s="7">
        <f>IF(Cherokee2022!R20=0,0,1)</f>
        <v>0</v>
      </c>
      <c r="CE15" s="7">
        <f>IF(Cherokee2022!S20=0,0,1)</f>
        <v>0</v>
      </c>
      <c r="CF15" s="7">
        <f>IF(Cherokee2022!T20=0,0,1)</f>
        <v>0</v>
      </c>
      <c r="CG15" s="7">
        <f>IF(Cherokee2022!U20=0,0,1)</f>
        <v>0</v>
      </c>
      <c r="CH15" s="7">
        <f>IF(Cherokee2022!V20=0,0,1)</f>
        <v>1</v>
      </c>
      <c r="CI15" s="7">
        <f>IF(Cherokee2022!W20=0,0,1)</f>
        <v>0</v>
      </c>
      <c r="CJ15" s="7">
        <f>IF(Cherokee2022!X20=0,0,1)</f>
        <v>0</v>
      </c>
      <c r="CK15" s="7">
        <f>IF(Cherokee2022!Y20=0,0,1)</f>
        <v>0</v>
      </c>
    </row>
    <row r="16" ht="13.5" customHeight="1">
      <c r="A16" s="25">
        <v>15.0</v>
      </c>
      <c r="B16" s="26">
        <v>0.0</v>
      </c>
      <c r="C16" s="26">
        <v>4.0</v>
      </c>
      <c r="D16" s="26">
        <v>7.0</v>
      </c>
      <c r="E16" s="26">
        <v>5.0</v>
      </c>
      <c r="F16" s="7">
        <f t="shared" si="5"/>
        <v>4.16</v>
      </c>
      <c r="G16" s="7">
        <f t="shared" si="6"/>
        <v>95.84</v>
      </c>
      <c r="H16" s="24" t="s">
        <v>436</v>
      </c>
      <c r="I16" s="7" t="s">
        <v>417</v>
      </c>
      <c r="J16" s="7" t="s">
        <v>424</v>
      </c>
      <c r="K16" s="7" t="s">
        <v>414</v>
      </c>
      <c r="L16" s="7"/>
      <c r="M16" s="7"/>
      <c r="N16" s="7"/>
      <c r="O16" s="7"/>
      <c r="P16" s="7"/>
      <c r="Q16" s="7"/>
      <c r="R16" s="24" t="s">
        <v>330</v>
      </c>
      <c r="S16" s="33" t="s">
        <v>437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>
        <f>IF(Cherokee2022!J21=0,0,1)</f>
        <v>0</v>
      </c>
      <c r="BW16" s="7">
        <f>IF(Cherokee2022!K21=0,0,1)</f>
        <v>0</v>
      </c>
      <c r="BX16" s="7">
        <f>IF(Cherokee2022!L21=0,0,1)</f>
        <v>0</v>
      </c>
      <c r="BY16" s="7">
        <f>IF(Cherokee2022!M21=0,0,1)</f>
        <v>0</v>
      </c>
      <c r="BZ16" s="7">
        <f>IF(Cherokee2022!N21=0,0,1)</f>
        <v>0</v>
      </c>
      <c r="CA16" s="7">
        <f>IF(Cherokee2022!O21=0,0,1)</f>
        <v>0</v>
      </c>
      <c r="CB16" s="7">
        <f>IF(Cherokee2022!P21=0,0,1)</f>
        <v>0</v>
      </c>
      <c r="CC16" s="7">
        <f>IF(Cherokee2022!Q21=0,0,1)</f>
        <v>1</v>
      </c>
      <c r="CD16" s="7">
        <f>IF(Cherokee2022!R21=0,0,1)</f>
        <v>0</v>
      </c>
      <c r="CE16" s="7">
        <f>IF(Cherokee2022!S21=0,0,1)</f>
        <v>0</v>
      </c>
      <c r="CF16" s="7">
        <f>IF(Cherokee2022!T21=0,0,1)</f>
        <v>0</v>
      </c>
      <c r="CG16" s="7">
        <f>IF(Cherokee2022!U21=0,0,1)</f>
        <v>1</v>
      </c>
      <c r="CH16" s="7">
        <f>IF(Cherokee2022!V21=0,0,1)</f>
        <v>1</v>
      </c>
      <c r="CI16" s="7">
        <f>IF(Cherokee2022!W21=0,0,1)</f>
        <v>0</v>
      </c>
      <c r="CJ16" s="7">
        <f>IF(Cherokee2022!X21=0,0,1)</f>
        <v>0</v>
      </c>
      <c r="CK16" s="7">
        <f>IF(Cherokee2022!Y21=0,0,1)</f>
        <v>0</v>
      </c>
    </row>
    <row r="17" ht="13.5" customHeight="1">
      <c r="A17" s="25">
        <v>16.0</v>
      </c>
      <c r="B17" s="26">
        <v>10.0</v>
      </c>
      <c r="C17" s="26">
        <v>6.0</v>
      </c>
      <c r="D17" s="26">
        <v>3.0</v>
      </c>
      <c r="E17" s="26">
        <v>16.0</v>
      </c>
      <c r="F17" s="7">
        <f t="shared" si="5"/>
        <v>9.1</v>
      </c>
      <c r="G17" s="7">
        <f t="shared" si="6"/>
        <v>90.9</v>
      </c>
      <c r="H17" s="24" t="s">
        <v>438</v>
      </c>
      <c r="I17" s="7" t="s">
        <v>430</v>
      </c>
      <c r="J17" s="7" t="s">
        <v>424</v>
      </c>
      <c r="K17" s="7" t="s">
        <v>439</v>
      </c>
      <c r="L17" s="7" t="s">
        <v>422</v>
      </c>
      <c r="M17" s="7" t="s">
        <v>407</v>
      </c>
      <c r="N17" s="7"/>
      <c r="O17" s="7"/>
      <c r="P17" s="7"/>
      <c r="Q17" s="7"/>
      <c r="R17" s="24" t="s">
        <v>118</v>
      </c>
      <c r="S17" s="33" t="s">
        <v>440</v>
      </c>
      <c r="T17" s="7" t="s">
        <v>441</v>
      </c>
      <c r="U17" s="7" t="s">
        <v>442</v>
      </c>
      <c r="V17" s="7" t="s">
        <v>443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>
        <f>IF(Cherokee2022!J22=0,0,1)</f>
        <v>1</v>
      </c>
      <c r="BW17" s="7">
        <f>IF(Cherokee2022!K22=0,0,1)</f>
        <v>0</v>
      </c>
      <c r="BX17" s="7">
        <f>IF(Cherokee2022!L22=0,0,1)</f>
        <v>0</v>
      </c>
      <c r="BY17" s="7">
        <f>IF(Cherokee2022!M22=0,0,1)</f>
        <v>1</v>
      </c>
      <c r="BZ17" s="7">
        <f>IF(Cherokee2022!N22=0,0,1)</f>
        <v>1</v>
      </c>
      <c r="CA17" s="7">
        <f>IF(Cherokee2022!O22=0,0,1)</f>
        <v>0</v>
      </c>
      <c r="CB17" s="7">
        <f>IF(Cherokee2022!P22=0,0,1)</f>
        <v>0</v>
      </c>
      <c r="CC17" s="7">
        <f>IF(Cherokee2022!Q22=0,0,1)</f>
        <v>1</v>
      </c>
      <c r="CD17" s="7">
        <f>IF(Cherokee2022!R22=0,0,1)</f>
        <v>0</v>
      </c>
      <c r="CE17" s="7">
        <f>IF(Cherokee2022!S22=0,0,1)</f>
        <v>0</v>
      </c>
      <c r="CF17" s="7">
        <f>IF(Cherokee2022!T22=0,0,1)</f>
        <v>0</v>
      </c>
      <c r="CG17" s="7">
        <f>IF(Cherokee2022!U22=0,0,1)</f>
        <v>1</v>
      </c>
      <c r="CH17" s="7">
        <f>IF(Cherokee2022!V22=0,0,1)</f>
        <v>1</v>
      </c>
      <c r="CI17" s="7">
        <f>IF(Cherokee2022!W22=0,0,1)</f>
        <v>0</v>
      </c>
      <c r="CJ17" s="7">
        <f>IF(Cherokee2022!X22=0,0,1)</f>
        <v>0</v>
      </c>
      <c r="CK17" s="7">
        <f>IF(Cherokee2022!Y22=0,0,1)</f>
        <v>0</v>
      </c>
    </row>
    <row r="18" ht="13.5" customHeight="1">
      <c r="A18" s="25">
        <v>17.0</v>
      </c>
      <c r="B18" s="26">
        <v>8.0</v>
      </c>
      <c r="C18" s="26">
        <v>2.0</v>
      </c>
      <c r="D18" s="26">
        <v>0.0</v>
      </c>
      <c r="E18" s="26">
        <v>2.0</v>
      </c>
      <c r="F18" s="7">
        <f t="shared" si="5"/>
        <v>3.12</v>
      </c>
      <c r="G18" s="7">
        <f t="shared" si="6"/>
        <v>96.88</v>
      </c>
      <c r="H18" s="24" t="s">
        <v>444</v>
      </c>
      <c r="I18" s="7" t="s">
        <v>406</v>
      </c>
      <c r="J18" s="7" t="s">
        <v>407</v>
      </c>
      <c r="K18" s="7" t="s">
        <v>417</v>
      </c>
      <c r="L18" s="7" t="s">
        <v>445</v>
      </c>
      <c r="M18" s="7" t="s">
        <v>413</v>
      </c>
      <c r="N18" s="7"/>
      <c r="O18" s="7"/>
      <c r="P18" s="7"/>
      <c r="Q18" s="7"/>
      <c r="R18" s="24" t="s">
        <v>62</v>
      </c>
      <c r="S18" s="33" t="s">
        <v>428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>
        <f>IF(Cherokee2022!J23=0,0,1)</f>
        <v>1</v>
      </c>
      <c r="BW18" s="7">
        <f>IF(Cherokee2022!K23=0,0,1)</f>
        <v>0</v>
      </c>
      <c r="BX18" s="7">
        <f>IF(Cherokee2022!L23=0,0,1)</f>
        <v>0</v>
      </c>
      <c r="BY18" s="7">
        <f>IF(Cherokee2022!M23=0,0,1)</f>
        <v>1</v>
      </c>
      <c r="BZ18" s="7">
        <f>IF(Cherokee2022!N23=0,0,1)</f>
        <v>1</v>
      </c>
      <c r="CA18" s="7">
        <f>IF(Cherokee2022!O23=0,0,1)</f>
        <v>1</v>
      </c>
      <c r="CB18" s="7">
        <f>IF(Cherokee2022!P23=0,0,1)</f>
        <v>0</v>
      </c>
      <c r="CC18" s="7">
        <f>IF(Cherokee2022!Q23=0,0,1)</f>
        <v>1</v>
      </c>
      <c r="CD18" s="7">
        <f>IF(Cherokee2022!R23=0,0,1)</f>
        <v>0</v>
      </c>
      <c r="CE18" s="7">
        <f>IF(Cherokee2022!S23=0,0,1)</f>
        <v>0</v>
      </c>
      <c r="CF18" s="7">
        <f>IF(Cherokee2022!T23=0,0,1)</f>
        <v>0</v>
      </c>
      <c r="CG18" s="7">
        <f>IF(Cherokee2022!U23=0,0,1)</f>
        <v>1</v>
      </c>
      <c r="CH18" s="7">
        <f>IF(Cherokee2022!V23=0,0,1)</f>
        <v>1</v>
      </c>
      <c r="CI18" s="7">
        <f>IF(Cherokee2022!W23=0,0,1)</f>
        <v>0</v>
      </c>
      <c r="CJ18" s="7">
        <f>IF(Cherokee2022!X23=0,0,1)</f>
        <v>0</v>
      </c>
      <c r="CK18" s="7">
        <f>IF(Cherokee2022!Y23=0,0,1)</f>
        <v>0</v>
      </c>
    </row>
    <row r="19" ht="13.5" customHeight="1">
      <c r="A19" s="25">
        <v>18.0</v>
      </c>
      <c r="B19" s="26">
        <v>23.0</v>
      </c>
      <c r="C19" s="26">
        <v>52.0</v>
      </c>
      <c r="D19" s="26">
        <v>18.0</v>
      </c>
      <c r="E19" s="26">
        <v>13.0</v>
      </c>
      <c r="F19" s="7">
        <f t="shared" si="5"/>
        <v>27.56</v>
      </c>
      <c r="G19" s="7">
        <f t="shared" si="6"/>
        <v>72.44</v>
      </c>
      <c r="H19" s="24" t="s">
        <v>369</v>
      </c>
      <c r="I19" s="7" t="s">
        <v>420</v>
      </c>
      <c r="J19" s="7" t="s">
        <v>411</v>
      </c>
      <c r="K19" s="7" t="s">
        <v>417</v>
      </c>
      <c r="L19" s="7"/>
      <c r="M19" s="7"/>
      <c r="N19" s="7"/>
      <c r="O19" s="7"/>
      <c r="P19" s="7"/>
      <c r="Q19" s="7"/>
      <c r="R19" s="24" t="s">
        <v>62</v>
      </c>
      <c r="S19" s="33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>
        <f>IF(Cherokee2022!J24=0,0,1)</f>
        <v>0</v>
      </c>
      <c r="BW19" s="7">
        <f>IF(Cherokee2022!K24=0,0,1)</f>
        <v>0</v>
      </c>
      <c r="BX19" s="7">
        <f>IF(Cherokee2022!L24=0,0,1)</f>
        <v>1</v>
      </c>
      <c r="BY19" s="7">
        <f>IF(Cherokee2022!M24=0,0,1)</f>
        <v>1</v>
      </c>
      <c r="BZ19" s="7">
        <f>IF(Cherokee2022!N24=0,0,1)</f>
        <v>0</v>
      </c>
      <c r="CA19" s="7">
        <f>IF(Cherokee2022!O24=0,0,1)</f>
        <v>0</v>
      </c>
      <c r="CB19" s="7">
        <f>IF(Cherokee2022!P24=0,0,1)</f>
        <v>0</v>
      </c>
      <c r="CC19" s="7">
        <f>IF(Cherokee2022!Q24=0,0,1)</f>
        <v>1</v>
      </c>
      <c r="CD19" s="7">
        <f>IF(Cherokee2022!R24=0,0,1)</f>
        <v>0</v>
      </c>
      <c r="CE19" s="7">
        <f>IF(Cherokee2022!S24=0,0,1)</f>
        <v>0</v>
      </c>
      <c r="CF19" s="7">
        <f>IF(Cherokee2022!T24=0,0,1)</f>
        <v>1</v>
      </c>
      <c r="CG19" s="7">
        <f>IF(Cherokee2022!U24=0,0,1)</f>
        <v>0</v>
      </c>
      <c r="CH19" s="7">
        <f>IF(Cherokee2022!V24=0,0,1)</f>
        <v>1</v>
      </c>
      <c r="CI19" s="7">
        <f>IF(Cherokee2022!W24=0,0,1)</f>
        <v>0</v>
      </c>
      <c r="CJ19" s="7">
        <f>IF(Cherokee2022!X24=0,0,1)</f>
        <v>0</v>
      </c>
      <c r="CK19" s="7">
        <f>IF(Cherokee2022!Y24=0,0,1)</f>
        <v>1</v>
      </c>
    </row>
    <row r="20" ht="17.25" customHeight="1">
      <c r="A20" s="25">
        <v>19.0</v>
      </c>
      <c r="B20" s="26">
        <v>6.0</v>
      </c>
      <c r="C20" s="26">
        <v>20.0</v>
      </c>
      <c r="D20" s="26">
        <v>24.0</v>
      </c>
      <c r="E20" s="26">
        <v>8.0</v>
      </c>
      <c r="F20" s="7">
        <f t="shared" si="5"/>
        <v>15.08</v>
      </c>
      <c r="G20" s="7">
        <f t="shared" si="6"/>
        <v>84.92</v>
      </c>
      <c r="H20" s="24" t="s">
        <v>385</v>
      </c>
      <c r="I20" s="7" t="s">
        <v>424</v>
      </c>
      <c r="J20" s="7" t="s">
        <v>416</v>
      </c>
      <c r="K20" s="7"/>
      <c r="L20" s="7"/>
      <c r="M20" s="7"/>
      <c r="N20" s="7"/>
      <c r="O20" s="7"/>
      <c r="P20" s="7"/>
      <c r="Q20" s="7"/>
      <c r="R20" s="24" t="s">
        <v>303</v>
      </c>
      <c r="S20" s="33" t="s">
        <v>446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>
        <f>IF(Cherokee2022!J25=0,0,1)</f>
        <v>1</v>
      </c>
      <c r="BW20" s="7">
        <f>IF(Cherokee2022!K25=0,0,1)</f>
        <v>1</v>
      </c>
      <c r="BX20" s="7">
        <f>IF(Cherokee2022!L25=0,0,1)</f>
        <v>0</v>
      </c>
      <c r="BY20" s="7">
        <f>IF(Cherokee2022!M25=0,0,1)</f>
        <v>1</v>
      </c>
      <c r="BZ20" s="7">
        <f>IF(Cherokee2022!N25=0,0,1)</f>
        <v>0</v>
      </c>
      <c r="CA20" s="7">
        <f>IF(Cherokee2022!O25=0,0,1)</f>
        <v>0</v>
      </c>
      <c r="CB20" s="7">
        <f>IF(Cherokee2022!P25=0,0,1)</f>
        <v>0</v>
      </c>
      <c r="CC20" s="7">
        <f>IF(Cherokee2022!Q25=0,0,1)</f>
        <v>1</v>
      </c>
      <c r="CD20" s="7">
        <f>IF(Cherokee2022!R25=0,0,1)</f>
        <v>0</v>
      </c>
      <c r="CE20" s="7">
        <f>IF(Cherokee2022!S25=0,0,1)</f>
        <v>0</v>
      </c>
      <c r="CF20" s="7">
        <f>IF(Cherokee2022!T25=0,0,1)</f>
        <v>1</v>
      </c>
      <c r="CG20" s="7">
        <f>IF(Cherokee2022!U25=0,0,1)</f>
        <v>0</v>
      </c>
      <c r="CH20" s="7">
        <f>IF(Cherokee2022!V25=0,0,1)</f>
        <v>1</v>
      </c>
      <c r="CI20" s="7">
        <f>IF(Cherokee2022!W25=0,0,1)</f>
        <v>0</v>
      </c>
      <c r="CJ20" s="7">
        <f>IF(Cherokee2022!X25=0,0,1)</f>
        <v>0</v>
      </c>
      <c r="CK20" s="7">
        <f>IF(Cherokee2022!Y25=0,0,1)</f>
        <v>1</v>
      </c>
    </row>
    <row r="21" ht="13.5" customHeight="1">
      <c r="A21" s="25">
        <v>20.0</v>
      </c>
      <c r="B21" s="26">
        <v>18.0</v>
      </c>
      <c r="C21" s="26">
        <v>6.0</v>
      </c>
      <c r="D21" s="26">
        <v>7.0</v>
      </c>
      <c r="E21" s="26">
        <v>20.0</v>
      </c>
      <c r="F21" s="7">
        <f t="shared" si="5"/>
        <v>13.26</v>
      </c>
      <c r="G21" s="7">
        <f t="shared" si="6"/>
        <v>86.74</v>
      </c>
      <c r="H21" s="24" t="s">
        <v>98</v>
      </c>
      <c r="I21" s="7" t="s">
        <v>424</v>
      </c>
      <c r="J21" s="7" t="s">
        <v>430</v>
      </c>
      <c r="K21" s="7" t="s">
        <v>422</v>
      </c>
      <c r="L21" s="7"/>
      <c r="M21" s="7"/>
      <c r="N21" s="7"/>
      <c r="O21" s="7"/>
      <c r="P21" s="7"/>
      <c r="Q21" s="7"/>
      <c r="R21" s="24" t="s">
        <v>328</v>
      </c>
      <c r="S21" s="33" t="s">
        <v>428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>
        <f>IF(Cherokee2022!J26=0,0,1)</f>
        <v>1</v>
      </c>
      <c r="BW21" s="7">
        <f>IF(Cherokee2022!K26=0,0,1)</f>
        <v>1</v>
      </c>
      <c r="BX21" s="7">
        <f>IF(Cherokee2022!L26=0,0,1)</f>
        <v>0</v>
      </c>
      <c r="BY21" s="7">
        <f>IF(Cherokee2022!M26=0,0,1)</f>
        <v>1</v>
      </c>
      <c r="BZ21" s="7">
        <f>IF(Cherokee2022!N26=0,0,1)</f>
        <v>0</v>
      </c>
      <c r="CA21" s="7">
        <f>IF(Cherokee2022!O26=0,0,1)</f>
        <v>0</v>
      </c>
      <c r="CB21" s="7">
        <f>IF(Cherokee2022!P26=0,0,1)</f>
        <v>0</v>
      </c>
      <c r="CC21" s="7">
        <f>IF(Cherokee2022!Q26=0,0,1)</f>
        <v>1</v>
      </c>
      <c r="CD21" s="7">
        <f>IF(Cherokee2022!R26=0,0,1)</f>
        <v>0</v>
      </c>
      <c r="CE21" s="7">
        <f>IF(Cherokee2022!S26=0,0,1)</f>
        <v>0</v>
      </c>
      <c r="CF21" s="7">
        <f>IF(Cherokee2022!T26=0,0,1)</f>
        <v>1</v>
      </c>
      <c r="CG21" s="7">
        <f>IF(Cherokee2022!U26=0,0,1)</f>
        <v>1</v>
      </c>
      <c r="CH21" s="7">
        <f>IF(Cherokee2022!V26=0,0,1)</f>
        <v>1</v>
      </c>
      <c r="CI21" s="7">
        <f>IF(Cherokee2022!W26=0,0,1)</f>
        <v>0</v>
      </c>
      <c r="CJ21" s="7">
        <f>IF(Cherokee2022!X26=0,0,1)</f>
        <v>0</v>
      </c>
      <c r="CK21" s="7">
        <f>IF(Cherokee2022!Y26=0,0,1)</f>
        <v>1</v>
      </c>
    </row>
    <row r="22" ht="13.5" customHeight="1">
      <c r="A22" s="25">
        <v>21.0</v>
      </c>
      <c r="B22" s="26">
        <v>23.0</v>
      </c>
      <c r="C22" s="26">
        <v>24.0</v>
      </c>
      <c r="D22" s="26">
        <v>25.0</v>
      </c>
      <c r="E22" s="26">
        <v>8.0</v>
      </c>
      <c r="F22" s="7">
        <f t="shared" si="5"/>
        <v>20.8</v>
      </c>
      <c r="G22" s="7">
        <f t="shared" si="6"/>
        <v>79.2</v>
      </c>
      <c r="H22" s="24" t="s">
        <v>360</v>
      </c>
      <c r="I22" s="7" t="s">
        <v>407</v>
      </c>
      <c r="J22" s="7" t="s">
        <v>417</v>
      </c>
      <c r="K22" s="7" t="s">
        <v>411</v>
      </c>
      <c r="L22" s="7" t="s">
        <v>405</v>
      </c>
      <c r="M22" s="7" t="s">
        <v>425</v>
      </c>
      <c r="N22" s="7"/>
      <c r="O22" s="7"/>
      <c r="P22" s="7"/>
      <c r="Q22" s="7"/>
      <c r="R22" s="24" t="s">
        <v>62</v>
      </c>
      <c r="S22" s="33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>
        <f>IF(Cherokee2022!J27=0,0,1)</f>
        <v>1</v>
      </c>
      <c r="BW22" s="7">
        <f>IF(Cherokee2022!K27=0,0,1)</f>
        <v>0</v>
      </c>
      <c r="BX22" s="7">
        <f>IF(Cherokee2022!L27=0,0,1)</f>
        <v>0</v>
      </c>
      <c r="BY22" s="7">
        <f>IF(Cherokee2022!M27=0,0,1)</f>
        <v>1</v>
      </c>
      <c r="BZ22" s="7">
        <f>IF(Cherokee2022!N27=0,0,1)</f>
        <v>1</v>
      </c>
      <c r="CA22" s="7">
        <f>IF(Cherokee2022!O27=0,0,1)</f>
        <v>0</v>
      </c>
      <c r="CB22" s="7">
        <f>IF(Cherokee2022!P27=0,0,1)</f>
        <v>0</v>
      </c>
      <c r="CC22" s="7">
        <f>IF(Cherokee2022!Q27=0,0,1)</f>
        <v>1</v>
      </c>
      <c r="CD22" s="7">
        <f>IF(Cherokee2022!R27=0,0,1)</f>
        <v>0</v>
      </c>
      <c r="CE22" s="7">
        <f>IF(Cherokee2022!S27=0,0,1)</f>
        <v>0</v>
      </c>
      <c r="CF22" s="7">
        <f>IF(Cherokee2022!T27=0,0,1)</f>
        <v>0</v>
      </c>
      <c r="CG22" s="7">
        <f>IF(Cherokee2022!U27=0,0,1)</f>
        <v>0</v>
      </c>
      <c r="CH22" s="7">
        <f>IF(Cherokee2022!V27=0,0,1)</f>
        <v>1</v>
      </c>
      <c r="CI22" s="7">
        <f>IF(Cherokee2022!W27=0,0,1)</f>
        <v>0</v>
      </c>
      <c r="CJ22" s="7">
        <f>IF(Cherokee2022!X27=0,0,1)</f>
        <v>0</v>
      </c>
      <c r="CK22" s="7">
        <f>IF(Cherokee2022!Y27=0,0,1)</f>
        <v>1</v>
      </c>
    </row>
    <row r="23" ht="13.5" customHeight="1">
      <c r="A23" s="25">
        <v>22.0</v>
      </c>
      <c r="B23" s="26">
        <v>23.0</v>
      </c>
      <c r="C23" s="26">
        <v>16.0</v>
      </c>
      <c r="D23" s="26">
        <v>11.0</v>
      </c>
      <c r="E23" s="26">
        <v>10.0</v>
      </c>
      <c r="F23" s="7">
        <f t="shared" si="5"/>
        <v>15.6</v>
      </c>
      <c r="G23" s="7">
        <f t="shared" si="6"/>
        <v>84.4</v>
      </c>
      <c r="H23" s="24" t="s">
        <v>360</v>
      </c>
      <c r="I23" s="7" t="s">
        <v>447</v>
      </c>
      <c r="J23" s="7" t="s">
        <v>417</v>
      </c>
      <c r="K23" s="7" t="s">
        <v>407</v>
      </c>
      <c r="L23" s="7"/>
      <c r="M23" s="7"/>
      <c r="N23" s="7"/>
      <c r="O23" s="7"/>
      <c r="P23" s="7"/>
      <c r="Q23" s="7"/>
      <c r="R23" s="24" t="s">
        <v>448</v>
      </c>
      <c r="S23" s="33" t="s">
        <v>411</v>
      </c>
      <c r="T23" s="7" t="s">
        <v>407</v>
      </c>
      <c r="U23" s="7" t="s">
        <v>424</v>
      </c>
      <c r="V23" s="7" t="s">
        <v>447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>
        <f>IF(Cherokee2022!J28=0,0,1)</f>
        <v>0</v>
      </c>
      <c r="BW23" s="7">
        <f>IF(Cherokee2022!K28=0,0,1)</f>
        <v>0</v>
      </c>
      <c r="BX23" s="7">
        <f>IF(Cherokee2022!L28=0,0,1)</f>
        <v>0</v>
      </c>
      <c r="BY23" s="7">
        <f>IF(Cherokee2022!M28=0,0,1)</f>
        <v>1</v>
      </c>
      <c r="BZ23" s="7">
        <f>IF(Cherokee2022!N28=0,0,1)</f>
        <v>1</v>
      </c>
      <c r="CA23" s="7">
        <f>IF(Cherokee2022!O28=0,0,1)</f>
        <v>0</v>
      </c>
      <c r="CB23" s="7">
        <f>IF(Cherokee2022!P28=0,0,1)</f>
        <v>0</v>
      </c>
      <c r="CC23" s="7">
        <f>IF(Cherokee2022!Q28=0,0,1)</f>
        <v>1</v>
      </c>
      <c r="CD23" s="7">
        <f>IF(Cherokee2022!R28=0,0,1)</f>
        <v>0</v>
      </c>
      <c r="CE23" s="7">
        <f>IF(Cherokee2022!S28=0,0,1)</f>
        <v>0</v>
      </c>
      <c r="CF23" s="7">
        <f>IF(Cherokee2022!T28=0,0,1)</f>
        <v>0</v>
      </c>
      <c r="CG23" s="7">
        <f>IF(Cherokee2022!U28=0,0,1)</f>
        <v>1</v>
      </c>
      <c r="CH23" s="7">
        <f>IF(Cherokee2022!V28=0,0,1)</f>
        <v>1</v>
      </c>
      <c r="CI23" s="7">
        <f>IF(Cherokee2022!W28=0,0,1)</f>
        <v>0</v>
      </c>
      <c r="CJ23" s="7">
        <f>IF(Cherokee2022!X28=0,0,1)</f>
        <v>0</v>
      </c>
      <c r="CK23" s="7">
        <f>IF(Cherokee2022!Y28=0,0,1)</f>
        <v>1</v>
      </c>
    </row>
    <row r="24" ht="13.5" customHeight="1">
      <c r="A24" s="25">
        <v>23.0</v>
      </c>
      <c r="B24" s="26">
        <v>18.0</v>
      </c>
      <c r="C24" s="26">
        <v>7.0</v>
      </c>
      <c r="D24" s="26">
        <v>6.0</v>
      </c>
      <c r="E24" s="26">
        <v>14.0</v>
      </c>
      <c r="F24" s="7">
        <f t="shared" si="5"/>
        <v>11.7</v>
      </c>
      <c r="G24" s="7">
        <f t="shared" si="6"/>
        <v>88.3</v>
      </c>
      <c r="H24" s="24" t="s">
        <v>187</v>
      </c>
      <c r="I24" s="7" t="s">
        <v>424</v>
      </c>
      <c r="J24" s="7" t="s">
        <v>449</v>
      </c>
      <c r="K24" s="7" t="s">
        <v>447</v>
      </c>
      <c r="L24" s="7"/>
      <c r="M24" s="7"/>
      <c r="N24" s="7"/>
      <c r="O24" s="7"/>
      <c r="P24" s="7"/>
      <c r="Q24" s="7"/>
      <c r="R24" s="24" t="s">
        <v>62</v>
      </c>
      <c r="S24" s="33" t="s">
        <v>424</v>
      </c>
      <c r="T24" s="7" t="s">
        <v>410</v>
      </c>
      <c r="U24" s="7" t="s">
        <v>450</v>
      </c>
      <c r="V24" s="7" t="s">
        <v>451</v>
      </c>
      <c r="W24" s="7" t="s">
        <v>418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>
        <f>IF(Cherokee2022!J29=0,0,1)</f>
        <v>0</v>
      </c>
      <c r="BW24" s="7">
        <f>IF(Cherokee2022!K29=0,0,1)</f>
        <v>0</v>
      </c>
      <c r="BX24" s="7">
        <f>IF(Cherokee2022!L29=0,0,1)</f>
        <v>0</v>
      </c>
      <c r="BY24" s="7">
        <f>IF(Cherokee2022!M29=0,0,1)</f>
        <v>1</v>
      </c>
      <c r="BZ24" s="7">
        <f>IF(Cherokee2022!N29=0,0,1)</f>
        <v>1</v>
      </c>
      <c r="CA24" s="7">
        <f>IF(Cherokee2022!O29=0,0,1)</f>
        <v>0</v>
      </c>
      <c r="CB24" s="7">
        <f>IF(Cherokee2022!P29=0,0,1)</f>
        <v>0</v>
      </c>
      <c r="CC24" s="7">
        <f>IF(Cherokee2022!Q29=0,0,1)</f>
        <v>1</v>
      </c>
      <c r="CD24" s="7">
        <f>IF(Cherokee2022!R29=0,0,1)</f>
        <v>0</v>
      </c>
      <c r="CE24" s="7">
        <f>IF(Cherokee2022!S29=0,0,1)</f>
        <v>0</v>
      </c>
      <c r="CF24" s="7">
        <f>IF(Cherokee2022!T29=0,0,1)</f>
        <v>0</v>
      </c>
      <c r="CG24" s="7">
        <f>IF(Cherokee2022!U29=0,0,1)</f>
        <v>1</v>
      </c>
      <c r="CH24" s="7">
        <f>IF(Cherokee2022!V29=0,0,1)</f>
        <v>1</v>
      </c>
      <c r="CI24" s="7">
        <f>IF(Cherokee2022!W29=0,0,1)</f>
        <v>0</v>
      </c>
      <c r="CJ24" s="7">
        <f>IF(Cherokee2022!X29=0,0,1)</f>
        <v>0</v>
      </c>
      <c r="CK24" s="7">
        <f>IF(Cherokee2022!Y29=0,0,1)</f>
        <v>1</v>
      </c>
    </row>
    <row r="25" ht="19.5" customHeight="1">
      <c r="A25" s="25">
        <v>24.0</v>
      </c>
      <c r="B25" s="26">
        <v>3.0</v>
      </c>
      <c r="C25" s="26">
        <v>10.0</v>
      </c>
      <c r="D25" s="26">
        <v>8.0</v>
      </c>
      <c r="E25" s="26">
        <v>5.0</v>
      </c>
      <c r="F25" s="7">
        <f t="shared" si="5"/>
        <v>6.76</v>
      </c>
      <c r="G25" s="7">
        <f t="shared" si="6"/>
        <v>93.24</v>
      </c>
      <c r="H25" s="24" t="s">
        <v>360</v>
      </c>
      <c r="I25" s="7" t="s">
        <v>417</v>
      </c>
      <c r="J25" s="7" t="s">
        <v>407</v>
      </c>
      <c r="K25" s="7" t="s">
        <v>452</v>
      </c>
      <c r="L25" s="7" t="s">
        <v>420</v>
      </c>
      <c r="M25" s="7" t="s">
        <v>411</v>
      </c>
      <c r="N25" s="7" t="s">
        <v>447</v>
      </c>
      <c r="O25" s="7"/>
      <c r="P25" s="7"/>
      <c r="Q25" s="7"/>
      <c r="R25" s="24" t="s">
        <v>101</v>
      </c>
      <c r="S25" s="33" t="s">
        <v>411</v>
      </c>
      <c r="T25" s="7" t="s">
        <v>406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>
        <f>IF(Cherokee2022!J30=0,0,1)</f>
        <v>0</v>
      </c>
      <c r="BW25" s="7">
        <f>IF(Cherokee2022!K30=0,0,1)</f>
        <v>0</v>
      </c>
      <c r="BX25" s="7">
        <f>IF(Cherokee2022!L30=0,0,1)</f>
        <v>1</v>
      </c>
      <c r="BY25" s="7">
        <f>IF(Cherokee2022!M30=0,0,1)</f>
        <v>0</v>
      </c>
      <c r="BZ25" s="7">
        <f>IF(Cherokee2022!N30=0,0,1)</f>
        <v>1</v>
      </c>
      <c r="CA25" s="7">
        <f>IF(Cherokee2022!O30=0,0,1)</f>
        <v>0</v>
      </c>
      <c r="CB25" s="7">
        <f>IF(Cherokee2022!P30=0,0,1)</f>
        <v>0</v>
      </c>
      <c r="CC25" s="7">
        <f>IF(Cherokee2022!Q30=0,0,1)</f>
        <v>1</v>
      </c>
      <c r="CD25" s="7">
        <f>IF(Cherokee2022!R30=0,0,1)</f>
        <v>0</v>
      </c>
      <c r="CE25" s="7">
        <f>IF(Cherokee2022!S30=0,0,1)</f>
        <v>0</v>
      </c>
      <c r="CF25" s="7">
        <f>IF(Cherokee2022!T30=0,0,1)</f>
        <v>0</v>
      </c>
      <c r="CG25" s="7">
        <f>IF(Cherokee2022!U30=0,0,1)</f>
        <v>0</v>
      </c>
      <c r="CH25" s="7">
        <f>IF(Cherokee2022!V30=0,0,1)</f>
        <v>1</v>
      </c>
      <c r="CI25" s="7">
        <f>IF(Cherokee2022!W30=0,0,1)</f>
        <v>0</v>
      </c>
      <c r="CJ25" s="7">
        <f>IF(Cherokee2022!X30=0,0,1)</f>
        <v>0</v>
      </c>
      <c r="CK25" s="7">
        <f>IF(Cherokee2022!Y30=0,0,1)</f>
        <v>0</v>
      </c>
    </row>
    <row r="26" ht="13.5" customHeight="1">
      <c r="A26" s="25">
        <v>25.0</v>
      </c>
      <c r="B26" s="26">
        <v>11.0</v>
      </c>
      <c r="C26" s="26">
        <v>6.0</v>
      </c>
      <c r="D26" s="26">
        <v>6.0</v>
      </c>
      <c r="E26" s="26">
        <v>7.0</v>
      </c>
      <c r="F26" s="7">
        <f t="shared" si="5"/>
        <v>7.8</v>
      </c>
      <c r="G26" s="7">
        <f t="shared" si="6"/>
        <v>92.2</v>
      </c>
      <c r="H26" s="24" t="s">
        <v>358</v>
      </c>
      <c r="I26" s="7" t="s">
        <v>421</v>
      </c>
      <c r="J26" s="7" t="s">
        <v>414</v>
      </c>
      <c r="K26" s="7" t="s">
        <v>411</v>
      </c>
      <c r="L26" s="7" t="s">
        <v>417</v>
      </c>
      <c r="M26" s="7"/>
      <c r="N26" s="7"/>
      <c r="O26" s="7"/>
      <c r="P26" s="7"/>
      <c r="Q26" s="7"/>
      <c r="R26" s="24" t="s">
        <v>118</v>
      </c>
      <c r="S26" s="33" t="s">
        <v>453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>
        <f>IF(Cherokee2022!J31=0,0,1)</f>
        <v>1</v>
      </c>
      <c r="BW26" s="7">
        <f>IF(Cherokee2022!K31=0,0,1)</f>
        <v>1</v>
      </c>
      <c r="BX26" s="7">
        <f>IF(Cherokee2022!L31=0,0,1)</f>
        <v>0</v>
      </c>
      <c r="BY26" s="7">
        <f>IF(Cherokee2022!M31=0,0,1)</f>
        <v>1</v>
      </c>
      <c r="BZ26" s="7">
        <f>IF(Cherokee2022!N31=0,0,1)</f>
        <v>0</v>
      </c>
      <c r="CA26" s="7">
        <f>IF(Cherokee2022!O31=0,0,1)</f>
        <v>1</v>
      </c>
      <c r="CB26" s="7">
        <f>IF(Cherokee2022!P31=0,0,1)</f>
        <v>1</v>
      </c>
      <c r="CC26" s="7">
        <f>IF(Cherokee2022!Q31=0,0,1)</f>
        <v>1</v>
      </c>
      <c r="CD26" s="7">
        <f>IF(Cherokee2022!R31=0,0,1)</f>
        <v>0</v>
      </c>
      <c r="CE26" s="7">
        <f>IF(Cherokee2022!S31=0,0,1)</f>
        <v>0</v>
      </c>
      <c r="CF26" s="7">
        <f>IF(Cherokee2022!T31=0,0,1)</f>
        <v>0</v>
      </c>
      <c r="CG26" s="7">
        <f>IF(Cherokee2022!U31=0,0,1)</f>
        <v>1</v>
      </c>
      <c r="CH26" s="7">
        <f>IF(Cherokee2022!V31=0,0,1)</f>
        <v>1</v>
      </c>
      <c r="CI26" s="7">
        <f>IF(Cherokee2022!W31=0,0,1)</f>
        <v>1</v>
      </c>
      <c r="CJ26" s="7">
        <f>IF(Cherokee2022!X31=0,0,1)</f>
        <v>0</v>
      </c>
      <c r="CK26" s="7">
        <f>IF(Cherokee2022!Y31=0,0,1)</f>
        <v>0</v>
      </c>
    </row>
    <row r="27" ht="13.5" customHeight="1">
      <c r="A27" s="25">
        <v>26.0</v>
      </c>
      <c r="B27" s="26">
        <v>20.0</v>
      </c>
      <c r="C27" s="26">
        <v>0.0</v>
      </c>
      <c r="D27" s="26">
        <v>4.0</v>
      </c>
      <c r="E27" s="26">
        <v>8.0</v>
      </c>
      <c r="F27" s="7">
        <f t="shared" si="5"/>
        <v>8.32</v>
      </c>
      <c r="G27" s="7">
        <f t="shared" si="6"/>
        <v>91.68</v>
      </c>
      <c r="H27" s="24" t="s">
        <v>378</v>
      </c>
      <c r="I27" s="7" t="s">
        <v>414</v>
      </c>
      <c r="J27" s="7" t="s">
        <v>454</v>
      </c>
      <c r="K27" s="7"/>
      <c r="L27" s="7"/>
      <c r="M27" s="7"/>
      <c r="N27" s="7"/>
      <c r="O27" s="7"/>
      <c r="P27" s="7"/>
      <c r="Q27" s="7"/>
      <c r="R27" s="24" t="s">
        <v>118</v>
      </c>
      <c r="S27" s="33" t="s">
        <v>428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>
        <f>IF(Cherokee2022!J32=0,0,1)</f>
        <v>1</v>
      </c>
      <c r="BW27" s="7">
        <f>IF(Cherokee2022!K32=0,0,1)</f>
        <v>1</v>
      </c>
      <c r="BX27" s="7">
        <f>IF(Cherokee2022!L32=0,0,1)</f>
        <v>0</v>
      </c>
      <c r="BY27" s="7">
        <f>IF(Cherokee2022!M32=0,0,1)</f>
        <v>1</v>
      </c>
      <c r="BZ27" s="7">
        <f>IF(Cherokee2022!N32=0,0,1)</f>
        <v>0</v>
      </c>
      <c r="CA27" s="7">
        <f>IF(Cherokee2022!O32=0,0,1)</f>
        <v>1</v>
      </c>
      <c r="CB27" s="7">
        <f>IF(Cherokee2022!P32=0,0,1)</f>
        <v>1</v>
      </c>
      <c r="CC27" s="7">
        <f>IF(Cherokee2022!Q32=0,0,1)</f>
        <v>1</v>
      </c>
      <c r="CD27" s="7">
        <f>IF(Cherokee2022!R32=0,0,1)</f>
        <v>0</v>
      </c>
      <c r="CE27" s="7">
        <f>IF(Cherokee2022!S32=0,0,1)</f>
        <v>0</v>
      </c>
      <c r="CF27" s="7">
        <f>IF(Cherokee2022!T32=0,0,1)</f>
        <v>0</v>
      </c>
      <c r="CG27" s="7">
        <f>IF(Cherokee2022!U32=0,0,1)</f>
        <v>1</v>
      </c>
      <c r="CH27" s="7">
        <f>IF(Cherokee2022!V32=0,0,1)</f>
        <v>1</v>
      </c>
      <c r="CI27" s="7">
        <f>IF(Cherokee2022!W32=0,0,1)</f>
        <v>1</v>
      </c>
      <c r="CJ27" s="7">
        <f>IF(Cherokee2022!X32=0,0,1)</f>
        <v>0</v>
      </c>
      <c r="CK27" s="7">
        <f>IF(Cherokee2022!Y32=0,0,1)</f>
        <v>0</v>
      </c>
    </row>
    <row r="28" ht="13.5" customHeight="1">
      <c r="A28" s="25">
        <v>27.0</v>
      </c>
      <c r="B28" s="26">
        <v>20.0</v>
      </c>
      <c r="C28" s="26">
        <v>48.0</v>
      </c>
      <c r="D28" s="26">
        <v>52.0</v>
      </c>
      <c r="E28" s="26">
        <v>33.0</v>
      </c>
      <c r="F28" s="7">
        <f t="shared" si="5"/>
        <v>39.78</v>
      </c>
      <c r="G28" s="7">
        <f t="shared" si="6"/>
        <v>60.22</v>
      </c>
      <c r="H28" s="24" t="s">
        <v>187</v>
      </c>
      <c r="I28" s="7" t="s">
        <v>424</v>
      </c>
      <c r="J28" s="7" t="s">
        <v>406</v>
      </c>
      <c r="K28" s="7" t="s">
        <v>455</v>
      </c>
      <c r="L28" s="7"/>
      <c r="M28" s="7"/>
      <c r="N28" s="7"/>
      <c r="O28" s="7"/>
      <c r="P28" s="7"/>
      <c r="Q28" s="7"/>
      <c r="R28" s="24" t="s">
        <v>369</v>
      </c>
      <c r="S28" s="33" t="s">
        <v>417</v>
      </c>
      <c r="T28" s="7" t="s">
        <v>424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>
        <f>IF(Cherokee2022!J33=0,0,1)</f>
        <v>0</v>
      </c>
      <c r="BW28" s="7">
        <f>IF(Cherokee2022!K33=0,0,1)</f>
        <v>0</v>
      </c>
      <c r="BX28" s="7">
        <f>IF(Cherokee2022!L33=0,0,1)</f>
        <v>0</v>
      </c>
      <c r="BY28" s="7">
        <f>IF(Cherokee2022!M33=0,0,1)</f>
        <v>1</v>
      </c>
      <c r="BZ28" s="7">
        <f>IF(Cherokee2022!N33=0,0,1)</f>
        <v>0</v>
      </c>
      <c r="CA28" s="7">
        <f>IF(Cherokee2022!O33=0,0,1)</f>
        <v>0</v>
      </c>
      <c r="CB28" s="7">
        <f>IF(Cherokee2022!P33=0,0,1)</f>
        <v>0</v>
      </c>
      <c r="CC28" s="7">
        <f>IF(Cherokee2022!Q33=0,0,1)</f>
        <v>0</v>
      </c>
      <c r="CD28" s="7">
        <f>IF(Cherokee2022!R33=0,0,1)</f>
        <v>0</v>
      </c>
      <c r="CE28" s="7">
        <f>IF(Cherokee2022!S33=0,0,1)</f>
        <v>0</v>
      </c>
      <c r="CF28" s="7">
        <f>IF(Cherokee2022!T33=0,0,1)</f>
        <v>0</v>
      </c>
      <c r="CG28" s="7">
        <f>IF(Cherokee2022!U33=0,0,1)</f>
        <v>0</v>
      </c>
      <c r="CH28" s="7">
        <f>IF(Cherokee2022!V33=0,0,1)</f>
        <v>1</v>
      </c>
      <c r="CI28" s="7">
        <f>IF(Cherokee2022!W33=0,0,1)</f>
        <v>0</v>
      </c>
      <c r="CJ28" s="7">
        <f>IF(Cherokee2022!X33=0,0,1)</f>
        <v>1</v>
      </c>
      <c r="CK28" s="7">
        <f>IF(Cherokee2022!Y33=0,0,1)</f>
        <v>1</v>
      </c>
    </row>
    <row r="29" ht="13.5" customHeight="1">
      <c r="A29" s="25">
        <v>28.0</v>
      </c>
      <c r="B29" s="26">
        <v>65.0</v>
      </c>
      <c r="C29" s="26">
        <v>20.0</v>
      </c>
      <c r="D29" s="26">
        <v>1.0</v>
      </c>
      <c r="E29" s="26">
        <v>12.0</v>
      </c>
      <c r="F29" s="7">
        <f t="shared" si="5"/>
        <v>25.48</v>
      </c>
      <c r="G29" s="7">
        <f t="shared" si="6"/>
        <v>74.52</v>
      </c>
      <c r="H29" s="24" t="s">
        <v>404</v>
      </c>
      <c r="I29" s="7" t="s">
        <v>407</v>
      </c>
      <c r="J29" s="7" t="s">
        <v>422</v>
      </c>
      <c r="K29" s="7" t="s">
        <v>417</v>
      </c>
      <c r="L29" s="7"/>
      <c r="M29" s="7"/>
      <c r="N29" s="7"/>
      <c r="O29" s="7"/>
      <c r="P29" s="7"/>
      <c r="Q29" s="7"/>
      <c r="R29" s="24" t="s">
        <v>330</v>
      </c>
      <c r="S29" s="33" t="s">
        <v>430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>
        <f>IF(Cherokee2022!J34=0,0,1)</f>
        <v>1</v>
      </c>
      <c r="BW29" s="7">
        <f>IF(Cherokee2022!K34=0,0,1)</f>
        <v>0</v>
      </c>
      <c r="BX29" s="7">
        <f>IF(Cherokee2022!L34=0,0,1)</f>
        <v>0</v>
      </c>
      <c r="BY29" s="7">
        <f>IF(Cherokee2022!M34=0,0,1)</f>
        <v>1</v>
      </c>
      <c r="BZ29" s="7">
        <f>IF(Cherokee2022!N34=0,0,1)</f>
        <v>1</v>
      </c>
      <c r="CA29" s="7">
        <f>IF(Cherokee2022!O34=0,0,1)</f>
        <v>0</v>
      </c>
      <c r="CB29" s="7">
        <f>IF(Cherokee2022!P34=0,0,1)</f>
        <v>0</v>
      </c>
      <c r="CC29" s="7">
        <f>IF(Cherokee2022!Q34=0,0,1)</f>
        <v>1</v>
      </c>
      <c r="CD29" s="7">
        <f>IF(Cherokee2022!R34=0,0,1)</f>
        <v>0</v>
      </c>
      <c r="CE29" s="7">
        <f>IF(Cherokee2022!S34=0,0,1)</f>
        <v>0</v>
      </c>
      <c r="CF29" s="7">
        <f>IF(Cherokee2022!T34=0,0,1)</f>
        <v>0</v>
      </c>
      <c r="CG29" s="7">
        <f>IF(Cherokee2022!U34=0,0,1)</f>
        <v>1</v>
      </c>
      <c r="CH29" s="7">
        <f>IF(Cherokee2022!V34=0,0,1)</f>
        <v>1</v>
      </c>
      <c r="CI29" s="7">
        <f>IF(Cherokee2022!W34=0,0,1)</f>
        <v>0</v>
      </c>
      <c r="CJ29" s="7">
        <f>IF(Cherokee2022!X34=0,0,1)</f>
        <v>0</v>
      </c>
      <c r="CK29" s="7">
        <f>IF(Cherokee2022!Y34=0,0,1)</f>
        <v>0</v>
      </c>
    </row>
    <row r="30" ht="13.5" customHeight="1">
      <c r="A30" s="25">
        <v>29.0</v>
      </c>
      <c r="B30" s="26">
        <v>10.0</v>
      </c>
      <c r="C30" s="26">
        <v>69.0</v>
      </c>
      <c r="D30" s="26">
        <v>74.0</v>
      </c>
      <c r="E30" s="26">
        <v>7.0</v>
      </c>
      <c r="F30" s="7">
        <f t="shared" si="5"/>
        <v>41.6</v>
      </c>
      <c r="G30" s="7">
        <f t="shared" si="6"/>
        <v>58.4</v>
      </c>
      <c r="H30" s="24" t="s">
        <v>360</v>
      </c>
      <c r="I30" s="7" t="s">
        <v>456</v>
      </c>
      <c r="J30" s="7" t="s">
        <v>406</v>
      </c>
      <c r="K30" s="7" t="s">
        <v>417</v>
      </c>
      <c r="L30" s="7" t="s">
        <v>457</v>
      </c>
      <c r="M30" s="7"/>
      <c r="N30" s="7"/>
      <c r="O30" s="7"/>
      <c r="P30" s="7"/>
      <c r="Q30" s="7"/>
      <c r="R30" s="24" t="s">
        <v>62</v>
      </c>
      <c r="S30" s="33" t="s">
        <v>430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>
        <f>IF(Cherokee2022!J35=0,0,1)</f>
        <v>1</v>
      </c>
      <c r="BW30" s="7">
        <f>IF(Cherokee2022!K35=0,0,1)</f>
        <v>1</v>
      </c>
      <c r="BX30" s="7">
        <f>IF(Cherokee2022!L35=0,0,1)</f>
        <v>0</v>
      </c>
      <c r="BY30" s="7">
        <f>IF(Cherokee2022!M35=0,0,1)</f>
        <v>1</v>
      </c>
      <c r="BZ30" s="7">
        <f>IF(Cherokee2022!N35=0,0,1)</f>
        <v>0</v>
      </c>
      <c r="CA30" s="7">
        <f>IF(Cherokee2022!O35=0,0,1)</f>
        <v>0</v>
      </c>
      <c r="CB30" s="7">
        <f>IF(Cherokee2022!P35=0,0,1)</f>
        <v>0</v>
      </c>
      <c r="CC30" s="7">
        <f>IF(Cherokee2022!Q35=0,0,1)</f>
        <v>1</v>
      </c>
      <c r="CD30" s="7">
        <f>IF(Cherokee2022!R35=0,0,1)</f>
        <v>0</v>
      </c>
      <c r="CE30" s="7">
        <f>IF(Cherokee2022!S35=0,0,1)</f>
        <v>0</v>
      </c>
      <c r="CF30" s="7">
        <f>IF(Cherokee2022!T35=0,0,1)</f>
        <v>0</v>
      </c>
      <c r="CG30" s="7">
        <f>IF(Cherokee2022!U35=0,0,1)</f>
        <v>0</v>
      </c>
      <c r="CH30" s="7">
        <f>IF(Cherokee2022!V35=0,0,1)</f>
        <v>1</v>
      </c>
      <c r="CI30" s="7">
        <f>IF(Cherokee2022!W35=0,0,1)</f>
        <v>0</v>
      </c>
      <c r="CJ30" s="7">
        <f>IF(Cherokee2022!X35=0,0,1)</f>
        <v>0</v>
      </c>
      <c r="CK30" s="7">
        <f>IF(Cherokee2022!Y35=0,0,1)</f>
        <v>0</v>
      </c>
    </row>
    <row r="31" ht="13.5" customHeight="1">
      <c r="A31" s="25">
        <v>30.0</v>
      </c>
      <c r="B31" s="26">
        <v>6.0</v>
      </c>
      <c r="C31" s="26">
        <v>2.0</v>
      </c>
      <c r="D31" s="26">
        <v>4.0</v>
      </c>
      <c r="E31" s="26">
        <v>18.0</v>
      </c>
      <c r="F31" s="7">
        <f t="shared" si="5"/>
        <v>7.8</v>
      </c>
      <c r="G31" s="7">
        <f t="shared" si="6"/>
        <v>92.2</v>
      </c>
      <c r="H31" s="24" t="s">
        <v>378</v>
      </c>
      <c r="I31" s="7" t="s">
        <v>406</v>
      </c>
      <c r="J31" s="7" t="s">
        <v>411</v>
      </c>
      <c r="K31" s="7"/>
      <c r="L31" s="7"/>
      <c r="M31" s="7"/>
      <c r="N31" s="7"/>
      <c r="O31" s="7"/>
      <c r="P31" s="7"/>
      <c r="Q31" s="7"/>
      <c r="R31" s="24" t="s">
        <v>62</v>
      </c>
      <c r="S31" s="33" t="s">
        <v>406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>
        <f>IF(Cherokee2022!J36=0,0,1)</f>
        <v>0</v>
      </c>
      <c r="BW31" s="7">
        <f>IF(Cherokee2022!K36=0,0,1)</f>
        <v>0</v>
      </c>
      <c r="BX31" s="7">
        <f>IF(Cherokee2022!L36=0,0,1)</f>
        <v>0</v>
      </c>
      <c r="BY31" s="7">
        <f>IF(Cherokee2022!M36=0,0,1)</f>
        <v>1</v>
      </c>
      <c r="BZ31" s="7">
        <f>IF(Cherokee2022!N36=0,0,1)</f>
        <v>1</v>
      </c>
      <c r="CA31" s="7">
        <f>IF(Cherokee2022!O36=0,0,1)</f>
        <v>0</v>
      </c>
      <c r="CB31" s="7">
        <f>IF(Cherokee2022!P36=0,0,1)</f>
        <v>0</v>
      </c>
      <c r="CC31" s="7">
        <f>IF(Cherokee2022!Q36=0,0,1)</f>
        <v>1</v>
      </c>
      <c r="CD31" s="7">
        <f>IF(Cherokee2022!R36=0,0,1)</f>
        <v>0</v>
      </c>
      <c r="CE31" s="7">
        <f>IF(Cherokee2022!S36=0,0,1)</f>
        <v>0</v>
      </c>
      <c r="CF31" s="7">
        <f>IF(Cherokee2022!T36=0,0,1)</f>
        <v>1</v>
      </c>
      <c r="CG31" s="7">
        <f>IF(Cherokee2022!U36=0,0,1)</f>
        <v>0</v>
      </c>
      <c r="CH31" s="7">
        <f>IF(Cherokee2022!V36=0,0,1)</f>
        <v>1</v>
      </c>
      <c r="CI31" s="7">
        <f>IF(Cherokee2022!W36=0,0,1)</f>
        <v>0</v>
      </c>
      <c r="CJ31" s="7">
        <f>IF(Cherokee2022!X36=0,0,1)</f>
        <v>0</v>
      </c>
      <c r="CK31" s="7">
        <f>IF(Cherokee2022!Y36=0,0,1)</f>
        <v>1</v>
      </c>
    </row>
    <row r="32" ht="13.5" customHeight="1">
      <c r="A32" s="25">
        <v>31.0</v>
      </c>
      <c r="B32" s="26">
        <v>17.0</v>
      </c>
      <c r="C32" s="26">
        <v>8.0</v>
      </c>
      <c r="D32" s="26">
        <v>6.0</v>
      </c>
      <c r="E32" s="26">
        <v>12.0</v>
      </c>
      <c r="F32" s="7">
        <f t="shared" si="5"/>
        <v>11.18</v>
      </c>
      <c r="G32" s="7">
        <f t="shared" si="6"/>
        <v>88.82</v>
      </c>
      <c r="H32" s="24" t="s">
        <v>378</v>
      </c>
      <c r="I32" s="7" t="s">
        <v>411</v>
      </c>
      <c r="J32" s="7" t="s">
        <v>417</v>
      </c>
      <c r="K32" s="7" t="s">
        <v>424</v>
      </c>
      <c r="L32" s="7" t="s">
        <v>406</v>
      </c>
      <c r="M32" s="7"/>
      <c r="N32" s="7"/>
      <c r="O32" s="7"/>
      <c r="P32" s="7"/>
      <c r="Q32" s="7"/>
      <c r="R32" s="24" t="s">
        <v>62</v>
      </c>
      <c r="S32" s="33" t="s">
        <v>458</v>
      </c>
      <c r="T32" s="7" t="s">
        <v>427</v>
      </c>
      <c r="U32" s="7" t="s">
        <v>459</v>
      </c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>
        <f>IF(Cherokee2022!J37=0,0,1)</f>
        <v>0</v>
      </c>
      <c r="BW32" s="7">
        <f>IF(Cherokee2022!K37=0,0,1)</f>
        <v>0</v>
      </c>
      <c r="BX32" s="7">
        <f>IF(Cherokee2022!L37=0,0,1)</f>
        <v>0</v>
      </c>
      <c r="BY32" s="7">
        <f>IF(Cherokee2022!M37=0,0,1)</f>
        <v>1</v>
      </c>
      <c r="BZ32" s="7">
        <f>IF(Cherokee2022!N37=0,0,1)</f>
        <v>0</v>
      </c>
      <c r="CA32" s="7">
        <f>IF(Cherokee2022!O37=0,0,1)</f>
        <v>0</v>
      </c>
      <c r="CB32" s="7">
        <f>IF(Cherokee2022!P37=0,0,1)</f>
        <v>0</v>
      </c>
      <c r="CC32" s="7">
        <f>IF(Cherokee2022!Q37=0,0,1)</f>
        <v>0</v>
      </c>
      <c r="CD32" s="7">
        <f>IF(Cherokee2022!R37=0,0,1)</f>
        <v>0</v>
      </c>
      <c r="CE32" s="7">
        <f>IF(Cherokee2022!S37=0,0,1)</f>
        <v>0</v>
      </c>
      <c r="CF32" s="7">
        <f>IF(Cherokee2022!T37=0,0,1)</f>
        <v>0</v>
      </c>
      <c r="CG32" s="7">
        <f>IF(Cherokee2022!U37=0,0,1)</f>
        <v>0</v>
      </c>
      <c r="CH32" s="7">
        <f>IF(Cherokee2022!V37=0,0,1)</f>
        <v>1</v>
      </c>
      <c r="CI32" s="7">
        <f>IF(Cherokee2022!W37=0,0,1)</f>
        <v>0</v>
      </c>
      <c r="CJ32" s="7">
        <f>IF(Cherokee2022!X37=0,0,1)</f>
        <v>0</v>
      </c>
      <c r="CK32" s="7">
        <f>IF(Cherokee2022!Y37=0,0,1)</f>
        <v>0</v>
      </c>
    </row>
    <row r="33" ht="13.5" customHeight="1">
      <c r="A33" s="28">
        <v>32.0</v>
      </c>
      <c r="B33" s="29"/>
      <c r="C33" s="29"/>
      <c r="D33" s="29"/>
      <c r="E33" s="29"/>
      <c r="F33" s="30"/>
      <c r="G33" s="30"/>
      <c r="H33" s="31"/>
      <c r="I33" s="30"/>
      <c r="J33" s="30"/>
      <c r="K33" s="30"/>
      <c r="L33" s="30"/>
      <c r="M33" s="30"/>
      <c r="N33" s="30"/>
      <c r="O33" s="30"/>
      <c r="P33" s="30"/>
      <c r="Q33" s="30"/>
      <c r="R33" s="31"/>
      <c r="S33" s="31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7">
        <f>IF(Cherokee2022!J38=0,0,1)</f>
        <v>0</v>
      </c>
      <c r="BW33" s="7">
        <f>IF(Cherokee2022!K38=0,0,1)</f>
        <v>0</v>
      </c>
      <c r="BX33" s="7">
        <f>IF(Cherokee2022!L38=0,0,1)</f>
        <v>0</v>
      </c>
      <c r="BY33" s="7">
        <f>IF(Cherokee2022!M38=0,0,1)</f>
        <v>0</v>
      </c>
      <c r="BZ33" s="7">
        <f>IF(Cherokee2022!N38=0,0,1)</f>
        <v>0</v>
      </c>
      <c r="CA33" s="7">
        <f>IF(Cherokee2022!O38=0,0,1)</f>
        <v>0</v>
      </c>
      <c r="CB33" s="7">
        <f>IF(Cherokee2022!P38=0,0,1)</f>
        <v>0</v>
      </c>
      <c r="CC33" s="7">
        <f>IF(Cherokee2022!Q38=0,0,1)</f>
        <v>0</v>
      </c>
      <c r="CD33" s="7">
        <f>IF(Cherokee2022!R38=0,0,1)</f>
        <v>0</v>
      </c>
      <c r="CE33" s="7">
        <f>IF(Cherokee2022!S38=0,0,1)</f>
        <v>0</v>
      </c>
      <c r="CF33" s="7">
        <f>IF(Cherokee2022!T38=0,0,1)</f>
        <v>0</v>
      </c>
      <c r="CG33" s="7">
        <f>IF(Cherokee2022!U38=0,0,1)</f>
        <v>0</v>
      </c>
      <c r="CH33" s="7">
        <f>IF(Cherokee2022!V38=0,0,1)</f>
        <v>0</v>
      </c>
      <c r="CI33" s="7">
        <f>IF(Cherokee2022!W38=0,0,1)</f>
        <v>0</v>
      </c>
      <c r="CJ33" s="7">
        <f>IF(Cherokee2022!X38=0,0,1)</f>
        <v>0</v>
      </c>
      <c r="CK33" s="7">
        <f>IF(Cherokee2022!Y38=0,0,1)</f>
        <v>0</v>
      </c>
    </row>
    <row r="34" ht="13.5" customHeight="1">
      <c r="A34" s="25">
        <v>33.0</v>
      </c>
      <c r="B34" s="26">
        <v>3.0</v>
      </c>
      <c r="C34" s="26">
        <v>4.0</v>
      </c>
      <c r="D34" s="26">
        <v>4.0</v>
      </c>
      <c r="E34" s="26">
        <v>13.0</v>
      </c>
      <c r="F34" s="7">
        <f t="shared" ref="F34:F48" si="7">((AVERAGE(B34:E34))*(1.04))</f>
        <v>6.24</v>
      </c>
      <c r="G34" s="7">
        <f t="shared" ref="G34:G48" si="8">100-F34</f>
        <v>93.76</v>
      </c>
      <c r="H34" s="22" t="s">
        <v>384</v>
      </c>
      <c r="I34" s="7" t="s">
        <v>414</v>
      </c>
      <c r="J34" s="7" t="s">
        <v>411</v>
      </c>
      <c r="K34" s="7" t="s">
        <v>419</v>
      </c>
      <c r="L34" s="7" t="s">
        <v>417</v>
      </c>
      <c r="M34" s="7"/>
      <c r="N34" s="7"/>
      <c r="O34" s="7"/>
      <c r="P34" s="7"/>
      <c r="Q34" s="7"/>
      <c r="R34" s="22" t="s">
        <v>62</v>
      </c>
      <c r="S34" s="33" t="s">
        <v>428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>
        <f>IF(Cherokee2022!J39=0,0,1)</f>
        <v>0</v>
      </c>
      <c r="BW34" s="7">
        <f>IF(Cherokee2022!K39=0,0,1)</f>
        <v>0</v>
      </c>
      <c r="BX34" s="7">
        <f>IF(Cherokee2022!L39=0,0,1)</f>
        <v>0</v>
      </c>
      <c r="BY34" s="7">
        <f>IF(Cherokee2022!M39=0,0,1)</f>
        <v>1</v>
      </c>
      <c r="BZ34" s="7">
        <f>IF(Cherokee2022!N39=0,0,1)</f>
        <v>0</v>
      </c>
      <c r="CA34" s="7">
        <f>IF(Cherokee2022!O39=0,0,1)</f>
        <v>0</v>
      </c>
      <c r="CB34" s="7">
        <f>IF(Cherokee2022!P39=0,0,1)</f>
        <v>0</v>
      </c>
      <c r="CC34" s="7">
        <f>IF(Cherokee2022!Q39=0,0,1)</f>
        <v>1</v>
      </c>
      <c r="CD34" s="7">
        <f>IF(Cherokee2022!R39=0,0,1)</f>
        <v>0</v>
      </c>
      <c r="CE34" s="7">
        <f>IF(Cherokee2022!S39=0,0,1)</f>
        <v>0</v>
      </c>
      <c r="CF34" s="7">
        <f>IF(Cherokee2022!T39=0,0,1)</f>
        <v>1</v>
      </c>
      <c r="CG34" s="7">
        <f>IF(Cherokee2022!U39=0,0,1)</f>
        <v>0</v>
      </c>
      <c r="CH34" s="7">
        <f>IF(Cherokee2022!V39=0,0,1)</f>
        <v>1</v>
      </c>
      <c r="CI34" s="7">
        <f>IF(Cherokee2022!W39=0,0,1)</f>
        <v>0</v>
      </c>
      <c r="CJ34" s="7">
        <f>IF(Cherokee2022!X39=0,0,1)</f>
        <v>0</v>
      </c>
      <c r="CK34" s="7">
        <f>IF(Cherokee2022!Y39=0,0,1)</f>
        <v>0</v>
      </c>
    </row>
    <row r="35" ht="13.5" customHeight="1">
      <c r="A35" s="25">
        <v>34.0</v>
      </c>
      <c r="B35" s="26">
        <v>94.0</v>
      </c>
      <c r="C35" s="26">
        <v>92.0</v>
      </c>
      <c r="D35" s="26">
        <v>92.0</v>
      </c>
      <c r="E35" s="26">
        <v>96.0</v>
      </c>
      <c r="F35" s="7">
        <f t="shared" si="7"/>
        <v>97.24</v>
      </c>
      <c r="G35" s="7">
        <f t="shared" si="8"/>
        <v>2.76</v>
      </c>
      <c r="H35" s="24" t="s">
        <v>62</v>
      </c>
      <c r="I35" s="7" t="s">
        <v>419</v>
      </c>
      <c r="J35" s="7" t="s">
        <v>460</v>
      </c>
      <c r="K35" s="7" t="s">
        <v>429</v>
      </c>
      <c r="L35" s="7"/>
      <c r="M35" s="7"/>
      <c r="N35" s="7"/>
      <c r="O35" s="7"/>
      <c r="P35" s="7"/>
      <c r="Q35" s="7"/>
      <c r="R35" s="24" t="s">
        <v>62</v>
      </c>
      <c r="S35" s="33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>
        <f>IF(Cherokee2022!J40=0,0,1)</f>
        <v>0</v>
      </c>
      <c r="BW35" s="7">
        <f>IF(Cherokee2022!K40=0,0,1)</f>
        <v>1</v>
      </c>
      <c r="BX35" s="7">
        <f>IF(Cherokee2022!L40=0,0,1)</f>
        <v>0</v>
      </c>
      <c r="BY35" s="7">
        <f>IF(Cherokee2022!M40=0,0,1)</f>
        <v>1</v>
      </c>
      <c r="BZ35" s="7">
        <f>IF(Cherokee2022!N40=0,0,1)</f>
        <v>0</v>
      </c>
      <c r="CA35" s="7">
        <f>IF(Cherokee2022!O40=0,0,1)</f>
        <v>0</v>
      </c>
      <c r="CB35" s="7">
        <f>IF(Cherokee2022!P40=0,0,1)</f>
        <v>0</v>
      </c>
      <c r="CC35" s="7">
        <f>IF(Cherokee2022!Q40=0,0,1)</f>
        <v>1</v>
      </c>
      <c r="CD35" s="7">
        <f>IF(Cherokee2022!R40=0,0,1)</f>
        <v>0</v>
      </c>
      <c r="CE35" s="7">
        <f>IF(Cherokee2022!S40=0,0,1)</f>
        <v>0</v>
      </c>
      <c r="CF35" s="7">
        <f>IF(Cherokee2022!T40=0,0,1)</f>
        <v>1</v>
      </c>
      <c r="CG35" s="7">
        <f>IF(Cherokee2022!U40=0,0,1)</f>
        <v>0</v>
      </c>
      <c r="CH35" s="7">
        <f>IF(Cherokee2022!V40=0,0,1)</f>
        <v>1</v>
      </c>
      <c r="CI35" s="7">
        <f>IF(Cherokee2022!W40=0,0,1)</f>
        <v>0</v>
      </c>
      <c r="CJ35" s="7">
        <f>IF(Cherokee2022!X40=0,0,1)</f>
        <v>0</v>
      </c>
      <c r="CK35" s="7">
        <f>IF(Cherokee2022!Y40=0,0,1)</f>
        <v>1</v>
      </c>
    </row>
    <row r="36" ht="13.5" customHeight="1">
      <c r="A36" s="25">
        <v>35.0</v>
      </c>
      <c r="B36" s="26">
        <v>3.0</v>
      </c>
      <c r="C36" s="26">
        <v>1.0</v>
      </c>
      <c r="D36" s="26">
        <v>5.0</v>
      </c>
      <c r="E36" s="26">
        <v>3.0</v>
      </c>
      <c r="F36" s="7">
        <f t="shared" si="7"/>
        <v>3.12</v>
      </c>
      <c r="G36" s="7">
        <f t="shared" si="8"/>
        <v>96.88</v>
      </c>
      <c r="H36" s="24" t="s">
        <v>62</v>
      </c>
      <c r="I36" s="7" t="s">
        <v>424</v>
      </c>
      <c r="J36" s="7" t="s">
        <v>417</v>
      </c>
      <c r="K36" s="7" t="s">
        <v>420</v>
      </c>
      <c r="L36" s="7"/>
      <c r="M36" s="7"/>
      <c r="N36" s="7"/>
      <c r="O36" s="7"/>
      <c r="P36" s="7"/>
      <c r="Q36" s="7"/>
      <c r="R36" s="24" t="s">
        <v>62</v>
      </c>
      <c r="S36" s="33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>
        <f>IF(Cherokee2022!J41=0,0,1)</f>
        <v>0</v>
      </c>
      <c r="BW36" s="7">
        <f>IF(Cherokee2022!K41=0,0,1)</f>
        <v>0</v>
      </c>
      <c r="BX36" s="7">
        <f>IF(Cherokee2022!L41=0,0,1)</f>
        <v>0</v>
      </c>
      <c r="BY36" s="7">
        <f>IF(Cherokee2022!M41=0,0,1)</f>
        <v>0</v>
      </c>
      <c r="BZ36" s="7">
        <f>IF(Cherokee2022!N41=0,0,1)</f>
        <v>0</v>
      </c>
      <c r="CA36" s="7">
        <f>IF(Cherokee2022!O41=0,0,1)</f>
        <v>0</v>
      </c>
      <c r="CB36" s="7">
        <f>IF(Cherokee2022!P41=0,0,1)</f>
        <v>0</v>
      </c>
      <c r="CC36" s="7">
        <f>IF(Cherokee2022!Q41=0,0,1)</f>
        <v>1</v>
      </c>
      <c r="CD36" s="7">
        <f>IF(Cherokee2022!R41=0,0,1)</f>
        <v>0</v>
      </c>
      <c r="CE36" s="7">
        <f>IF(Cherokee2022!S41=0,0,1)</f>
        <v>0</v>
      </c>
      <c r="CF36" s="7">
        <f>IF(Cherokee2022!T41=0,0,1)</f>
        <v>1</v>
      </c>
      <c r="CG36" s="7">
        <f>IF(Cherokee2022!U41=0,0,1)</f>
        <v>0</v>
      </c>
      <c r="CH36" s="7">
        <f>IF(Cherokee2022!V41=0,0,1)</f>
        <v>0</v>
      </c>
      <c r="CI36" s="7">
        <f>IF(Cherokee2022!W41=0,0,1)</f>
        <v>0</v>
      </c>
      <c r="CJ36" s="7">
        <f>IF(Cherokee2022!X41=0,0,1)</f>
        <v>0</v>
      </c>
      <c r="CK36" s="7">
        <f>IF(Cherokee2022!Y41=0,0,1)</f>
        <v>0</v>
      </c>
    </row>
    <row r="37" ht="13.5" customHeight="1">
      <c r="A37" s="25">
        <v>36.0</v>
      </c>
      <c r="B37" s="26">
        <v>9.0</v>
      </c>
      <c r="C37" s="26">
        <v>7.0</v>
      </c>
      <c r="D37" s="26">
        <v>12.0</v>
      </c>
      <c r="E37" s="26">
        <v>21.0</v>
      </c>
      <c r="F37" s="7">
        <f t="shared" si="7"/>
        <v>12.74</v>
      </c>
      <c r="G37" s="7">
        <f t="shared" si="8"/>
        <v>87.26</v>
      </c>
      <c r="H37" s="24" t="s">
        <v>444</v>
      </c>
      <c r="I37" s="7" t="s">
        <v>407</v>
      </c>
      <c r="J37" s="7" t="s">
        <v>451</v>
      </c>
      <c r="K37" s="7" t="s">
        <v>424</v>
      </c>
      <c r="L37" s="7" t="s">
        <v>406</v>
      </c>
      <c r="M37" s="7" t="s">
        <v>455</v>
      </c>
      <c r="N37" s="7" t="s">
        <v>418</v>
      </c>
      <c r="O37" s="7"/>
      <c r="P37" s="7"/>
      <c r="Q37" s="7"/>
      <c r="R37" s="24" t="s">
        <v>62</v>
      </c>
      <c r="S37" s="33" t="s">
        <v>424</v>
      </c>
      <c r="T37" s="7" t="s">
        <v>461</v>
      </c>
      <c r="U37" s="7" t="s">
        <v>406</v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>
        <f>IF(Cherokee2022!J42=0,0,1)</f>
        <v>1</v>
      </c>
      <c r="BW37" s="7">
        <f>IF(Cherokee2022!K42=0,0,1)</f>
        <v>0</v>
      </c>
      <c r="BX37" s="7">
        <f>IF(Cherokee2022!L42=0,0,1)</f>
        <v>0</v>
      </c>
      <c r="BY37" s="7">
        <f>IF(Cherokee2022!M42=0,0,1)</f>
        <v>1</v>
      </c>
      <c r="BZ37" s="7">
        <f>IF(Cherokee2022!N42=0,0,1)</f>
        <v>0</v>
      </c>
      <c r="CA37" s="7">
        <f>IF(Cherokee2022!O42=0,0,1)</f>
        <v>0</v>
      </c>
      <c r="CB37" s="7">
        <f>IF(Cherokee2022!P42=0,0,1)</f>
        <v>0</v>
      </c>
      <c r="CC37" s="7">
        <f>IF(Cherokee2022!Q42=0,0,1)</f>
        <v>1</v>
      </c>
      <c r="CD37" s="7">
        <f>IF(Cherokee2022!R42=0,0,1)</f>
        <v>0</v>
      </c>
      <c r="CE37" s="7">
        <f>IF(Cherokee2022!S42=0,0,1)</f>
        <v>0</v>
      </c>
      <c r="CF37" s="7">
        <f>IF(Cherokee2022!T42=0,0,1)</f>
        <v>0</v>
      </c>
      <c r="CG37" s="7">
        <f>IF(Cherokee2022!U42=0,0,1)</f>
        <v>1</v>
      </c>
      <c r="CH37" s="7">
        <f>IF(Cherokee2022!V42=0,0,1)</f>
        <v>1</v>
      </c>
      <c r="CI37" s="7">
        <f>IF(Cherokee2022!W42=0,0,1)</f>
        <v>0</v>
      </c>
      <c r="CJ37" s="7">
        <f>IF(Cherokee2022!X42=0,0,1)</f>
        <v>0</v>
      </c>
      <c r="CK37" s="7">
        <f>IF(Cherokee2022!Y42=0,0,1)</f>
        <v>1</v>
      </c>
    </row>
    <row r="38" ht="13.5" customHeight="1">
      <c r="A38" s="25">
        <v>37.0</v>
      </c>
      <c r="B38" s="26">
        <v>3.0</v>
      </c>
      <c r="C38" s="26">
        <v>10.0</v>
      </c>
      <c r="D38" s="26">
        <v>8.0</v>
      </c>
      <c r="E38" s="26">
        <v>6.0</v>
      </c>
      <c r="F38" s="7">
        <f t="shared" si="7"/>
        <v>7.02</v>
      </c>
      <c r="G38" s="7">
        <f t="shared" si="8"/>
        <v>92.98</v>
      </c>
      <c r="H38" s="24" t="s">
        <v>187</v>
      </c>
      <c r="I38" s="7" t="s">
        <v>424</v>
      </c>
      <c r="J38" s="7" t="s">
        <v>416</v>
      </c>
      <c r="K38" s="7" t="s">
        <v>462</v>
      </c>
      <c r="L38" s="7"/>
      <c r="M38" s="7"/>
      <c r="N38" s="7"/>
      <c r="O38" s="7"/>
      <c r="P38" s="7"/>
      <c r="Q38" s="7"/>
      <c r="R38" s="24" t="s">
        <v>101</v>
      </c>
      <c r="S38" s="33" t="s">
        <v>423</v>
      </c>
      <c r="T38" s="7" t="s">
        <v>414</v>
      </c>
      <c r="U38" s="7" t="s">
        <v>442</v>
      </c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>
        <f>IF(Cherokee2022!J43=0,0,1)</f>
        <v>1</v>
      </c>
      <c r="BW38" s="7">
        <f>IF(Cherokee2022!K43=0,0,1)</f>
        <v>0</v>
      </c>
      <c r="BX38" s="7">
        <f>IF(Cherokee2022!L43=0,0,1)</f>
        <v>0</v>
      </c>
      <c r="BY38" s="7">
        <f>IF(Cherokee2022!M43=0,0,1)</f>
        <v>1</v>
      </c>
      <c r="BZ38" s="7">
        <f>IF(Cherokee2022!N43=0,0,1)</f>
        <v>0</v>
      </c>
      <c r="CA38" s="7">
        <f>IF(Cherokee2022!O43=0,0,1)</f>
        <v>0</v>
      </c>
      <c r="CB38" s="7">
        <f>IF(Cherokee2022!P43=0,0,1)</f>
        <v>0</v>
      </c>
      <c r="CC38" s="7">
        <f>IF(Cherokee2022!Q43=0,0,1)</f>
        <v>1</v>
      </c>
      <c r="CD38" s="7">
        <f>IF(Cherokee2022!R43=0,0,1)</f>
        <v>0</v>
      </c>
      <c r="CE38" s="7">
        <f>IF(Cherokee2022!S43=0,0,1)</f>
        <v>0</v>
      </c>
      <c r="CF38" s="7">
        <f>IF(Cherokee2022!T43=0,0,1)</f>
        <v>0</v>
      </c>
      <c r="CG38" s="7">
        <f>IF(Cherokee2022!U43=0,0,1)</f>
        <v>1</v>
      </c>
      <c r="CH38" s="7">
        <f>IF(Cherokee2022!V43=0,0,1)</f>
        <v>1</v>
      </c>
      <c r="CI38" s="7">
        <f>IF(Cherokee2022!W43=0,0,1)</f>
        <v>0</v>
      </c>
      <c r="CJ38" s="7">
        <f>IF(Cherokee2022!X43=0,0,1)</f>
        <v>0</v>
      </c>
      <c r="CK38" s="7">
        <f>IF(Cherokee2022!Y43=0,0,1)</f>
        <v>1</v>
      </c>
    </row>
    <row r="39" ht="13.5" customHeight="1">
      <c r="A39" s="25">
        <v>38.0</v>
      </c>
      <c r="B39" s="26">
        <v>23.0</v>
      </c>
      <c r="C39" s="26">
        <v>70.0</v>
      </c>
      <c r="D39" s="26">
        <v>46.0</v>
      </c>
      <c r="E39" s="26">
        <v>23.0</v>
      </c>
      <c r="F39" s="7">
        <f t="shared" si="7"/>
        <v>42.12</v>
      </c>
      <c r="G39" s="7">
        <f t="shared" si="8"/>
        <v>57.88</v>
      </c>
      <c r="H39" s="24" t="s">
        <v>62</v>
      </c>
      <c r="I39" s="7" t="s">
        <v>463</v>
      </c>
      <c r="J39" s="7" t="s">
        <v>413</v>
      </c>
      <c r="K39" s="7"/>
      <c r="L39" s="7"/>
      <c r="M39" s="7"/>
      <c r="N39" s="7"/>
      <c r="O39" s="7"/>
      <c r="P39" s="7"/>
      <c r="Q39" s="7"/>
      <c r="R39" s="24" t="s">
        <v>62</v>
      </c>
      <c r="S39" s="33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>
        <f>IF(Cherokee2022!J44=0,0,1)</f>
        <v>0</v>
      </c>
      <c r="BW39" s="7">
        <f>IF(Cherokee2022!K44=0,0,1)</f>
        <v>0</v>
      </c>
      <c r="BX39" s="7">
        <f>IF(Cherokee2022!L44=0,0,1)</f>
        <v>0</v>
      </c>
      <c r="BY39" s="7">
        <f>IF(Cherokee2022!M44=0,0,1)</f>
        <v>1</v>
      </c>
      <c r="BZ39" s="7">
        <f>IF(Cherokee2022!N44=0,0,1)</f>
        <v>0</v>
      </c>
      <c r="CA39" s="7">
        <f>IF(Cherokee2022!O44=0,0,1)</f>
        <v>0</v>
      </c>
      <c r="CB39" s="7">
        <f>IF(Cherokee2022!P44=0,0,1)</f>
        <v>0</v>
      </c>
      <c r="CC39" s="7">
        <f>IF(Cherokee2022!Q44=0,0,1)</f>
        <v>0</v>
      </c>
      <c r="CD39" s="7">
        <f>IF(Cherokee2022!R44=0,0,1)</f>
        <v>0</v>
      </c>
      <c r="CE39" s="7">
        <f>IF(Cherokee2022!S44=0,0,1)</f>
        <v>0</v>
      </c>
      <c r="CF39" s="7">
        <f>IF(Cherokee2022!T44=0,0,1)</f>
        <v>1</v>
      </c>
      <c r="CG39" s="7">
        <f>IF(Cherokee2022!U44=0,0,1)</f>
        <v>0</v>
      </c>
      <c r="CH39" s="7">
        <f>IF(Cherokee2022!V44=0,0,1)</f>
        <v>0</v>
      </c>
      <c r="CI39" s="7">
        <f>IF(Cherokee2022!W44=0,0,1)</f>
        <v>0</v>
      </c>
      <c r="CJ39" s="7">
        <f>IF(Cherokee2022!X44=0,0,1)</f>
        <v>0</v>
      </c>
      <c r="CK39" s="7">
        <f>IF(Cherokee2022!Y44=0,0,1)</f>
        <v>1</v>
      </c>
    </row>
    <row r="40" ht="13.5" customHeight="1">
      <c r="A40" s="25">
        <v>39.0</v>
      </c>
      <c r="B40" s="26">
        <v>0.0</v>
      </c>
      <c r="C40" s="26">
        <v>0.0</v>
      </c>
      <c r="D40" s="26">
        <v>0.0</v>
      </c>
      <c r="E40" s="26">
        <v>2.0</v>
      </c>
      <c r="F40" s="7">
        <f t="shared" si="7"/>
        <v>0.52</v>
      </c>
      <c r="G40" s="7">
        <f t="shared" si="8"/>
        <v>99.48</v>
      </c>
      <c r="H40" s="24" t="s">
        <v>98</v>
      </c>
      <c r="I40" s="7" t="s">
        <v>424</v>
      </c>
      <c r="J40" s="7" t="s">
        <v>408</v>
      </c>
      <c r="K40" s="7"/>
      <c r="L40" s="7"/>
      <c r="M40" s="7"/>
      <c r="N40" s="7"/>
      <c r="O40" s="7"/>
      <c r="P40" s="7"/>
      <c r="Q40" s="7"/>
      <c r="R40" s="24" t="s">
        <v>464</v>
      </c>
      <c r="S40" s="33" t="s">
        <v>465</v>
      </c>
      <c r="T40" s="7" t="s">
        <v>411</v>
      </c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>
        <f>IF(Cherokee2022!J45=0,0,1)</f>
        <v>1</v>
      </c>
      <c r="BW40" s="7">
        <f>IF(Cherokee2022!K45=0,0,1)</f>
        <v>0</v>
      </c>
      <c r="BX40" s="7">
        <f>IF(Cherokee2022!L45=0,0,1)</f>
        <v>0</v>
      </c>
      <c r="BY40" s="7">
        <f>IF(Cherokee2022!M45=0,0,1)</f>
        <v>0</v>
      </c>
      <c r="BZ40" s="7">
        <f>IF(Cherokee2022!N45=0,0,1)</f>
        <v>0</v>
      </c>
      <c r="CA40" s="7">
        <f>IF(Cherokee2022!O45=0,0,1)</f>
        <v>0</v>
      </c>
      <c r="CB40" s="7">
        <f>IF(Cherokee2022!P45=0,0,1)</f>
        <v>0</v>
      </c>
      <c r="CC40" s="7">
        <f>IF(Cherokee2022!Q45=0,0,1)</f>
        <v>1</v>
      </c>
      <c r="CD40" s="7">
        <f>IF(Cherokee2022!R45=0,0,1)</f>
        <v>0</v>
      </c>
      <c r="CE40" s="7">
        <f>IF(Cherokee2022!S45=0,0,1)</f>
        <v>0</v>
      </c>
      <c r="CF40" s="7">
        <f>IF(Cherokee2022!T45=0,0,1)</f>
        <v>1</v>
      </c>
      <c r="CG40" s="7">
        <f>IF(Cherokee2022!U45=0,0,1)</f>
        <v>1</v>
      </c>
      <c r="CH40" s="7">
        <f>IF(Cherokee2022!V45=0,0,1)</f>
        <v>1</v>
      </c>
      <c r="CI40" s="7">
        <f>IF(Cherokee2022!W45=0,0,1)</f>
        <v>0</v>
      </c>
      <c r="CJ40" s="7">
        <f>IF(Cherokee2022!X45=0,0,1)</f>
        <v>0</v>
      </c>
      <c r="CK40" s="7">
        <f>IF(Cherokee2022!Y45=0,0,1)</f>
        <v>0</v>
      </c>
    </row>
    <row r="41" ht="13.5" customHeight="1">
      <c r="A41" s="25">
        <v>40.0</v>
      </c>
      <c r="B41" s="26">
        <v>3.0</v>
      </c>
      <c r="C41" s="26">
        <v>4.0</v>
      </c>
      <c r="D41" s="26">
        <v>3.0</v>
      </c>
      <c r="E41" s="26">
        <v>6.0</v>
      </c>
      <c r="F41" s="7">
        <f t="shared" si="7"/>
        <v>4.16</v>
      </c>
      <c r="G41" s="7">
        <f t="shared" si="8"/>
        <v>95.84</v>
      </c>
      <c r="H41" s="24" t="s">
        <v>98</v>
      </c>
      <c r="I41" s="7"/>
      <c r="J41" s="7"/>
      <c r="K41" s="7"/>
      <c r="L41" s="7"/>
      <c r="M41" s="7"/>
      <c r="N41" s="7"/>
      <c r="O41" s="7"/>
      <c r="P41" s="7"/>
      <c r="Q41" s="7"/>
      <c r="R41" s="24" t="s">
        <v>328</v>
      </c>
      <c r="S41" s="33" t="s">
        <v>466</v>
      </c>
      <c r="T41" s="7" t="s">
        <v>467</v>
      </c>
      <c r="U41" s="7" t="s">
        <v>468</v>
      </c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>
        <f>IF(Cherokee2022!J46=0,0,1)</f>
        <v>1</v>
      </c>
      <c r="BW41" s="7">
        <f>IF(Cherokee2022!K46=0,0,1)</f>
        <v>1</v>
      </c>
      <c r="BX41" s="7">
        <f>IF(Cherokee2022!L46=0,0,1)</f>
        <v>1</v>
      </c>
      <c r="BY41" s="7">
        <f>IF(Cherokee2022!M46=0,0,1)</f>
        <v>1</v>
      </c>
      <c r="BZ41" s="7">
        <f>IF(Cherokee2022!N46=0,0,1)</f>
        <v>0</v>
      </c>
      <c r="CA41" s="7">
        <f>IF(Cherokee2022!O46=0,0,1)</f>
        <v>0</v>
      </c>
      <c r="CB41" s="7">
        <f>IF(Cherokee2022!P46=0,0,1)</f>
        <v>0</v>
      </c>
      <c r="CC41" s="7">
        <f>IF(Cherokee2022!Q46=0,0,1)</f>
        <v>1</v>
      </c>
      <c r="CD41" s="7">
        <f>IF(Cherokee2022!R46=0,0,1)</f>
        <v>0</v>
      </c>
      <c r="CE41" s="7">
        <f>IF(Cherokee2022!S46=0,0,1)</f>
        <v>0</v>
      </c>
      <c r="CF41" s="7">
        <f>IF(Cherokee2022!T46=0,0,1)</f>
        <v>1</v>
      </c>
      <c r="CG41" s="7">
        <f>IF(Cherokee2022!U46=0,0,1)</f>
        <v>1</v>
      </c>
      <c r="CH41" s="7">
        <f>IF(Cherokee2022!V46=0,0,1)</f>
        <v>1</v>
      </c>
      <c r="CI41" s="7">
        <f>IF(Cherokee2022!W46=0,0,1)</f>
        <v>0</v>
      </c>
      <c r="CJ41" s="7">
        <f>IF(Cherokee2022!X46=0,0,1)</f>
        <v>0</v>
      </c>
      <c r="CK41" s="7">
        <f>IF(Cherokee2022!Y46=0,0,1)</f>
        <v>0</v>
      </c>
    </row>
    <row r="42" ht="13.5" customHeight="1">
      <c r="A42" s="25">
        <v>41.0</v>
      </c>
      <c r="B42" s="26">
        <v>8.0</v>
      </c>
      <c r="C42" s="26">
        <v>10.0</v>
      </c>
      <c r="D42" s="26">
        <v>7.0</v>
      </c>
      <c r="E42" s="26">
        <v>6.0</v>
      </c>
      <c r="F42" s="7">
        <f t="shared" si="7"/>
        <v>8.06</v>
      </c>
      <c r="G42" s="7">
        <f t="shared" si="8"/>
        <v>91.94</v>
      </c>
      <c r="H42" s="24" t="s">
        <v>98</v>
      </c>
      <c r="I42" s="7" t="s">
        <v>424</v>
      </c>
      <c r="J42" s="7" t="s">
        <v>445</v>
      </c>
      <c r="K42" s="7" t="s">
        <v>408</v>
      </c>
      <c r="L42" s="7" t="s">
        <v>406</v>
      </c>
      <c r="M42" s="7" t="s">
        <v>434</v>
      </c>
      <c r="N42" s="7"/>
      <c r="O42" s="7"/>
      <c r="P42" s="7"/>
      <c r="Q42" s="7"/>
      <c r="R42" s="24" t="s">
        <v>101</v>
      </c>
      <c r="S42" s="33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>
        <f>IF(Cherokee2022!J47=0,0,1)</f>
        <v>1</v>
      </c>
      <c r="BW42" s="7">
        <f>IF(Cherokee2022!K47=0,0,1)</f>
        <v>0</v>
      </c>
      <c r="BX42" s="7">
        <f>IF(Cherokee2022!L47=0,0,1)</f>
        <v>0</v>
      </c>
      <c r="BY42" s="7">
        <f>IF(Cherokee2022!M47=0,0,1)</f>
        <v>1</v>
      </c>
      <c r="BZ42" s="7">
        <f>IF(Cherokee2022!N47=0,0,1)</f>
        <v>0</v>
      </c>
      <c r="CA42" s="7">
        <f>IF(Cherokee2022!O47=0,0,1)</f>
        <v>0</v>
      </c>
      <c r="CB42" s="7">
        <f>IF(Cherokee2022!P47=0,0,1)</f>
        <v>0</v>
      </c>
      <c r="CC42" s="7">
        <f>IF(Cherokee2022!Q47=0,0,1)</f>
        <v>1</v>
      </c>
      <c r="CD42" s="7">
        <f>IF(Cherokee2022!R47=0,0,1)</f>
        <v>0</v>
      </c>
      <c r="CE42" s="7">
        <f>IF(Cherokee2022!S47=0,0,1)</f>
        <v>0</v>
      </c>
      <c r="CF42" s="7">
        <f>IF(Cherokee2022!T47=0,0,1)</f>
        <v>0</v>
      </c>
      <c r="CG42" s="7">
        <f>IF(Cherokee2022!U47=0,0,1)</f>
        <v>0</v>
      </c>
      <c r="CH42" s="7">
        <f>IF(Cherokee2022!V47=0,0,1)</f>
        <v>1</v>
      </c>
      <c r="CI42" s="7">
        <f>IF(Cherokee2022!W47=0,0,1)</f>
        <v>0</v>
      </c>
      <c r="CJ42" s="7">
        <f>IF(Cherokee2022!X47=0,0,1)</f>
        <v>0</v>
      </c>
      <c r="CK42" s="7">
        <f>IF(Cherokee2022!Y47=0,0,1)</f>
        <v>1</v>
      </c>
    </row>
    <row r="43" ht="13.5" customHeight="1">
      <c r="A43" s="25">
        <v>42.0</v>
      </c>
      <c r="B43" s="26">
        <v>3.0</v>
      </c>
      <c r="C43" s="26">
        <v>3.0</v>
      </c>
      <c r="D43" s="26">
        <v>1.0</v>
      </c>
      <c r="E43" s="26">
        <v>2.0</v>
      </c>
      <c r="F43" s="7">
        <f t="shared" si="7"/>
        <v>2.34</v>
      </c>
      <c r="G43" s="7">
        <f t="shared" si="8"/>
        <v>97.66</v>
      </c>
      <c r="H43" s="24" t="s">
        <v>384</v>
      </c>
      <c r="I43" s="7" t="s">
        <v>413</v>
      </c>
      <c r="J43" s="7" t="s">
        <v>417</v>
      </c>
      <c r="K43" s="7" t="s">
        <v>414</v>
      </c>
      <c r="L43" s="7" t="s">
        <v>424</v>
      </c>
      <c r="M43" s="7"/>
      <c r="N43" s="7"/>
      <c r="O43" s="7"/>
      <c r="P43" s="7"/>
      <c r="Q43" s="7"/>
      <c r="R43" s="24" t="s">
        <v>330</v>
      </c>
      <c r="S43" s="33" t="s">
        <v>469</v>
      </c>
      <c r="T43" s="7" t="s">
        <v>418</v>
      </c>
      <c r="U43" s="7" t="s">
        <v>470</v>
      </c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>
        <f>IF(Cherokee2022!J48=0,0,1)</f>
        <v>1</v>
      </c>
      <c r="BW43" s="7">
        <f>IF(Cherokee2022!K48=0,0,1)</f>
        <v>0</v>
      </c>
      <c r="BX43" s="7">
        <f>IF(Cherokee2022!L48=0,0,1)</f>
        <v>0</v>
      </c>
      <c r="BY43" s="7">
        <f>IF(Cherokee2022!M48=0,0,1)</f>
        <v>1</v>
      </c>
      <c r="BZ43" s="7">
        <f>IF(Cherokee2022!N48=0,0,1)</f>
        <v>0</v>
      </c>
      <c r="CA43" s="7">
        <f>IF(Cherokee2022!O48=0,0,1)</f>
        <v>1</v>
      </c>
      <c r="CB43" s="7">
        <f>IF(Cherokee2022!P48=0,0,1)</f>
        <v>0</v>
      </c>
      <c r="CC43" s="7">
        <f>IF(Cherokee2022!Q48=0,0,1)</f>
        <v>1</v>
      </c>
      <c r="CD43" s="7">
        <f>IF(Cherokee2022!R48=0,0,1)</f>
        <v>0</v>
      </c>
      <c r="CE43" s="7">
        <f>IF(Cherokee2022!S48=0,0,1)</f>
        <v>0</v>
      </c>
      <c r="CF43" s="7">
        <f>IF(Cherokee2022!T48=0,0,1)</f>
        <v>1</v>
      </c>
      <c r="CG43" s="7">
        <f>IF(Cherokee2022!U48=0,0,1)</f>
        <v>0</v>
      </c>
      <c r="CH43" s="7">
        <f>IF(Cherokee2022!V48=0,0,1)</f>
        <v>1</v>
      </c>
      <c r="CI43" s="7">
        <f>IF(Cherokee2022!W48=0,0,1)</f>
        <v>0</v>
      </c>
      <c r="CJ43" s="7">
        <f>IF(Cherokee2022!X48=0,0,1)</f>
        <v>0</v>
      </c>
      <c r="CK43" s="7">
        <f>IF(Cherokee2022!Y48=0,0,1)</f>
        <v>0</v>
      </c>
    </row>
    <row r="44" ht="13.5" customHeight="1">
      <c r="A44" s="25">
        <v>43.0</v>
      </c>
      <c r="B44" s="26">
        <v>5.0</v>
      </c>
      <c r="C44" s="26">
        <v>4.0</v>
      </c>
      <c r="D44" s="26">
        <v>3.0</v>
      </c>
      <c r="E44" s="26">
        <v>3.0</v>
      </c>
      <c r="F44" s="7">
        <f t="shared" si="7"/>
        <v>3.9</v>
      </c>
      <c r="G44" s="7">
        <f t="shared" si="8"/>
        <v>96.1</v>
      </c>
      <c r="H44" s="24" t="s">
        <v>187</v>
      </c>
      <c r="I44" s="7" t="s">
        <v>422</v>
      </c>
      <c r="J44" s="7" t="s">
        <v>420</v>
      </c>
      <c r="K44" s="7" t="s">
        <v>408</v>
      </c>
      <c r="L44" s="7"/>
      <c r="M44" s="7"/>
      <c r="N44" s="7"/>
      <c r="O44" s="7"/>
      <c r="P44" s="7"/>
      <c r="Q44" s="7"/>
      <c r="R44" s="24" t="s">
        <v>471</v>
      </c>
      <c r="S44" s="33" t="s">
        <v>410</v>
      </c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>
        <f>IF(Cherokee2022!J49=0,0,1)</f>
        <v>1</v>
      </c>
      <c r="BW44" s="7">
        <f>IF(Cherokee2022!K49=0,0,1)</f>
        <v>0</v>
      </c>
      <c r="BX44" s="7">
        <f>IF(Cherokee2022!L49=0,0,1)</f>
        <v>0</v>
      </c>
      <c r="BY44" s="7">
        <f>IF(Cherokee2022!M49=0,0,1)</f>
        <v>0</v>
      </c>
      <c r="BZ44" s="7">
        <f>IF(Cherokee2022!N49=0,0,1)</f>
        <v>0</v>
      </c>
      <c r="CA44" s="7">
        <f>IF(Cherokee2022!O49=0,0,1)</f>
        <v>1</v>
      </c>
      <c r="CB44" s="7">
        <f>IF(Cherokee2022!P49=0,0,1)</f>
        <v>0</v>
      </c>
      <c r="CC44" s="7">
        <f>IF(Cherokee2022!Q49=0,0,1)</f>
        <v>1</v>
      </c>
      <c r="CD44" s="7">
        <f>IF(Cherokee2022!R49=0,0,1)</f>
        <v>0</v>
      </c>
      <c r="CE44" s="7">
        <f>IF(Cherokee2022!S49=0,0,1)</f>
        <v>0</v>
      </c>
      <c r="CF44" s="7">
        <f>IF(Cherokee2022!T49=0,0,1)</f>
        <v>0</v>
      </c>
      <c r="CG44" s="7">
        <f>IF(Cherokee2022!U49=0,0,1)</f>
        <v>0</v>
      </c>
      <c r="CH44" s="7">
        <f>IF(Cherokee2022!V49=0,0,1)</f>
        <v>0</v>
      </c>
      <c r="CI44" s="7">
        <f>IF(Cherokee2022!W49=0,0,1)</f>
        <v>0</v>
      </c>
      <c r="CJ44" s="7">
        <f>IF(Cherokee2022!X49=0,0,1)</f>
        <v>0</v>
      </c>
      <c r="CK44" s="7">
        <f>IF(Cherokee2022!Y49=0,0,1)</f>
        <v>0</v>
      </c>
    </row>
    <row r="45" ht="13.5" customHeight="1">
      <c r="A45" s="25">
        <v>44.0</v>
      </c>
      <c r="B45" s="26">
        <v>17.0</v>
      </c>
      <c r="C45" s="26">
        <v>0.0</v>
      </c>
      <c r="D45" s="26">
        <v>41.0</v>
      </c>
      <c r="E45" s="26">
        <v>86.0</v>
      </c>
      <c r="F45" s="7">
        <f t="shared" si="7"/>
        <v>37.44</v>
      </c>
      <c r="G45" s="7">
        <f t="shared" si="8"/>
        <v>62.56</v>
      </c>
      <c r="H45" s="24" t="s">
        <v>384</v>
      </c>
      <c r="I45" s="7" t="s">
        <v>424</v>
      </c>
      <c r="J45" s="7" t="s">
        <v>414</v>
      </c>
      <c r="K45" s="7"/>
      <c r="L45" s="7"/>
      <c r="M45" s="7"/>
      <c r="N45" s="7"/>
      <c r="O45" s="7"/>
      <c r="P45" s="7"/>
      <c r="Q45" s="7"/>
      <c r="R45" s="24" t="s">
        <v>471</v>
      </c>
      <c r="S45" s="33" t="s">
        <v>410</v>
      </c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>
        <f>IF(Cherokee2022!J50=0,0,1)</f>
        <v>1</v>
      </c>
      <c r="BW45" s="7">
        <f>IF(Cherokee2022!K50=0,0,1)</f>
        <v>0</v>
      </c>
      <c r="BX45" s="7">
        <f>IF(Cherokee2022!L50=0,0,1)</f>
        <v>0</v>
      </c>
      <c r="BY45" s="7">
        <f>IF(Cherokee2022!M50=0,0,1)</f>
        <v>1</v>
      </c>
      <c r="BZ45" s="7">
        <f>IF(Cherokee2022!N50=0,0,1)</f>
        <v>0</v>
      </c>
      <c r="CA45" s="7">
        <f>IF(Cherokee2022!O50=0,0,1)</f>
        <v>1</v>
      </c>
      <c r="CB45" s="7">
        <f>IF(Cherokee2022!P50=0,0,1)</f>
        <v>0</v>
      </c>
      <c r="CC45" s="7">
        <f>IF(Cherokee2022!Q50=0,0,1)</f>
        <v>1</v>
      </c>
      <c r="CD45" s="7">
        <f>IF(Cherokee2022!R50=0,0,1)</f>
        <v>0</v>
      </c>
      <c r="CE45" s="7">
        <f>IF(Cherokee2022!S50=0,0,1)</f>
        <v>0</v>
      </c>
      <c r="CF45" s="7">
        <f>IF(Cherokee2022!T50=0,0,1)</f>
        <v>0</v>
      </c>
      <c r="CG45" s="7">
        <f>IF(Cherokee2022!U50=0,0,1)</f>
        <v>0</v>
      </c>
      <c r="CH45" s="7">
        <f>IF(Cherokee2022!V50=0,0,1)</f>
        <v>1</v>
      </c>
      <c r="CI45" s="7">
        <f>IF(Cherokee2022!W50=0,0,1)</f>
        <v>1</v>
      </c>
      <c r="CJ45" s="7">
        <f>IF(Cherokee2022!X50=0,0,1)</f>
        <v>0</v>
      </c>
      <c r="CK45" s="7">
        <f>IF(Cherokee2022!Y50=0,0,1)</f>
        <v>0</v>
      </c>
    </row>
    <row r="46" ht="13.5" customHeight="1">
      <c r="A46" s="25">
        <v>45.0</v>
      </c>
      <c r="B46" s="26">
        <v>1.0</v>
      </c>
      <c r="C46" s="26">
        <v>3.0</v>
      </c>
      <c r="D46" s="26">
        <v>5.0</v>
      </c>
      <c r="E46" s="26">
        <v>2.0</v>
      </c>
      <c r="F46" s="7">
        <f t="shared" si="7"/>
        <v>2.86</v>
      </c>
      <c r="G46" s="7">
        <f t="shared" si="8"/>
        <v>97.14</v>
      </c>
      <c r="H46" s="24" t="s">
        <v>98</v>
      </c>
      <c r="I46" s="7" t="s">
        <v>445</v>
      </c>
      <c r="J46" s="7" t="s">
        <v>413</v>
      </c>
      <c r="K46" s="7" t="s">
        <v>420</v>
      </c>
      <c r="L46" s="7"/>
      <c r="M46" s="7"/>
      <c r="N46" s="7"/>
      <c r="O46" s="7"/>
      <c r="P46" s="7"/>
      <c r="Q46" s="7"/>
      <c r="R46" s="24" t="s">
        <v>260</v>
      </c>
      <c r="S46" s="33" t="s">
        <v>411</v>
      </c>
      <c r="T46" s="7" t="s">
        <v>423</v>
      </c>
      <c r="U46" s="7" t="s">
        <v>472</v>
      </c>
      <c r="V46" s="7" t="s">
        <v>418</v>
      </c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>
        <f>IF(Cherokee2022!J51=0,0,1)</f>
        <v>1</v>
      </c>
      <c r="BW46" s="7">
        <f>IF(Cherokee2022!K51=0,0,1)</f>
        <v>0</v>
      </c>
      <c r="BX46" s="7">
        <f>IF(Cherokee2022!L51=0,0,1)</f>
        <v>1</v>
      </c>
      <c r="BY46" s="7">
        <f>IF(Cherokee2022!M51=0,0,1)</f>
        <v>1</v>
      </c>
      <c r="BZ46" s="7">
        <f>IF(Cherokee2022!N51=0,0,1)</f>
        <v>0</v>
      </c>
      <c r="CA46" s="7">
        <f>IF(Cherokee2022!O51=0,0,1)</f>
        <v>1</v>
      </c>
      <c r="CB46" s="7">
        <f>IF(Cherokee2022!P51=0,0,1)</f>
        <v>0</v>
      </c>
      <c r="CC46" s="7">
        <f>IF(Cherokee2022!Q51=0,0,1)</f>
        <v>1</v>
      </c>
      <c r="CD46" s="7">
        <f>IF(Cherokee2022!R51=0,0,1)</f>
        <v>0</v>
      </c>
      <c r="CE46" s="7">
        <f>IF(Cherokee2022!S51=0,0,1)</f>
        <v>0</v>
      </c>
      <c r="CF46" s="7">
        <f>IF(Cherokee2022!T51=0,0,1)</f>
        <v>1</v>
      </c>
      <c r="CG46" s="7">
        <f>IF(Cherokee2022!U51=0,0,1)</f>
        <v>1</v>
      </c>
      <c r="CH46" s="7">
        <f>IF(Cherokee2022!V51=0,0,1)</f>
        <v>1</v>
      </c>
      <c r="CI46" s="7">
        <f>IF(Cherokee2022!W51=0,0,1)</f>
        <v>1</v>
      </c>
      <c r="CJ46" s="7">
        <f>IF(Cherokee2022!X51=0,0,1)</f>
        <v>0</v>
      </c>
      <c r="CK46" s="7">
        <f>IF(Cherokee2022!Y51=0,0,1)</f>
        <v>1</v>
      </c>
    </row>
    <row r="47" ht="13.5" customHeight="1">
      <c r="A47" s="25">
        <v>46.0</v>
      </c>
      <c r="B47" s="26">
        <v>9.0</v>
      </c>
      <c r="C47" s="26">
        <v>5.0</v>
      </c>
      <c r="D47" s="26">
        <v>35.0</v>
      </c>
      <c r="E47" s="26">
        <v>15.0</v>
      </c>
      <c r="F47" s="7">
        <f t="shared" si="7"/>
        <v>16.64</v>
      </c>
      <c r="G47" s="7">
        <f t="shared" si="8"/>
        <v>83.36</v>
      </c>
      <c r="H47" s="24" t="s">
        <v>378</v>
      </c>
      <c r="I47" s="7" t="s">
        <v>411</v>
      </c>
      <c r="J47" s="7" t="s">
        <v>419</v>
      </c>
      <c r="K47" s="7"/>
      <c r="L47" s="7"/>
      <c r="M47" s="7"/>
      <c r="N47" s="7"/>
      <c r="O47" s="7"/>
      <c r="P47" s="7"/>
      <c r="Q47" s="7"/>
      <c r="R47" s="24" t="s">
        <v>473</v>
      </c>
      <c r="S47" s="33" t="s">
        <v>411</v>
      </c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>
        <f>IF(Cherokee2022!J52=0,0,1)</f>
        <v>0</v>
      </c>
      <c r="BW47" s="7">
        <f>IF(Cherokee2022!K52=0,0,1)</f>
        <v>1</v>
      </c>
      <c r="BX47" s="7">
        <f>IF(Cherokee2022!L52=0,0,1)</f>
        <v>0</v>
      </c>
      <c r="BY47" s="7">
        <f>IF(Cherokee2022!M52=0,0,1)</f>
        <v>1</v>
      </c>
      <c r="BZ47" s="7">
        <f>IF(Cherokee2022!N52=0,0,1)</f>
        <v>0</v>
      </c>
      <c r="CA47" s="7">
        <f>IF(Cherokee2022!O52=0,0,1)</f>
        <v>0</v>
      </c>
      <c r="CB47" s="7">
        <f>IF(Cherokee2022!P52=0,0,1)</f>
        <v>0</v>
      </c>
      <c r="CC47" s="7">
        <f>IF(Cherokee2022!Q52=0,0,1)</f>
        <v>1</v>
      </c>
      <c r="CD47" s="7">
        <f>IF(Cherokee2022!R52=0,0,1)</f>
        <v>0</v>
      </c>
      <c r="CE47" s="7">
        <f>IF(Cherokee2022!S52=0,0,1)</f>
        <v>0</v>
      </c>
      <c r="CF47" s="7">
        <f>IF(Cherokee2022!T52=0,0,1)</f>
        <v>1</v>
      </c>
      <c r="CG47" s="7">
        <f>IF(Cherokee2022!U52=0,0,1)</f>
        <v>0</v>
      </c>
      <c r="CH47" s="7">
        <f>IF(Cherokee2022!V52=0,0,1)</f>
        <v>1</v>
      </c>
      <c r="CI47" s="7">
        <f>IF(Cherokee2022!W52=0,0,1)</f>
        <v>1</v>
      </c>
      <c r="CJ47" s="7">
        <f>IF(Cherokee2022!X52=0,0,1)</f>
        <v>0</v>
      </c>
      <c r="CK47" s="7">
        <f>IF(Cherokee2022!Y52=0,0,1)</f>
        <v>1</v>
      </c>
    </row>
    <row r="48" ht="13.5" customHeight="1">
      <c r="A48" s="25">
        <v>47.0</v>
      </c>
      <c r="B48" s="26">
        <v>1.0</v>
      </c>
      <c r="C48" s="26">
        <v>3.0</v>
      </c>
      <c r="D48" s="26">
        <v>4.0</v>
      </c>
      <c r="E48" s="26">
        <v>0.0</v>
      </c>
      <c r="F48" s="7">
        <f t="shared" si="7"/>
        <v>2.08</v>
      </c>
      <c r="G48" s="7">
        <f t="shared" si="8"/>
        <v>97.92</v>
      </c>
      <c r="H48" s="24" t="s">
        <v>474</v>
      </c>
      <c r="I48" s="7" t="s">
        <v>475</v>
      </c>
      <c r="J48" s="7" t="s">
        <v>414</v>
      </c>
      <c r="K48" s="7" t="s">
        <v>457</v>
      </c>
      <c r="L48" s="7" t="s">
        <v>420</v>
      </c>
      <c r="M48" s="7"/>
      <c r="N48" s="7"/>
      <c r="O48" s="7"/>
      <c r="P48" s="7"/>
      <c r="Q48" s="7"/>
      <c r="R48" s="24" t="s">
        <v>476</v>
      </c>
      <c r="S48" s="33" t="s">
        <v>416</v>
      </c>
      <c r="T48" s="7" t="s">
        <v>469</v>
      </c>
      <c r="U48" s="7" t="s">
        <v>470</v>
      </c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>
        <f>IF(Cherokee2022!J53=0,0,1)</f>
        <v>1</v>
      </c>
      <c r="BW48" s="7">
        <f>IF(Cherokee2022!K53=0,0,1)</f>
        <v>0</v>
      </c>
      <c r="BX48" s="7">
        <f>IF(Cherokee2022!L53=0,0,1)</f>
        <v>0</v>
      </c>
      <c r="BY48" s="7">
        <f>IF(Cherokee2022!M53=0,0,1)</f>
        <v>0</v>
      </c>
      <c r="BZ48" s="7">
        <f>IF(Cherokee2022!N53=0,0,1)</f>
        <v>0</v>
      </c>
      <c r="CA48" s="7">
        <f>IF(Cherokee2022!O53=0,0,1)</f>
        <v>0</v>
      </c>
      <c r="CB48" s="7">
        <f>IF(Cherokee2022!P53=0,0,1)</f>
        <v>0</v>
      </c>
      <c r="CC48" s="7">
        <f>IF(Cherokee2022!Q53=0,0,1)</f>
        <v>1</v>
      </c>
      <c r="CD48" s="7">
        <f>IF(Cherokee2022!R53=0,0,1)</f>
        <v>0</v>
      </c>
      <c r="CE48" s="7">
        <f>IF(Cherokee2022!S53=0,0,1)</f>
        <v>0</v>
      </c>
      <c r="CF48" s="7">
        <f>IF(Cherokee2022!T53=0,0,1)</f>
        <v>0</v>
      </c>
      <c r="CG48" s="7">
        <f>IF(Cherokee2022!U53=0,0,1)</f>
        <v>0</v>
      </c>
      <c r="CH48" s="7">
        <f>IF(Cherokee2022!V53=0,0,1)</f>
        <v>1</v>
      </c>
      <c r="CI48" s="7">
        <f>IF(Cherokee2022!W53=0,0,1)</f>
        <v>0</v>
      </c>
      <c r="CJ48" s="7">
        <f>IF(Cherokee2022!X53=0,0,1)</f>
        <v>0</v>
      </c>
      <c r="CK48" s="7">
        <f>IF(Cherokee2022!Y53=0,0,1)</f>
        <v>0</v>
      </c>
    </row>
    <row r="49" ht="13.5" customHeight="1">
      <c r="A49" s="34">
        <v>48.0</v>
      </c>
      <c r="B49" s="35"/>
      <c r="C49" s="35"/>
      <c r="D49" s="35"/>
      <c r="E49" s="35"/>
      <c r="F49" s="36"/>
      <c r="G49" s="36"/>
      <c r="H49" s="37"/>
      <c r="I49" s="36"/>
      <c r="J49" s="36"/>
      <c r="K49" s="36"/>
      <c r="L49" s="36"/>
      <c r="M49" s="36"/>
      <c r="N49" s="36"/>
      <c r="O49" s="36"/>
      <c r="P49" s="36"/>
      <c r="Q49" s="36"/>
      <c r="R49" s="37"/>
      <c r="S49" s="37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7">
        <f>IF(Cherokee2022!J54=0,0,1)</f>
        <v>0</v>
      </c>
      <c r="BW49" s="7">
        <f>IF(Cherokee2022!K54=0,0,1)</f>
        <v>0</v>
      </c>
      <c r="BX49" s="7">
        <f>IF(Cherokee2022!L54=0,0,1)</f>
        <v>0</v>
      </c>
      <c r="BY49" s="7">
        <f>IF(Cherokee2022!M54=0,0,1)</f>
        <v>0</v>
      </c>
      <c r="BZ49" s="7">
        <f>IF(Cherokee2022!N54=0,0,1)</f>
        <v>0</v>
      </c>
      <c r="CA49" s="7">
        <f>IF(Cherokee2022!O54=0,0,1)</f>
        <v>0</v>
      </c>
      <c r="CB49" s="7">
        <f>IF(Cherokee2022!P54=0,0,1)</f>
        <v>0</v>
      </c>
      <c r="CC49" s="7">
        <f>IF(Cherokee2022!Q54=0,0,1)</f>
        <v>0</v>
      </c>
      <c r="CD49" s="7">
        <f>IF(Cherokee2022!R54=0,0,1)</f>
        <v>0</v>
      </c>
      <c r="CE49" s="7">
        <f>IF(Cherokee2022!S54=0,0,1)</f>
        <v>0</v>
      </c>
      <c r="CF49" s="7">
        <f>IF(Cherokee2022!T54=0,0,1)</f>
        <v>0</v>
      </c>
      <c r="CG49" s="7">
        <f>IF(Cherokee2022!U54=0,0,1)</f>
        <v>0</v>
      </c>
      <c r="CH49" s="7">
        <f>IF(Cherokee2022!V54=0,0,1)</f>
        <v>0</v>
      </c>
      <c r="CI49" s="7">
        <f>IF(Cherokee2022!W54=0,0,1)</f>
        <v>0</v>
      </c>
      <c r="CJ49" s="7">
        <f>IF(Cherokee2022!X54=0,0,1)</f>
        <v>0</v>
      </c>
      <c r="CK49" s="7">
        <f>IF(Cherokee2022!Y54=0,0,1)</f>
        <v>0</v>
      </c>
    </row>
    <row r="50" ht="13.5" customHeight="1">
      <c r="A50" s="25">
        <v>49.0</v>
      </c>
      <c r="B50" s="26">
        <v>2.0</v>
      </c>
      <c r="C50" s="26">
        <v>26.0</v>
      </c>
      <c r="D50" s="26">
        <v>7.0</v>
      </c>
      <c r="E50" s="26">
        <v>8.0</v>
      </c>
      <c r="F50" s="7">
        <f t="shared" ref="F50:F63" si="9">((AVERAGE(B50:E50))*(1.04))</f>
        <v>11.18</v>
      </c>
      <c r="G50" s="7">
        <f t="shared" ref="G50:G63" si="10">100-F50</f>
        <v>88.82</v>
      </c>
      <c r="H50" s="22" t="s">
        <v>360</v>
      </c>
      <c r="I50" s="7" t="s">
        <v>411</v>
      </c>
      <c r="J50" s="7" t="s">
        <v>420</v>
      </c>
      <c r="K50" s="7"/>
      <c r="L50" s="7"/>
      <c r="M50" s="7"/>
      <c r="N50" s="7"/>
      <c r="O50" s="7"/>
      <c r="P50" s="7"/>
      <c r="Q50" s="7"/>
      <c r="R50" s="22" t="s">
        <v>328</v>
      </c>
      <c r="S50" s="33" t="s">
        <v>477</v>
      </c>
      <c r="T50" s="7" t="s">
        <v>411</v>
      </c>
      <c r="U50" s="7" t="s">
        <v>406</v>
      </c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>
        <f>IF(Cherokee2022!J55=0,0,1)</f>
        <v>0</v>
      </c>
      <c r="BW50" s="7">
        <f>IF(Cherokee2022!K55=0,0,1)</f>
        <v>0</v>
      </c>
      <c r="BX50" s="7">
        <f>IF(Cherokee2022!L55=0,0,1)</f>
        <v>0</v>
      </c>
      <c r="BY50" s="7">
        <f>IF(Cherokee2022!M55=0,0,1)</f>
        <v>0</v>
      </c>
      <c r="BZ50" s="7">
        <f>IF(Cherokee2022!N55=0,0,1)</f>
        <v>0</v>
      </c>
      <c r="CA50" s="7">
        <f>IF(Cherokee2022!O55=0,0,1)</f>
        <v>0</v>
      </c>
      <c r="CB50" s="7">
        <f>IF(Cherokee2022!P55=0,0,1)</f>
        <v>0</v>
      </c>
      <c r="CC50" s="7">
        <f>IF(Cherokee2022!Q55=0,0,1)</f>
        <v>1</v>
      </c>
      <c r="CD50" s="7">
        <f>IF(Cherokee2022!R55=0,0,1)</f>
        <v>0</v>
      </c>
      <c r="CE50" s="7">
        <f>IF(Cherokee2022!S55=0,0,1)</f>
        <v>0</v>
      </c>
      <c r="CF50" s="7">
        <f>IF(Cherokee2022!T55=0,0,1)</f>
        <v>1</v>
      </c>
      <c r="CG50" s="7">
        <f>IF(Cherokee2022!U55=0,0,1)</f>
        <v>0</v>
      </c>
      <c r="CH50" s="7">
        <f>IF(Cherokee2022!V55=0,0,1)</f>
        <v>0</v>
      </c>
      <c r="CI50" s="7">
        <f>IF(Cherokee2022!W55=0,0,1)</f>
        <v>0</v>
      </c>
      <c r="CJ50" s="7">
        <f>IF(Cherokee2022!X55=0,0,1)</f>
        <v>0</v>
      </c>
      <c r="CK50" s="7">
        <f>IF(Cherokee2022!Y55=0,0,1)</f>
        <v>0</v>
      </c>
    </row>
    <row r="51" ht="13.5" customHeight="1">
      <c r="A51" s="25">
        <v>50.0</v>
      </c>
      <c r="B51" s="26">
        <v>18.0</v>
      </c>
      <c r="C51" s="26">
        <v>15.0</v>
      </c>
      <c r="D51" s="26">
        <v>13.0</v>
      </c>
      <c r="E51" s="26">
        <v>25.0</v>
      </c>
      <c r="F51" s="7">
        <f t="shared" si="9"/>
        <v>18.46</v>
      </c>
      <c r="G51" s="7">
        <f t="shared" si="10"/>
        <v>81.54</v>
      </c>
      <c r="H51" s="24" t="s">
        <v>187</v>
      </c>
      <c r="I51" s="7" t="s">
        <v>410</v>
      </c>
      <c r="J51" s="7" t="s">
        <v>415</v>
      </c>
      <c r="K51" s="7" t="s">
        <v>411</v>
      </c>
      <c r="L51" s="7"/>
      <c r="M51" s="7"/>
      <c r="N51" s="7"/>
      <c r="O51" s="7"/>
      <c r="P51" s="7"/>
      <c r="Q51" s="7"/>
      <c r="R51" s="24" t="s">
        <v>478</v>
      </c>
      <c r="S51" s="33" t="s">
        <v>479</v>
      </c>
      <c r="T51" s="7" t="s">
        <v>411</v>
      </c>
      <c r="U51" s="7" t="s">
        <v>416</v>
      </c>
      <c r="V51" s="7" t="s">
        <v>407</v>
      </c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>
        <f>IF(Cherokee2022!J56=0,0,1)</f>
        <v>0</v>
      </c>
      <c r="BW51" s="7">
        <f>IF(Cherokee2022!K56=0,0,1)</f>
        <v>0</v>
      </c>
      <c r="BX51" s="7">
        <f>IF(Cherokee2022!L56=0,0,1)</f>
        <v>0</v>
      </c>
      <c r="BY51" s="7">
        <f>IF(Cherokee2022!M56=0,0,1)</f>
        <v>0</v>
      </c>
      <c r="BZ51" s="7">
        <f>IF(Cherokee2022!N56=0,0,1)</f>
        <v>0</v>
      </c>
      <c r="CA51" s="7">
        <f>IF(Cherokee2022!O56=0,0,1)</f>
        <v>0</v>
      </c>
      <c r="CB51" s="7">
        <f>IF(Cherokee2022!P56=0,0,1)</f>
        <v>0</v>
      </c>
      <c r="CC51" s="7">
        <f>IF(Cherokee2022!Q56=0,0,1)</f>
        <v>1</v>
      </c>
      <c r="CD51" s="7">
        <f>IF(Cherokee2022!R56=0,0,1)</f>
        <v>0</v>
      </c>
      <c r="CE51" s="7">
        <f>IF(Cherokee2022!S56=0,0,1)</f>
        <v>0</v>
      </c>
      <c r="CF51" s="7">
        <f>IF(Cherokee2022!T56=0,0,1)</f>
        <v>0</v>
      </c>
      <c r="CG51" s="7">
        <f>IF(Cherokee2022!U56=0,0,1)</f>
        <v>0</v>
      </c>
      <c r="CH51" s="7">
        <f>IF(Cherokee2022!V56=0,0,1)</f>
        <v>1</v>
      </c>
      <c r="CI51" s="7">
        <f>IF(Cherokee2022!W56=0,0,1)</f>
        <v>0</v>
      </c>
      <c r="CJ51" s="7">
        <f>IF(Cherokee2022!X56=0,0,1)</f>
        <v>0</v>
      </c>
      <c r="CK51" s="7">
        <f>IF(Cherokee2022!Y56=0,0,1)</f>
        <v>1</v>
      </c>
    </row>
    <row r="52" ht="13.5" customHeight="1">
      <c r="A52" s="25">
        <v>51.0</v>
      </c>
      <c r="B52" s="26">
        <v>14.0</v>
      </c>
      <c r="C52" s="26">
        <v>12.0</v>
      </c>
      <c r="D52" s="26">
        <v>13.0</v>
      </c>
      <c r="E52" s="26">
        <v>5.0</v>
      </c>
      <c r="F52" s="7">
        <f t="shared" si="9"/>
        <v>11.44</v>
      </c>
      <c r="G52" s="7">
        <f t="shared" si="10"/>
        <v>88.56</v>
      </c>
      <c r="H52" s="24" t="s">
        <v>187</v>
      </c>
      <c r="I52" s="7" t="s">
        <v>408</v>
      </c>
      <c r="J52" s="7" t="s">
        <v>480</v>
      </c>
      <c r="K52" s="7" t="s">
        <v>420</v>
      </c>
      <c r="L52" s="7"/>
      <c r="M52" s="7"/>
      <c r="N52" s="7"/>
      <c r="O52" s="7"/>
      <c r="P52" s="7"/>
      <c r="Q52" s="7"/>
      <c r="R52" s="24" t="s">
        <v>118</v>
      </c>
      <c r="S52" s="33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>
        <f>IF(Cherokee2022!J57=0,0,1)</f>
        <v>1</v>
      </c>
      <c r="BW52" s="7">
        <f>IF(Cherokee2022!K57=0,0,1)</f>
        <v>1</v>
      </c>
      <c r="BX52" s="7">
        <f>IF(Cherokee2022!L57=0,0,1)</f>
        <v>0</v>
      </c>
      <c r="BY52" s="7">
        <f>IF(Cherokee2022!M57=0,0,1)</f>
        <v>1</v>
      </c>
      <c r="BZ52" s="7">
        <f>IF(Cherokee2022!N57=0,0,1)</f>
        <v>0</v>
      </c>
      <c r="CA52" s="7">
        <f>IF(Cherokee2022!O57=0,0,1)</f>
        <v>0</v>
      </c>
      <c r="CB52" s="7">
        <f>IF(Cherokee2022!P57=0,0,1)</f>
        <v>0</v>
      </c>
      <c r="CC52" s="7">
        <f>IF(Cherokee2022!Q57=0,0,1)</f>
        <v>1</v>
      </c>
      <c r="CD52" s="7">
        <f>IF(Cherokee2022!R57=0,0,1)</f>
        <v>0</v>
      </c>
      <c r="CE52" s="7">
        <f>IF(Cherokee2022!S57=0,0,1)</f>
        <v>0</v>
      </c>
      <c r="CF52" s="7">
        <f>IF(Cherokee2022!T57=0,0,1)</f>
        <v>1</v>
      </c>
      <c r="CG52" s="7">
        <f>IF(Cherokee2022!U57=0,0,1)</f>
        <v>1</v>
      </c>
      <c r="CH52" s="7">
        <f>IF(Cherokee2022!V57=0,0,1)</f>
        <v>1</v>
      </c>
      <c r="CI52" s="7">
        <f>IF(Cherokee2022!W57=0,0,1)</f>
        <v>0</v>
      </c>
      <c r="CJ52" s="7">
        <f>IF(Cherokee2022!X57=0,0,1)</f>
        <v>0</v>
      </c>
      <c r="CK52" s="7">
        <f>IF(Cherokee2022!Y57=0,0,1)</f>
        <v>1</v>
      </c>
    </row>
    <row r="53" ht="13.5" customHeight="1">
      <c r="A53" s="25">
        <v>52.0</v>
      </c>
      <c r="B53" s="26">
        <v>0.0</v>
      </c>
      <c r="C53" s="26">
        <v>1.0</v>
      </c>
      <c r="D53" s="26">
        <v>9.0</v>
      </c>
      <c r="E53" s="26">
        <v>0.0</v>
      </c>
      <c r="F53" s="7">
        <f t="shared" si="9"/>
        <v>2.6</v>
      </c>
      <c r="G53" s="7">
        <f t="shared" si="10"/>
        <v>97.4</v>
      </c>
      <c r="H53" s="24" t="s">
        <v>98</v>
      </c>
      <c r="I53" s="7" t="s">
        <v>424</v>
      </c>
      <c r="J53" s="7" t="s">
        <v>457</v>
      </c>
      <c r="K53" s="7" t="s">
        <v>481</v>
      </c>
      <c r="L53" s="7" t="s">
        <v>417</v>
      </c>
      <c r="M53" s="7"/>
      <c r="N53" s="7"/>
      <c r="O53" s="7"/>
      <c r="P53" s="7"/>
      <c r="Q53" s="7"/>
      <c r="R53" s="24" t="s">
        <v>62</v>
      </c>
      <c r="S53" s="33" t="s">
        <v>423</v>
      </c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>
        <f>IF(Cherokee2022!J58=0,0,1)</f>
        <v>1</v>
      </c>
      <c r="BW53" s="7">
        <f>IF(Cherokee2022!K58=0,0,1)</f>
        <v>0</v>
      </c>
      <c r="BX53" s="7">
        <f>IF(Cherokee2022!L58=0,0,1)</f>
        <v>0</v>
      </c>
      <c r="BY53" s="7">
        <f>IF(Cherokee2022!M58=0,0,1)</f>
        <v>0</v>
      </c>
      <c r="BZ53" s="7">
        <f>IF(Cherokee2022!N58=0,0,1)</f>
        <v>0</v>
      </c>
      <c r="CA53" s="7">
        <f>IF(Cherokee2022!O58=0,0,1)</f>
        <v>0</v>
      </c>
      <c r="CB53" s="7">
        <f>IF(Cherokee2022!P58=0,0,1)</f>
        <v>0</v>
      </c>
      <c r="CC53" s="7">
        <f>IF(Cherokee2022!Q58=0,0,1)</f>
        <v>1</v>
      </c>
      <c r="CD53" s="7">
        <f>IF(Cherokee2022!R58=0,0,1)</f>
        <v>0</v>
      </c>
      <c r="CE53" s="7">
        <f>IF(Cherokee2022!S58=0,0,1)</f>
        <v>0</v>
      </c>
      <c r="CF53" s="7">
        <f>IF(Cherokee2022!T58=0,0,1)</f>
        <v>0</v>
      </c>
      <c r="CG53" s="7">
        <f>IF(Cherokee2022!U58=0,0,1)</f>
        <v>1</v>
      </c>
      <c r="CH53" s="7">
        <f>IF(Cherokee2022!V58=0,0,1)</f>
        <v>1</v>
      </c>
      <c r="CI53" s="7">
        <f>IF(Cherokee2022!W58=0,0,1)</f>
        <v>0</v>
      </c>
      <c r="CJ53" s="7">
        <f>IF(Cherokee2022!X58=0,0,1)</f>
        <v>0</v>
      </c>
      <c r="CK53" s="7">
        <f>IF(Cherokee2022!Y58=0,0,1)</f>
        <v>0</v>
      </c>
    </row>
    <row r="54" ht="13.5" customHeight="1">
      <c r="A54" s="25">
        <v>53.0</v>
      </c>
      <c r="B54" s="26">
        <v>8.0</v>
      </c>
      <c r="C54" s="26">
        <v>9.0</v>
      </c>
      <c r="D54" s="26">
        <v>7.0</v>
      </c>
      <c r="E54" s="26">
        <v>6.0</v>
      </c>
      <c r="F54" s="7">
        <f t="shared" si="9"/>
        <v>7.8</v>
      </c>
      <c r="G54" s="7">
        <f t="shared" si="10"/>
        <v>92.2</v>
      </c>
      <c r="H54" s="24" t="s">
        <v>98</v>
      </c>
      <c r="I54" s="7" t="s">
        <v>408</v>
      </c>
      <c r="J54" s="7" t="s">
        <v>420</v>
      </c>
      <c r="K54" s="7" t="s">
        <v>417</v>
      </c>
      <c r="L54" s="7" t="s">
        <v>406</v>
      </c>
      <c r="M54" s="7"/>
      <c r="N54" s="7"/>
      <c r="O54" s="7"/>
      <c r="P54" s="7"/>
      <c r="Q54" s="7"/>
      <c r="R54" s="24" t="s">
        <v>328</v>
      </c>
      <c r="S54" s="33" t="s">
        <v>428</v>
      </c>
      <c r="T54" s="7" t="s">
        <v>418</v>
      </c>
      <c r="U54" s="7" t="s">
        <v>470</v>
      </c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>
        <f>IF(Cherokee2022!J59=0,0,1)</f>
        <v>1</v>
      </c>
      <c r="BW54" s="7">
        <f>IF(Cherokee2022!K59=0,0,1)</f>
        <v>0</v>
      </c>
      <c r="BX54" s="7">
        <f>IF(Cherokee2022!L59=0,0,1)</f>
        <v>0</v>
      </c>
      <c r="BY54" s="7">
        <f>IF(Cherokee2022!M59=0,0,1)</f>
        <v>0</v>
      </c>
      <c r="BZ54" s="7">
        <f>IF(Cherokee2022!N59=0,0,1)</f>
        <v>0</v>
      </c>
      <c r="CA54" s="7">
        <f>IF(Cherokee2022!O59=0,0,1)</f>
        <v>1</v>
      </c>
      <c r="CB54" s="7">
        <f>IF(Cherokee2022!P59=0,0,1)</f>
        <v>0</v>
      </c>
      <c r="CC54" s="7">
        <f>IF(Cherokee2022!Q59=0,0,1)</f>
        <v>1</v>
      </c>
      <c r="CD54" s="7">
        <f>IF(Cherokee2022!R59=0,0,1)</f>
        <v>0</v>
      </c>
      <c r="CE54" s="7">
        <f>IF(Cherokee2022!S59=0,0,1)</f>
        <v>0</v>
      </c>
      <c r="CF54" s="7">
        <f>IF(Cherokee2022!T59=0,0,1)</f>
        <v>0</v>
      </c>
      <c r="CG54" s="7">
        <f>IF(Cherokee2022!U59=0,0,1)</f>
        <v>0</v>
      </c>
      <c r="CH54" s="7">
        <f>IF(Cherokee2022!V59=0,0,1)</f>
        <v>1</v>
      </c>
      <c r="CI54" s="7">
        <f>IF(Cherokee2022!W59=0,0,1)</f>
        <v>1</v>
      </c>
      <c r="CJ54" s="7">
        <f>IF(Cherokee2022!X59=0,0,1)</f>
        <v>0</v>
      </c>
      <c r="CK54" s="7">
        <f>IF(Cherokee2022!Y59=0,0,1)</f>
        <v>0</v>
      </c>
    </row>
    <row r="55" ht="13.5" customHeight="1">
      <c r="A55" s="25">
        <v>54.0</v>
      </c>
      <c r="B55" s="26">
        <v>16.0</v>
      </c>
      <c r="C55" s="26">
        <v>8.0</v>
      </c>
      <c r="D55" s="26">
        <v>11.0</v>
      </c>
      <c r="E55" s="26">
        <v>7.0</v>
      </c>
      <c r="F55" s="7">
        <f t="shared" si="9"/>
        <v>10.92</v>
      </c>
      <c r="G55" s="7">
        <f t="shared" si="10"/>
        <v>89.08</v>
      </c>
      <c r="H55" s="24" t="s">
        <v>187</v>
      </c>
      <c r="I55" s="7" t="s">
        <v>408</v>
      </c>
      <c r="J55" s="7" t="s">
        <v>414</v>
      </c>
      <c r="K55" s="7" t="s">
        <v>406</v>
      </c>
      <c r="L55" s="7" t="s">
        <v>479</v>
      </c>
      <c r="M55" s="7"/>
      <c r="N55" s="7"/>
      <c r="O55" s="7"/>
      <c r="P55" s="7"/>
      <c r="Q55" s="7"/>
      <c r="R55" s="24" t="s">
        <v>330</v>
      </c>
      <c r="S55" s="33" t="s">
        <v>423</v>
      </c>
      <c r="T55" s="7" t="s">
        <v>482</v>
      </c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>
        <f>IF(Cherokee2022!J60=0,0,1)</f>
        <v>1</v>
      </c>
      <c r="BW55" s="7">
        <f>IF(Cherokee2022!K60=0,0,1)</f>
        <v>0</v>
      </c>
      <c r="BX55" s="7">
        <f>IF(Cherokee2022!L60=0,0,1)</f>
        <v>0</v>
      </c>
      <c r="BY55" s="7">
        <f>IF(Cherokee2022!M60=0,0,1)</f>
        <v>0</v>
      </c>
      <c r="BZ55" s="7">
        <f>IF(Cherokee2022!N60=0,0,1)</f>
        <v>0</v>
      </c>
      <c r="CA55" s="7">
        <f>IF(Cherokee2022!O60=0,0,1)</f>
        <v>1</v>
      </c>
      <c r="CB55" s="7">
        <f>IF(Cherokee2022!P60=0,0,1)</f>
        <v>0</v>
      </c>
      <c r="CC55" s="7">
        <f>IF(Cherokee2022!Q60=0,0,1)</f>
        <v>1</v>
      </c>
      <c r="CD55" s="7">
        <f>IF(Cherokee2022!R60=0,0,1)</f>
        <v>0</v>
      </c>
      <c r="CE55" s="7">
        <f>IF(Cherokee2022!S60=0,0,1)</f>
        <v>0</v>
      </c>
      <c r="CF55" s="7">
        <f>IF(Cherokee2022!T60=0,0,1)</f>
        <v>1</v>
      </c>
      <c r="CG55" s="7">
        <f>IF(Cherokee2022!U60=0,0,1)</f>
        <v>1</v>
      </c>
      <c r="CH55" s="7">
        <f>IF(Cherokee2022!V60=0,0,1)</f>
        <v>1</v>
      </c>
      <c r="CI55" s="7">
        <f>IF(Cherokee2022!W60=0,0,1)</f>
        <v>1</v>
      </c>
      <c r="CJ55" s="7">
        <f>IF(Cherokee2022!X60=0,0,1)</f>
        <v>0</v>
      </c>
      <c r="CK55" s="7">
        <f>IF(Cherokee2022!Y60=0,0,1)</f>
        <v>0</v>
      </c>
    </row>
    <row r="56" ht="13.5" customHeight="1">
      <c r="A56" s="25">
        <v>55.0</v>
      </c>
      <c r="B56" s="26">
        <v>25.0</v>
      </c>
      <c r="C56" s="26">
        <v>48.0</v>
      </c>
      <c r="D56" s="26">
        <v>21.0</v>
      </c>
      <c r="E56" s="26">
        <v>10.0</v>
      </c>
      <c r="F56" s="7">
        <f t="shared" si="9"/>
        <v>27.04</v>
      </c>
      <c r="G56" s="7">
        <f t="shared" si="10"/>
        <v>72.96</v>
      </c>
      <c r="H56" s="24" t="s">
        <v>187</v>
      </c>
      <c r="I56" s="7" t="s">
        <v>424</v>
      </c>
      <c r="J56" s="7" t="s">
        <v>414</v>
      </c>
      <c r="K56" s="7"/>
      <c r="L56" s="7"/>
      <c r="M56" s="7"/>
      <c r="N56" s="7"/>
      <c r="O56" s="7"/>
      <c r="P56" s="7"/>
      <c r="Q56" s="7"/>
      <c r="R56" s="24" t="s">
        <v>478</v>
      </c>
      <c r="S56" s="33" t="s">
        <v>418</v>
      </c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>
        <f>IF(Cherokee2022!J61=0,0,1)</f>
        <v>1</v>
      </c>
      <c r="BW56" s="7">
        <f>IF(Cherokee2022!K61=0,0,1)</f>
        <v>0</v>
      </c>
      <c r="BX56" s="7">
        <f>IF(Cherokee2022!L61=0,0,1)</f>
        <v>0</v>
      </c>
      <c r="BY56" s="7">
        <f>IF(Cherokee2022!M61=0,0,1)</f>
        <v>1</v>
      </c>
      <c r="BZ56" s="7">
        <f>IF(Cherokee2022!N61=0,0,1)</f>
        <v>0</v>
      </c>
      <c r="CA56" s="7">
        <f>IF(Cherokee2022!O61=0,0,1)</f>
        <v>0</v>
      </c>
      <c r="CB56" s="7">
        <f>IF(Cherokee2022!P61=0,0,1)</f>
        <v>0</v>
      </c>
      <c r="CC56" s="7">
        <f>IF(Cherokee2022!Q61=0,0,1)</f>
        <v>1</v>
      </c>
      <c r="CD56" s="7">
        <f>IF(Cherokee2022!R61=0,0,1)</f>
        <v>0</v>
      </c>
      <c r="CE56" s="7">
        <f>IF(Cherokee2022!S61=0,0,1)</f>
        <v>0</v>
      </c>
      <c r="CF56" s="7">
        <f>IF(Cherokee2022!T61=0,0,1)</f>
        <v>0</v>
      </c>
      <c r="CG56" s="7">
        <f>IF(Cherokee2022!U61=0,0,1)</f>
        <v>0</v>
      </c>
      <c r="CH56" s="7">
        <f>IF(Cherokee2022!V61=0,0,1)</f>
        <v>1</v>
      </c>
      <c r="CI56" s="7">
        <f>IF(Cherokee2022!W61=0,0,1)</f>
        <v>1</v>
      </c>
      <c r="CJ56" s="7">
        <f>IF(Cherokee2022!X61=0,0,1)</f>
        <v>0</v>
      </c>
      <c r="CK56" s="7">
        <f>IF(Cherokee2022!Y61=0,0,1)</f>
        <v>0</v>
      </c>
    </row>
    <row r="57" ht="13.5" customHeight="1">
      <c r="A57" s="25">
        <v>56.0</v>
      </c>
      <c r="B57" s="26">
        <v>8.0</v>
      </c>
      <c r="C57" s="26">
        <v>9.0</v>
      </c>
      <c r="D57" s="26">
        <v>11.0</v>
      </c>
      <c r="E57" s="26">
        <v>6.0</v>
      </c>
      <c r="F57" s="7">
        <f t="shared" si="9"/>
        <v>8.84</v>
      </c>
      <c r="G57" s="7">
        <f t="shared" si="10"/>
        <v>91.16</v>
      </c>
      <c r="H57" s="24" t="s">
        <v>98</v>
      </c>
      <c r="I57" s="7" t="s">
        <v>408</v>
      </c>
      <c r="J57" s="7" t="s">
        <v>425</v>
      </c>
      <c r="K57" s="7"/>
      <c r="L57" s="7"/>
      <c r="M57" s="7"/>
      <c r="N57" s="7"/>
      <c r="O57" s="7"/>
      <c r="P57" s="7"/>
      <c r="Q57" s="7"/>
      <c r="R57" s="24" t="s">
        <v>260</v>
      </c>
      <c r="S57" s="33" t="s">
        <v>470</v>
      </c>
      <c r="T57" s="7" t="s">
        <v>483</v>
      </c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>
        <f>IF(Cherokee2022!J62=0,0,1)</f>
        <v>1</v>
      </c>
      <c r="BW57" s="7">
        <f>IF(Cherokee2022!K62=0,0,1)</f>
        <v>0</v>
      </c>
      <c r="BX57" s="7">
        <f>IF(Cherokee2022!L62=0,0,1)</f>
        <v>0</v>
      </c>
      <c r="BY57" s="7">
        <f>IF(Cherokee2022!M62=0,0,1)</f>
        <v>1</v>
      </c>
      <c r="BZ57" s="7">
        <f>IF(Cherokee2022!N62=0,0,1)</f>
        <v>0</v>
      </c>
      <c r="CA57" s="7">
        <f>IF(Cherokee2022!O62=0,0,1)</f>
        <v>1</v>
      </c>
      <c r="CB57" s="7">
        <f>IF(Cherokee2022!P62=0,0,1)</f>
        <v>0</v>
      </c>
      <c r="CC57" s="7">
        <f>IF(Cherokee2022!Q62=0,0,1)</f>
        <v>1</v>
      </c>
      <c r="CD57" s="7">
        <f>IF(Cherokee2022!R62=0,0,1)</f>
        <v>0</v>
      </c>
      <c r="CE57" s="7">
        <f>IF(Cherokee2022!S62=0,0,1)</f>
        <v>0</v>
      </c>
      <c r="CF57" s="7">
        <f>IF(Cherokee2022!T62=0,0,1)</f>
        <v>1</v>
      </c>
      <c r="CG57" s="7">
        <f>IF(Cherokee2022!U62=0,0,1)</f>
        <v>1</v>
      </c>
      <c r="CH57" s="7">
        <f>IF(Cherokee2022!V62=0,0,1)</f>
        <v>1</v>
      </c>
      <c r="CI57" s="7">
        <f>IF(Cherokee2022!W62=0,0,1)</f>
        <v>0</v>
      </c>
      <c r="CJ57" s="7">
        <f>IF(Cherokee2022!X62=0,0,1)</f>
        <v>1</v>
      </c>
      <c r="CK57" s="7">
        <f>IF(Cherokee2022!Y62=0,0,1)</f>
        <v>0</v>
      </c>
    </row>
    <row r="58" ht="13.5" customHeight="1">
      <c r="A58" s="25">
        <v>57.0</v>
      </c>
      <c r="B58" s="26">
        <v>22.0</v>
      </c>
      <c r="C58" s="26">
        <v>5.0</v>
      </c>
      <c r="D58" s="26">
        <v>8.0</v>
      </c>
      <c r="E58" s="26">
        <v>34.0</v>
      </c>
      <c r="F58" s="7">
        <f t="shared" si="9"/>
        <v>17.94</v>
      </c>
      <c r="G58" s="7">
        <f t="shared" si="10"/>
        <v>82.06</v>
      </c>
      <c r="H58" s="24" t="s">
        <v>358</v>
      </c>
      <c r="I58" s="7" t="s">
        <v>445</v>
      </c>
      <c r="J58" s="7" t="s">
        <v>425</v>
      </c>
      <c r="K58" s="7" t="s">
        <v>414</v>
      </c>
      <c r="L58" s="7"/>
      <c r="M58" s="7"/>
      <c r="N58" s="7"/>
      <c r="O58" s="7"/>
      <c r="P58" s="7"/>
      <c r="Q58" s="7"/>
      <c r="R58" s="24" t="s">
        <v>118</v>
      </c>
      <c r="S58" s="33" t="s">
        <v>428</v>
      </c>
      <c r="T58" s="7" t="s">
        <v>483</v>
      </c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>
        <f>IF(Cherokee2022!J63=0,0,1)</f>
        <v>1</v>
      </c>
      <c r="BW58" s="7">
        <f>IF(Cherokee2022!K63=0,0,1)</f>
        <v>1</v>
      </c>
      <c r="BX58" s="7">
        <f>IF(Cherokee2022!L63=0,0,1)</f>
        <v>1</v>
      </c>
      <c r="BY58" s="7">
        <f>IF(Cherokee2022!M63=0,0,1)</f>
        <v>1</v>
      </c>
      <c r="BZ58" s="7">
        <f>IF(Cherokee2022!N63=0,0,1)</f>
        <v>0</v>
      </c>
      <c r="CA58" s="7">
        <f>IF(Cherokee2022!O63=0,0,1)</f>
        <v>1</v>
      </c>
      <c r="CB58" s="7">
        <f>IF(Cherokee2022!P63=0,0,1)</f>
        <v>0</v>
      </c>
      <c r="CC58" s="7">
        <f>IF(Cherokee2022!Q63=0,0,1)</f>
        <v>1</v>
      </c>
      <c r="CD58" s="7">
        <f>IF(Cherokee2022!R63=0,0,1)</f>
        <v>0</v>
      </c>
      <c r="CE58" s="7">
        <f>IF(Cherokee2022!S63=0,0,1)</f>
        <v>0</v>
      </c>
      <c r="CF58" s="7">
        <f>IF(Cherokee2022!T63=0,0,1)</f>
        <v>1</v>
      </c>
      <c r="CG58" s="7">
        <f>IF(Cherokee2022!U63=0,0,1)</f>
        <v>0</v>
      </c>
      <c r="CH58" s="7">
        <f>IF(Cherokee2022!V63=0,0,1)</f>
        <v>1</v>
      </c>
      <c r="CI58" s="7">
        <f>IF(Cherokee2022!W63=0,0,1)</f>
        <v>1</v>
      </c>
      <c r="CJ58" s="7">
        <f>IF(Cherokee2022!X63=0,0,1)</f>
        <v>0</v>
      </c>
      <c r="CK58" s="7">
        <f>IF(Cherokee2022!Y63=0,0,1)</f>
        <v>1</v>
      </c>
    </row>
    <row r="59" ht="13.5" customHeight="1">
      <c r="A59" s="25">
        <v>58.0</v>
      </c>
      <c r="B59" s="26">
        <v>10.0</v>
      </c>
      <c r="C59" s="26">
        <v>9.0</v>
      </c>
      <c r="D59" s="26">
        <v>11.0</v>
      </c>
      <c r="E59" s="26">
        <v>16.0</v>
      </c>
      <c r="F59" s="7">
        <f t="shared" si="9"/>
        <v>11.96</v>
      </c>
      <c r="G59" s="7">
        <f t="shared" si="10"/>
        <v>88.04</v>
      </c>
      <c r="H59" s="24" t="s">
        <v>98</v>
      </c>
      <c r="I59" s="7" t="s">
        <v>424</v>
      </c>
      <c r="J59" s="7" t="s">
        <v>425</v>
      </c>
      <c r="K59" s="7"/>
      <c r="L59" s="7"/>
      <c r="M59" s="7"/>
      <c r="N59" s="7"/>
      <c r="O59" s="7"/>
      <c r="P59" s="7"/>
      <c r="Q59" s="7"/>
      <c r="R59" s="24" t="s">
        <v>101</v>
      </c>
      <c r="S59" s="33" t="s">
        <v>470</v>
      </c>
      <c r="T59" s="7" t="s">
        <v>428</v>
      </c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>
        <f>IF(Cherokee2022!J64=0,0,1)</f>
        <v>1</v>
      </c>
      <c r="BW59" s="7">
        <f>IF(Cherokee2022!K64=0,0,1)</f>
        <v>0</v>
      </c>
      <c r="BX59" s="7">
        <f>IF(Cherokee2022!L64=0,0,1)</f>
        <v>0</v>
      </c>
      <c r="BY59" s="7">
        <f>IF(Cherokee2022!M64=0,0,1)</f>
        <v>0</v>
      </c>
      <c r="BZ59" s="7">
        <f>IF(Cherokee2022!N64=0,0,1)</f>
        <v>0</v>
      </c>
      <c r="CA59" s="7">
        <f>IF(Cherokee2022!O64=0,0,1)</f>
        <v>1</v>
      </c>
      <c r="CB59" s="7">
        <f>IF(Cherokee2022!P64=0,0,1)</f>
        <v>0</v>
      </c>
      <c r="CC59" s="7">
        <f>IF(Cherokee2022!Q64=0,0,1)</f>
        <v>1</v>
      </c>
      <c r="CD59" s="7">
        <f>IF(Cherokee2022!R64=0,0,1)</f>
        <v>0</v>
      </c>
      <c r="CE59" s="7">
        <f>IF(Cherokee2022!S64=0,0,1)</f>
        <v>0</v>
      </c>
      <c r="CF59" s="7">
        <f>IF(Cherokee2022!T64=0,0,1)</f>
        <v>1</v>
      </c>
      <c r="CG59" s="7">
        <f>IF(Cherokee2022!U64=0,0,1)</f>
        <v>1</v>
      </c>
      <c r="CH59" s="7">
        <f>IF(Cherokee2022!V64=0,0,1)</f>
        <v>1</v>
      </c>
      <c r="CI59" s="7">
        <f>IF(Cherokee2022!W64=0,0,1)</f>
        <v>0</v>
      </c>
      <c r="CJ59" s="7">
        <f>IF(Cherokee2022!X64=0,0,1)</f>
        <v>0</v>
      </c>
      <c r="CK59" s="7">
        <f>IF(Cherokee2022!Y64=0,0,1)</f>
        <v>0</v>
      </c>
    </row>
    <row r="60" ht="13.5" customHeight="1">
      <c r="A60" s="25">
        <v>59.0</v>
      </c>
      <c r="B60" s="26">
        <v>3.0</v>
      </c>
      <c r="C60" s="26">
        <v>4.0</v>
      </c>
      <c r="D60" s="26">
        <v>2.0</v>
      </c>
      <c r="E60" s="26">
        <v>2.0</v>
      </c>
      <c r="F60" s="7">
        <f t="shared" si="9"/>
        <v>2.86</v>
      </c>
      <c r="G60" s="7">
        <f t="shared" si="10"/>
        <v>97.14</v>
      </c>
      <c r="H60" s="24" t="s">
        <v>384</v>
      </c>
      <c r="I60" s="7" t="s">
        <v>416</v>
      </c>
      <c r="J60" s="7" t="s">
        <v>414</v>
      </c>
      <c r="K60" s="7" t="s">
        <v>445</v>
      </c>
      <c r="L60" s="7" t="s">
        <v>425</v>
      </c>
      <c r="M60" s="7"/>
      <c r="N60" s="7"/>
      <c r="O60" s="7"/>
      <c r="P60" s="7"/>
      <c r="Q60" s="7"/>
      <c r="R60" s="24" t="s">
        <v>118</v>
      </c>
      <c r="S60" s="33" t="s">
        <v>423</v>
      </c>
      <c r="T60" s="7" t="s">
        <v>469</v>
      </c>
      <c r="U60" s="7" t="s">
        <v>484</v>
      </c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>
        <f>IF(Cherokee2022!J65=0,0,1)</f>
        <v>1</v>
      </c>
      <c r="BW60" s="7">
        <f>IF(Cherokee2022!K65=0,0,1)</f>
        <v>0</v>
      </c>
      <c r="BX60" s="7">
        <f>IF(Cherokee2022!L65=0,0,1)</f>
        <v>1</v>
      </c>
      <c r="BY60" s="7">
        <f>IF(Cherokee2022!M65=0,0,1)</f>
        <v>0</v>
      </c>
      <c r="BZ60" s="7">
        <f>IF(Cherokee2022!N65=0,0,1)</f>
        <v>0</v>
      </c>
      <c r="CA60" s="7">
        <f>IF(Cherokee2022!O65=0,0,1)</f>
        <v>1</v>
      </c>
      <c r="CB60" s="7">
        <f>IF(Cherokee2022!P65=0,0,1)</f>
        <v>0</v>
      </c>
      <c r="CC60" s="7">
        <f>IF(Cherokee2022!Q65=0,0,1)</f>
        <v>1</v>
      </c>
      <c r="CD60" s="7">
        <f>IF(Cherokee2022!R65=0,0,1)</f>
        <v>0</v>
      </c>
      <c r="CE60" s="7">
        <f>IF(Cherokee2022!S65=0,0,1)</f>
        <v>0</v>
      </c>
      <c r="CF60" s="7">
        <f>IF(Cherokee2022!T65=0,0,1)</f>
        <v>1</v>
      </c>
      <c r="CG60" s="7">
        <f>IF(Cherokee2022!U65=0,0,1)</f>
        <v>1</v>
      </c>
      <c r="CH60" s="7">
        <f>IF(Cherokee2022!V65=0,0,1)</f>
        <v>1</v>
      </c>
      <c r="CI60" s="7">
        <f>IF(Cherokee2022!W65=0,0,1)</f>
        <v>1</v>
      </c>
      <c r="CJ60" s="7">
        <f>IF(Cherokee2022!X65=0,0,1)</f>
        <v>0</v>
      </c>
      <c r="CK60" s="7">
        <f>IF(Cherokee2022!Y65=0,0,1)</f>
        <v>0</v>
      </c>
    </row>
    <row r="61" ht="13.5" customHeight="1">
      <c r="A61" s="25">
        <v>60.0</v>
      </c>
      <c r="B61" s="26">
        <v>3.0</v>
      </c>
      <c r="C61" s="26">
        <v>1.0</v>
      </c>
      <c r="D61" s="26">
        <v>0.0</v>
      </c>
      <c r="E61" s="26">
        <v>11.0</v>
      </c>
      <c r="F61" s="7">
        <f t="shared" si="9"/>
        <v>3.9</v>
      </c>
      <c r="G61" s="7">
        <f t="shared" si="10"/>
        <v>96.1</v>
      </c>
      <c r="H61" s="24" t="s">
        <v>98</v>
      </c>
      <c r="I61" s="7" t="s">
        <v>411</v>
      </c>
      <c r="J61" s="7"/>
      <c r="K61" s="7"/>
      <c r="L61" s="7"/>
      <c r="M61" s="7"/>
      <c r="N61" s="7"/>
      <c r="O61" s="7"/>
      <c r="P61" s="7"/>
      <c r="Q61" s="7"/>
      <c r="R61" s="24" t="s">
        <v>360</v>
      </c>
      <c r="S61" s="33" t="s">
        <v>411</v>
      </c>
      <c r="T61" s="7" t="s">
        <v>428</v>
      </c>
      <c r="U61" s="7" t="s">
        <v>470</v>
      </c>
      <c r="V61" s="7" t="s">
        <v>485</v>
      </c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>
        <f>IF(Cherokee2022!J66=0,0,1)</f>
        <v>0</v>
      </c>
      <c r="BW61" s="7">
        <f>IF(Cherokee2022!K66=0,0,1)</f>
        <v>1</v>
      </c>
      <c r="BX61" s="7">
        <f>IF(Cherokee2022!L66=0,0,1)</f>
        <v>0</v>
      </c>
      <c r="BY61" s="7">
        <f>IF(Cherokee2022!M66=0,0,1)</f>
        <v>1</v>
      </c>
      <c r="BZ61" s="7">
        <f>IF(Cherokee2022!N66=0,0,1)</f>
        <v>0</v>
      </c>
      <c r="CA61" s="7">
        <f>IF(Cherokee2022!O66=0,0,1)</f>
        <v>0</v>
      </c>
      <c r="CB61" s="7">
        <f>IF(Cherokee2022!P66=0,0,1)</f>
        <v>0</v>
      </c>
      <c r="CC61" s="7">
        <f>IF(Cherokee2022!Q66=0,0,1)</f>
        <v>0</v>
      </c>
      <c r="CD61" s="7">
        <f>IF(Cherokee2022!R66=0,0,1)</f>
        <v>0</v>
      </c>
      <c r="CE61" s="7">
        <f>IF(Cherokee2022!S66=0,0,1)</f>
        <v>0</v>
      </c>
      <c r="CF61" s="7">
        <f>IF(Cherokee2022!T66=0,0,1)</f>
        <v>1</v>
      </c>
      <c r="CG61" s="7">
        <f>IF(Cherokee2022!U66=0,0,1)</f>
        <v>0</v>
      </c>
      <c r="CH61" s="7">
        <f>IF(Cherokee2022!V66=0,0,1)</f>
        <v>0</v>
      </c>
      <c r="CI61" s="7">
        <f>IF(Cherokee2022!W66=0,0,1)</f>
        <v>0</v>
      </c>
      <c r="CJ61" s="7">
        <f>IF(Cherokee2022!X66=0,0,1)</f>
        <v>0</v>
      </c>
      <c r="CK61" s="7">
        <f>IF(Cherokee2022!Y66=0,0,1)</f>
        <v>0</v>
      </c>
    </row>
    <row r="62" ht="13.5" customHeight="1">
      <c r="A62" s="25">
        <v>61.0</v>
      </c>
      <c r="B62" s="26">
        <v>1.0</v>
      </c>
      <c r="C62" s="26">
        <v>3.0</v>
      </c>
      <c r="D62" s="26">
        <v>7.0</v>
      </c>
      <c r="E62" s="26">
        <v>1.0</v>
      </c>
      <c r="F62" s="7">
        <f t="shared" si="9"/>
        <v>3.12</v>
      </c>
      <c r="G62" s="7">
        <f t="shared" si="10"/>
        <v>96.88</v>
      </c>
      <c r="H62" s="24" t="s">
        <v>403</v>
      </c>
      <c r="I62" s="7" t="s">
        <v>411</v>
      </c>
      <c r="J62" s="7" t="s">
        <v>420</v>
      </c>
      <c r="K62" s="7"/>
      <c r="L62" s="7"/>
      <c r="M62" s="7"/>
      <c r="N62" s="7"/>
      <c r="O62" s="7"/>
      <c r="P62" s="7"/>
      <c r="Q62" s="7"/>
      <c r="R62" s="24" t="s">
        <v>62</v>
      </c>
      <c r="S62" s="33" t="s">
        <v>428</v>
      </c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>
        <f>IF(Cherokee2022!J67=0,0,1)</f>
        <v>0</v>
      </c>
      <c r="BW62" s="7">
        <f>IF(Cherokee2022!K67=0,0,1)</f>
        <v>1</v>
      </c>
      <c r="BX62" s="7">
        <f>IF(Cherokee2022!L67=0,0,1)</f>
        <v>0</v>
      </c>
      <c r="BY62" s="7">
        <f>IF(Cherokee2022!M67=0,0,1)</f>
        <v>1</v>
      </c>
      <c r="BZ62" s="7">
        <f>IF(Cherokee2022!N67=0,0,1)</f>
        <v>0</v>
      </c>
      <c r="CA62" s="7">
        <f>IF(Cherokee2022!O67=0,0,1)</f>
        <v>0</v>
      </c>
      <c r="CB62" s="7">
        <f>IF(Cherokee2022!P67=0,0,1)</f>
        <v>0</v>
      </c>
      <c r="CC62" s="7">
        <f>IF(Cherokee2022!Q67=0,0,1)</f>
        <v>0</v>
      </c>
      <c r="CD62" s="7">
        <f>IF(Cherokee2022!R67=0,0,1)</f>
        <v>0</v>
      </c>
      <c r="CE62" s="7">
        <f>IF(Cherokee2022!S67=0,0,1)</f>
        <v>0</v>
      </c>
      <c r="CF62" s="7">
        <f>IF(Cherokee2022!T67=0,0,1)</f>
        <v>1</v>
      </c>
      <c r="CG62" s="7">
        <f>IF(Cherokee2022!U67=0,0,1)</f>
        <v>0</v>
      </c>
      <c r="CH62" s="7">
        <f>IF(Cherokee2022!V67=0,0,1)</f>
        <v>0</v>
      </c>
      <c r="CI62" s="7">
        <f>IF(Cherokee2022!W67=0,0,1)</f>
        <v>0</v>
      </c>
      <c r="CJ62" s="7">
        <f>IF(Cherokee2022!X67=0,0,1)</f>
        <v>0</v>
      </c>
      <c r="CK62" s="7">
        <f>IF(Cherokee2022!Y67=0,0,1)</f>
        <v>0</v>
      </c>
    </row>
    <row r="63" ht="13.5" customHeight="1">
      <c r="A63" s="25">
        <v>62.0</v>
      </c>
      <c r="B63" s="26">
        <v>10.0</v>
      </c>
      <c r="C63" s="26">
        <v>15.0</v>
      </c>
      <c r="D63" s="26">
        <v>24.0</v>
      </c>
      <c r="E63" s="26">
        <v>29.0</v>
      </c>
      <c r="F63" s="7">
        <f t="shared" si="9"/>
        <v>20.28</v>
      </c>
      <c r="G63" s="7">
        <f t="shared" si="10"/>
        <v>79.72</v>
      </c>
      <c r="H63" s="24" t="s">
        <v>360</v>
      </c>
      <c r="I63" s="7" t="s">
        <v>414</v>
      </c>
      <c r="J63" s="7" t="s">
        <v>411</v>
      </c>
      <c r="K63" s="7" t="s">
        <v>486</v>
      </c>
      <c r="L63" s="7" t="s">
        <v>420</v>
      </c>
      <c r="M63" s="7" t="s">
        <v>461</v>
      </c>
      <c r="N63" s="7"/>
      <c r="O63" s="7"/>
      <c r="P63" s="7"/>
      <c r="Q63" s="7"/>
      <c r="R63" s="24" t="s">
        <v>62</v>
      </c>
      <c r="S63" s="33" t="s">
        <v>461</v>
      </c>
      <c r="T63" s="7" t="s">
        <v>417</v>
      </c>
      <c r="U63" s="7" t="s">
        <v>406</v>
      </c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>
        <f>IF(Cherokee2022!J68=0,0,1)</f>
        <v>0</v>
      </c>
      <c r="BW63" s="7">
        <f>IF(Cherokee2022!K68=0,0,1)</f>
        <v>0</v>
      </c>
      <c r="BX63" s="7">
        <f>IF(Cherokee2022!L68=0,0,1)</f>
        <v>0</v>
      </c>
      <c r="BY63" s="7">
        <f>IF(Cherokee2022!M68=0,0,1)</f>
        <v>0</v>
      </c>
      <c r="BZ63" s="7">
        <f>IF(Cherokee2022!N68=0,0,1)</f>
        <v>0</v>
      </c>
      <c r="CA63" s="7">
        <f>IF(Cherokee2022!O68=0,0,1)</f>
        <v>0</v>
      </c>
      <c r="CB63" s="7">
        <f>IF(Cherokee2022!P68=0,0,1)</f>
        <v>0</v>
      </c>
      <c r="CC63" s="7">
        <f>IF(Cherokee2022!Q68=0,0,1)</f>
        <v>0</v>
      </c>
      <c r="CD63" s="7">
        <f>IF(Cherokee2022!R68=0,0,1)</f>
        <v>0</v>
      </c>
      <c r="CE63" s="7">
        <f>IF(Cherokee2022!S68=0,0,1)</f>
        <v>0</v>
      </c>
      <c r="CF63" s="7">
        <f>IF(Cherokee2022!T68=0,0,1)</f>
        <v>0</v>
      </c>
      <c r="CG63" s="7">
        <f>IF(Cherokee2022!U68=0,0,1)</f>
        <v>0</v>
      </c>
      <c r="CH63" s="7">
        <f>IF(Cherokee2022!V68=0,0,1)</f>
        <v>1</v>
      </c>
      <c r="CI63" s="7">
        <f>IF(Cherokee2022!W68=0,0,1)</f>
        <v>0</v>
      </c>
      <c r="CJ63" s="7">
        <f>IF(Cherokee2022!X68=0,0,1)</f>
        <v>0</v>
      </c>
      <c r="CK63" s="7">
        <f>IF(Cherokee2022!Y68=0,0,1)</f>
        <v>1</v>
      </c>
    </row>
    <row r="64" ht="13.5" customHeight="1">
      <c r="A64" s="28">
        <v>63.0</v>
      </c>
      <c r="B64" s="29"/>
      <c r="C64" s="29"/>
      <c r="D64" s="29"/>
      <c r="E64" s="29"/>
      <c r="F64" s="30"/>
      <c r="G64" s="30"/>
      <c r="H64" s="31"/>
      <c r="I64" s="30"/>
      <c r="J64" s="30"/>
      <c r="K64" s="30"/>
      <c r="L64" s="30"/>
      <c r="M64" s="30"/>
      <c r="N64" s="30"/>
      <c r="O64" s="30"/>
      <c r="P64" s="30"/>
      <c r="Q64" s="30"/>
      <c r="R64" s="31"/>
      <c r="S64" s="31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7">
        <f>IF(Cherokee2022!J69=0,0,1)</f>
        <v>0</v>
      </c>
      <c r="BW64" s="7">
        <f>IF(Cherokee2022!K69=0,0,1)</f>
        <v>0</v>
      </c>
      <c r="BX64" s="7">
        <f>IF(Cherokee2022!L69=0,0,1)</f>
        <v>0</v>
      </c>
      <c r="BY64" s="7">
        <f>IF(Cherokee2022!M69=0,0,1)</f>
        <v>0</v>
      </c>
      <c r="BZ64" s="7">
        <f>IF(Cherokee2022!N69=0,0,1)</f>
        <v>0</v>
      </c>
      <c r="CA64" s="7">
        <f>IF(Cherokee2022!O69=0,0,1)</f>
        <v>0</v>
      </c>
      <c r="CB64" s="7">
        <f>IF(Cherokee2022!P69=0,0,1)</f>
        <v>0</v>
      </c>
      <c r="CC64" s="7">
        <f>IF(Cherokee2022!Q69=0,0,1)</f>
        <v>0</v>
      </c>
      <c r="CD64" s="7">
        <f>IF(Cherokee2022!R69=0,0,1)</f>
        <v>0</v>
      </c>
      <c r="CE64" s="7">
        <f>IF(Cherokee2022!S69=0,0,1)</f>
        <v>0</v>
      </c>
      <c r="CF64" s="7">
        <f>IF(Cherokee2022!T69=0,0,1)</f>
        <v>0</v>
      </c>
      <c r="CG64" s="7">
        <f>IF(Cherokee2022!U69=0,0,1)</f>
        <v>0</v>
      </c>
      <c r="CH64" s="7">
        <f>IF(Cherokee2022!V69=0,0,1)</f>
        <v>0</v>
      </c>
      <c r="CI64" s="7">
        <f>IF(Cherokee2022!W69=0,0,1)</f>
        <v>0</v>
      </c>
      <c r="CJ64" s="7">
        <f>IF(Cherokee2022!X69=0,0,1)</f>
        <v>0</v>
      </c>
      <c r="CK64" s="7">
        <f>IF(Cherokee2022!Y69=0,0,1)</f>
        <v>0</v>
      </c>
    </row>
    <row r="65" ht="13.5" customHeight="1">
      <c r="A65" s="25">
        <v>64.0</v>
      </c>
      <c r="B65" s="26">
        <v>0.0</v>
      </c>
      <c r="C65" s="26">
        <v>9.0</v>
      </c>
      <c r="D65" s="26">
        <v>1.0</v>
      </c>
      <c r="E65" s="26">
        <v>2.0</v>
      </c>
      <c r="F65" s="7">
        <f t="shared" ref="F65:F99" si="11">((AVERAGE(B65:E65))*(1.04))</f>
        <v>3.12</v>
      </c>
      <c r="G65" s="7">
        <f t="shared" ref="G65:G99" si="12">100-F65</f>
        <v>96.88</v>
      </c>
      <c r="H65" s="22" t="s">
        <v>358</v>
      </c>
      <c r="I65" s="7" t="s">
        <v>416</v>
      </c>
      <c r="J65" s="7"/>
      <c r="K65" s="7"/>
      <c r="L65" s="7"/>
      <c r="M65" s="7"/>
      <c r="N65" s="7"/>
      <c r="O65" s="7"/>
      <c r="P65" s="7"/>
      <c r="Q65" s="7"/>
      <c r="R65" s="22" t="s">
        <v>141</v>
      </c>
      <c r="S65" s="33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 t="s">
        <v>142</v>
      </c>
      <c r="BT65" s="7"/>
      <c r="BU65" s="7"/>
      <c r="BV65" s="7">
        <f>IF(Cherokee2022!J70=0,0,1)</f>
        <v>0</v>
      </c>
      <c r="BW65" s="7">
        <f>IF(Cherokee2022!K70=0,0,1)</f>
        <v>1</v>
      </c>
      <c r="BX65" s="7">
        <f>IF(Cherokee2022!L70=0,0,1)</f>
        <v>0</v>
      </c>
      <c r="BY65" s="7">
        <f>IF(Cherokee2022!M70=0,0,1)</f>
        <v>1</v>
      </c>
      <c r="BZ65" s="7">
        <f>IF(Cherokee2022!N70=0,0,1)</f>
        <v>0</v>
      </c>
      <c r="CA65" s="7">
        <f>IF(Cherokee2022!O70=0,0,1)</f>
        <v>0</v>
      </c>
      <c r="CB65" s="7">
        <f>IF(Cherokee2022!P70=0,0,1)</f>
        <v>0</v>
      </c>
      <c r="CC65" s="7">
        <f>IF(Cherokee2022!Q70=0,0,1)</f>
        <v>1</v>
      </c>
      <c r="CD65" s="7">
        <f>IF(Cherokee2022!R70=0,0,1)</f>
        <v>0</v>
      </c>
      <c r="CE65" s="7">
        <f>IF(Cherokee2022!S70=0,0,1)</f>
        <v>0</v>
      </c>
      <c r="CF65" s="7">
        <f>IF(Cherokee2022!T70=0,0,1)</f>
        <v>1</v>
      </c>
      <c r="CG65" s="7">
        <f>IF(Cherokee2022!U70=0,0,1)</f>
        <v>1</v>
      </c>
      <c r="CH65" s="7">
        <f>IF(Cherokee2022!V70=0,0,1)</f>
        <v>1</v>
      </c>
      <c r="CI65" s="7">
        <f>IF(Cherokee2022!W70=0,0,1)</f>
        <v>0</v>
      </c>
      <c r="CJ65" s="7">
        <f>IF(Cherokee2022!X70=0,0,1)</f>
        <v>0</v>
      </c>
      <c r="CK65" s="7">
        <f>IF(Cherokee2022!Y70=0,0,1)</f>
        <v>0</v>
      </c>
    </row>
    <row r="66" ht="13.5" customHeight="1">
      <c r="A66" s="25">
        <v>65.0</v>
      </c>
      <c r="B66" s="26">
        <v>27.0</v>
      </c>
      <c r="C66" s="26">
        <v>12.0</v>
      </c>
      <c r="D66" s="26">
        <v>23.0</v>
      </c>
      <c r="E66" s="26">
        <v>17.0</v>
      </c>
      <c r="F66" s="7">
        <f t="shared" si="11"/>
        <v>20.54</v>
      </c>
      <c r="G66" s="7">
        <f t="shared" si="12"/>
        <v>79.46</v>
      </c>
      <c r="H66" s="24" t="s">
        <v>444</v>
      </c>
      <c r="I66" s="7" t="s">
        <v>406</v>
      </c>
      <c r="J66" s="7" t="s">
        <v>417</v>
      </c>
      <c r="K66" s="7" t="s">
        <v>487</v>
      </c>
      <c r="L66" s="7" t="s">
        <v>411</v>
      </c>
      <c r="M66" s="7" t="s">
        <v>414</v>
      </c>
      <c r="N66" s="7" t="s">
        <v>488</v>
      </c>
      <c r="O66" s="7"/>
      <c r="P66" s="7"/>
      <c r="Q66" s="7"/>
      <c r="R66" s="24" t="s">
        <v>118</v>
      </c>
      <c r="S66" s="33" t="s">
        <v>423</v>
      </c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>
        <f>IF(Cherokee2022!J71=0,0,1)</f>
        <v>1</v>
      </c>
      <c r="BW66" s="7">
        <f>IF(Cherokee2022!K71=0,0,1)</f>
        <v>1</v>
      </c>
      <c r="BX66" s="7">
        <f>IF(Cherokee2022!L71=0,0,1)</f>
        <v>0</v>
      </c>
      <c r="BY66" s="7">
        <f>IF(Cherokee2022!M71=0,0,1)</f>
        <v>1</v>
      </c>
      <c r="BZ66" s="7">
        <f>IF(Cherokee2022!N71=0,0,1)</f>
        <v>0</v>
      </c>
      <c r="CA66" s="7">
        <f>IF(Cherokee2022!O71=0,0,1)</f>
        <v>1</v>
      </c>
      <c r="CB66" s="7">
        <f>IF(Cherokee2022!P71=0,0,1)</f>
        <v>0</v>
      </c>
      <c r="CC66" s="7">
        <f>IF(Cherokee2022!Q71=0,0,1)</f>
        <v>1</v>
      </c>
      <c r="CD66" s="7">
        <f>IF(Cherokee2022!R71=0,0,1)</f>
        <v>0</v>
      </c>
      <c r="CE66" s="7">
        <f>IF(Cherokee2022!S71=0,0,1)</f>
        <v>0</v>
      </c>
      <c r="CF66" s="7">
        <f>IF(Cherokee2022!T71=0,0,1)</f>
        <v>0</v>
      </c>
      <c r="CG66" s="7">
        <f>IF(Cherokee2022!U71=0,0,1)</f>
        <v>0</v>
      </c>
      <c r="CH66" s="7">
        <f>IF(Cherokee2022!V71=0,0,1)</f>
        <v>1</v>
      </c>
      <c r="CI66" s="7">
        <f>IF(Cherokee2022!W71=0,0,1)</f>
        <v>0</v>
      </c>
      <c r="CJ66" s="7">
        <f>IF(Cherokee2022!X71=0,0,1)</f>
        <v>0</v>
      </c>
      <c r="CK66" s="7">
        <f>IF(Cherokee2022!Y71=0,0,1)</f>
        <v>1</v>
      </c>
    </row>
    <row r="67" ht="13.5" customHeight="1">
      <c r="A67" s="25">
        <v>66.0</v>
      </c>
      <c r="B67" s="26">
        <v>18.0</v>
      </c>
      <c r="C67" s="26">
        <v>13.0</v>
      </c>
      <c r="D67" s="26">
        <v>11.0</v>
      </c>
      <c r="E67" s="26">
        <v>11.0</v>
      </c>
      <c r="F67" s="7">
        <f t="shared" si="11"/>
        <v>13.78</v>
      </c>
      <c r="G67" s="7">
        <f t="shared" si="12"/>
        <v>86.22</v>
      </c>
      <c r="H67" s="24" t="s">
        <v>378</v>
      </c>
      <c r="I67" s="7" t="s">
        <v>406</v>
      </c>
      <c r="J67" s="7" t="s">
        <v>424</v>
      </c>
      <c r="K67" s="7" t="s">
        <v>417</v>
      </c>
      <c r="L67" s="7"/>
      <c r="M67" s="7"/>
      <c r="N67" s="7"/>
      <c r="O67" s="7"/>
      <c r="P67" s="7"/>
      <c r="Q67" s="7"/>
      <c r="R67" s="24" t="s">
        <v>328</v>
      </c>
      <c r="S67" s="33" t="s">
        <v>470</v>
      </c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>
        <f>IF(Cherokee2022!J72=0,0,1)</f>
        <v>1</v>
      </c>
      <c r="BW67" s="7">
        <f>IF(Cherokee2022!K72=0,0,1)</f>
        <v>0</v>
      </c>
      <c r="BX67" s="7">
        <f>IF(Cherokee2022!L72=0,0,1)</f>
        <v>0</v>
      </c>
      <c r="BY67" s="7">
        <f>IF(Cherokee2022!M72=0,0,1)</f>
        <v>0</v>
      </c>
      <c r="BZ67" s="7">
        <f>IF(Cherokee2022!N72=0,0,1)</f>
        <v>0</v>
      </c>
      <c r="CA67" s="7">
        <f>IF(Cherokee2022!O72=0,0,1)</f>
        <v>0</v>
      </c>
      <c r="CB67" s="7">
        <f>IF(Cherokee2022!P72=0,0,1)</f>
        <v>0</v>
      </c>
      <c r="CC67" s="7">
        <f>IF(Cherokee2022!Q72=0,0,1)</f>
        <v>1</v>
      </c>
      <c r="CD67" s="7">
        <f>IF(Cherokee2022!R72=0,0,1)</f>
        <v>0</v>
      </c>
      <c r="CE67" s="7">
        <f>IF(Cherokee2022!S72=0,0,1)</f>
        <v>0</v>
      </c>
      <c r="CF67" s="7">
        <f>IF(Cherokee2022!T72=0,0,1)</f>
        <v>0</v>
      </c>
      <c r="CG67" s="7">
        <f>IF(Cherokee2022!U72=0,0,1)</f>
        <v>0</v>
      </c>
      <c r="CH67" s="7">
        <f>IF(Cherokee2022!V72=0,0,1)</f>
        <v>1</v>
      </c>
      <c r="CI67" s="7">
        <f>IF(Cherokee2022!W72=0,0,1)</f>
        <v>0</v>
      </c>
      <c r="CJ67" s="7">
        <f>IF(Cherokee2022!X72=0,0,1)</f>
        <v>0</v>
      </c>
      <c r="CK67" s="7">
        <f>IF(Cherokee2022!Y72=0,0,1)</f>
        <v>0</v>
      </c>
    </row>
    <row r="68" ht="13.5" customHeight="1">
      <c r="A68" s="25">
        <v>67.0</v>
      </c>
      <c r="B68" s="26">
        <v>9.0</v>
      </c>
      <c r="C68" s="26">
        <v>10.0</v>
      </c>
      <c r="D68" s="26">
        <v>37.0</v>
      </c>
      <c r="E68" s="26">
        <v>27.0</v>
      </c>
      <c r="F68" s="7">
        <f t="shared" si="11"/>
        <v>21.58</v>
      </c>
      <c r="G68" s="7">
        <f t="shared" si="12"/>
        <v>78.42</v>
      </c>
      <c r="H68" s="24" t="s">
        <v>378</v>
      </c>
      <c r="I68" s="7" t="s">
        <v>424</v>
      </c>
      <c r="J68" s="7" t="s">
        <v>411</v>
      </c>
      <c r="K68" s="7" t="s">
        <v>417</v>
      </c>
      <c r="L68" s="7"/>
      <c r="M68" s="7"/>
      <c r="N68" s="7"/>
      <c r="O68" s="7"/>
      <c r="P68" s="7"/>
      <c r="Q68" s="7"/>
      <c r="R68" s="24" t="s">
        <v>328</v>
      </c>
      <c r="S68" s="33" t="s">
        <v>489</v>
      </c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>
        <f>IF(Cherokee2022!J73=0,0,1)</f>
        <v>0</v>
      </c>
      <c r="BW68" s="7">
        <f>IF(Cherokee2022!K73=0,0,1)</f>
        <v>1</v>
      </c>
      <c r="BX68" s="7">
        <f>IF(Cherokee2022!L73=0,0,1)</f>
        <v>0</v>
      </c>
      <c r="BY68" s="7">
        <f>IF(Cherokee2022!M73=0,0,1)</f>
        <v>1</v>
      </c>
      <c r="BZ68" s="7">
        <f>IF(Cherokee2022!N73=0,0,1)</f>
        <v>0</v>
      </c>
      <c r="CA68" s="7">
        <f>IF(Cherokee2022!O73=0,0,1)</f>
        <v>0</v>
      </c>
      <c r="CB68" s="7">
        <f>IF(Cherokee2022!P73=0,0,1)</f>
        <v>0</v>
      </c>
      <c r="CC68" s="7">
        <f>IF(Cherokee2022!Q73=0,0,1)</f>
        <v>1</v>
      </c>
      <c r="CD68" s="7">
        <f>IF(Cherokee2022!R73=0,0,1)</f>
        <v>0</v>
      </c>
      <c r="CE68" s="7">
        <f>IF(Cherokee2022!S73=0,0,1)</f>
        <v>0</v>
      </c>
      <c r="CF68" s="7">
        <f>IF(Cherokee2022!T73=0,0,1)</f>
        <v>1</v>
      </c>
      <c r="CG68" s="7">
        <f>IF(Cherokee2022!U73=0,0,1)</f>
        <v>1</v>
      </c>
      <c r="CH68" s="7">
        <f>IF(Cherokee2022!V73=0,0,1)</f>
        <v>0</v>
      </c>
      <c r="CI68" s="7">
        <f>IF(Cherokee2022!W73=0,0,1)</f>
        <v>0</v>
      </c>
      <c r="CJ68" s="7">
        <f>IF(Cherokee2022!X73=0,0,1)</f>
        <v>0</v>
      </c>
      <c r="CK68" s="7">
        <f>IF(Cherokee2022!Y73=0,0,1)</f>
        <v>1</v>
      </c>
    </row>
    <row r="69" ht="13.5" customHeight="1">
      <c r="A69" s="25">
        <v>68.0</v>
      </c>
      <c r="B69" s="26">
        <v>7.0</v>
      </c>
      <c r="C69" s="26">
        <v>4.0</v>
      </c>
      <c r="D69" s="26">
        <v>2.0</v>
      </c>
      <c r="E69" s="26">
        <v>2.0</v>
      </c>
      <c r="F69" s="7">
        <f t="shared" si="11"/>
        <v>3.9</v>
      </c>
      <c r="G69" s="7">
        <f t="shared" si="12"/>
        <v>96.1</v>
      </c>
      <c r="H69" s="24" t="s">
        <v>62</v>
      </c>
      <c r="I69" s="7" t="s">
        <v>479</v>
      </c>
      <c r="J69" s="7" t="s">
        <v>424</v>
      </c>
      <c r="K69" s="7"/>
      <c r="L69" s="7"/>
      <c r="M69" s="7"/>
      <c r="N69" s="7"/>
      <c r="O69" s="7"/>
      <c r="P69" s="7"/>
      <c r="Q69" s="7"/>
      <c r="R69" s="24" t="s">
        <v>174</v>
      </c>
      <c r="S69" s="33" t="s">
        <v>490</v>
      </c>
      <c r="T69" s="7" t="s">
        <v>491</v>
      </c>
      <c r="U69" s="7" t="s">
        <v>470</v>
      </c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>
        <f>IF(Cherokee2022!J74=0,0,1)</f>
        <v>1</v>
      </c>
      <c r="BW69" s="7">
        <f>IF(Cherokee2022!K74=0,0,1)</f>
        <v>1</v>
      </c>
      <c r="BX69" s="7">
        <f>IF(Cherokee2022!L74=0,0,1)</f>
        <v>0</v>
      </c>
      <c r="BY69" s="7">
        <f>IF(Cherokee2022!M74=0,0,1)</f>
        <v>1</v>
      </c>
      <c r="BZ69" s="7">
        <f>IF(Cherokee2022!N74=0,0,1)</f>
        <v>0</v>
      </c>
      <c r="CA69" s="7">
        <f>IF(Cherokee2022!O74=0,0,1)</f>
        <v>1</v>
      </c>
      <c r="CB69" s="7">
        <f>IF(Cherokee2022!P74=0,0,1)</f>
        <v>0</v>
      </c>
      <c r="CC69" s="7">
        <f>IF(Cherokee2022!Q74=0,0,1)</f>
        <v>1</v>
      </c>
      <c r="CD69" s="7">
        <f>IF(Cherokee2022!R74=0,0,1)</f>
        <v>0</v>
      </c>
      <c r="CE69" s="7">
        <f>IF(Cherokee2022!S74=0,0,1)</f>
        <v>0</v>
      </c>
      <c r="CF69" s="7">
        <f>IF(Cherokee2022!T74=0,0,1)</f>
        <v>1</v>
      </c>
      <c r="CG69" s="7">
        <f>IF(Cherokee2022!U74=0,0,1)</f>
        <v>1</v>
      </c>
      <c r="CH69" s="7">
        <f>IF(Cherokee2022!V74=0,0,1)</f>
        <v>1</v>
      </c>
      <c r="CI69" s="7">
        <f>IF(Cherokee2022!W74=0,0,1)</f>
        <v>1</v>
      </c>
      <c r="CJ69" s="7">
        <f>IF(Cherokee2022!X74=0,0,1)</f>
        <v>0</v>
      </c>
      <c r="CK69" s="7">
        <f>IF(Cherokee2022!Y74=0,0,1)</f>
        <v>0</v>
      </c>
    </row>
    <row r="70" ht="13.5" customHeight="1">
      <c r="A70" s="25">
        <v>69.0</v>
      </c>
      <c r="B70" s="26">
        <v>5.0</v>
      </c>
      <c r="C70" s="26">
        <v>17.0</v>
      </c>
      <c r="D70" s="26">
        <v>13.0</v>
      </c>
      <c r="E70" s="26">
        <v>25.0</v>
      </c>
      <c r="F70" s="7">
        <f t="shared" si="11"/>
        <v>15.6</v>
      </c>
      <c r="G70" s="7">
        <f t="shared" si="12"/>
        <v>84.4</v>
      </c>
      <c r="H70" s="24" t="s">
        <v>187</v>
      </c>
      <c r="I70" s="7" t="s">
        <v>414</v>
      </c>
      <c r="J70" s="7"/>
      <c r="K70" s="7"/>
      <c r="L70" s="7"/>
      <c r="M70" s="7"/>
      <c r="N70" s="7"/>
      <c r="O70" s="7"/>
      <c r="P70" s="7"/>
      <c r="Q70" s="7"/>
      <c r="R70" s="24" t="s">
        <v>369</v>
      </c>
      <c r="S70" s="33" t="s">
        <v>411</v>
      </c>
      <c r="T70" s="7" t="s">
        <v>414</v>
      </c>
      <c r="U70" s="7" t="s">
        <v>492</v>
      </c>
      <c r="V70" s="7" t="s">
        <v>410</v>
      </c>
      <c r="W70" s="7" t="s">
        <v>493</v>
      </c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>
        <f>IF(Cherokee2022!J75=0,0,1)</f>
        <v>1</v>
      </c>
      <c r="BW70" s="7">
        <f>IF(Cherokee2022!K75=0,0,1)</f>
        <v>1</v>
      </c>
      <c r="BX70" s="7">
        <f>IF(Cherokee2022!L75=0,0,1)</f>
        <v>1</v>
      </c>
      <c r="BY70" s="7">
        <f>IF(Cherokee2022!M75=0,0,1)</f>
        <v>1</v>
      </c>
      <c r="BZ70" s="7">
        <f>IF(Cherokee2022!N75=0,0,1)</f>
        <v>0</v>
      </c>
      <c r="CA70" s="7">
        <f>IF(Cherokee2022!O75=0,0,1)</f>
        <v>1</v>
      </c>
      <c r="CB70" s="7">
        <f>IF(Cherokee2022!P75=0,0,1)</f>
        <v>0</v>
      </c>
      <c r="CC70" s="7">
        <f>IF(Cherokee2022!Q75=0,0,1)</f>
        <v>1</v>
      </c>
      <c r="CD70" s="7">
        <f>IF(Cherokee2022!R75=0,0,1)</f>
        <v>0</v>
      </c>
      <c r="CE70" s="7">
        <f>IF(Cherokee2022!S75=0,0,1)</f>
        <v>0</v>
      </c>
      <c r="CF70" s="7">
        <f>IF(Cherokee2022!T75=0,0,1)</f>
        <v>1</v>
      </c>
      <c r="CG70" s="7">
        <f>IF(Cherokee2022!U75=0,0,1)</f>
        <v>1</v>
      </c>
      <c r="CH70" s="7">
        <f>IF(Cherokee2022!V75=0,0,1)</f>
        <v>1</v>
      </c>
      <c r="CI70" s="7">
        <f>IF(Cherokee2022!W75=0,0,1)</f>
        <v>0</v>
      </c>
      <c r="CJ70" s="7">
        <f>IF(Cherokee2022!X75=0,0,1)</f>
        <v>0</v>
      </c>
      <c r="CK70" s="7">
        <f>IF(Cherokee2022!Y75=0,0,1)</f>
        <v>0</v>
      </c>
    </row>
    <row r="71" ht="13.5" customHeight="1">
      <c r="A71" s="25">
        <v>70.0</v>
      </c>
      <c r="B71" s="26">
        <v>4.0</v>
      </c>
      <c r="C71" s="26">
        <v>2.0</v>
      </c>
      <c r="D71" s="26">
        <v>10.0</v>
      </c>
      <c r="E71" s="26">
        <v>8.0</v>
      </c>
      <c r="F71" s="7">
        <f t="shared" si="11"/>
        <v>6.24</v>
      </c>
      <c r="G71" s="7">
        <f t="shared" si="12"/>
        <v>93.76</v>
      </c>
      <c r="H71" s="24" t="s">
        <v>62</v>
      </c>
      <c r="I71" s="7" t="s">
        <v>420</v>
      </c>
      <c r="J71" s="7"/>
      <c r="K71" s="7"/>
      <c r="L71" s="7"/>
      <c r="M71" s="7"/>
      <c r="N71" s="7"/>
      <c r="O71" s="7"/>
      <c r="P71" s="7"/>
      <c r="Q71" s="7"/>
      <c r="R71" s="24" t="s">
        <v>154</v>
      </c>
      <c r="S71" s="33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>
        <f>IF(Cherokee2022!J76=0,0,1)</f>
        <v>0</v>
      </c>
      <c r="BW71" s="7">
        <f>IF(Cherokee2022!K76=0,0,1)</f>
        <v>1</v>
      </c>
      <c r="BX71" s="7">
        <f>IF(Cherokee2022!L76=0,0,1)</f>
        <v>0</v>
      </c>
      <c r="BY71" s="7">
        <f>IF(Cherokee2022!M76=0,0,1)</f>
        <v>1</v>
      </c>
      <c r="BZ71" s="7">
        <f>IF(Cherokee2022!N76=0,0,1)</f>
        <v>0</v>
      </c>
      <c r="CA71" s="7">
        <f>IF(Cherokee2022!O76=0,0,1)</f>
        <v>0</v>
      </c>
      <c r="CB71" s="7">
        <f>IF(Cherokee2022!P76=0,0,1)</f>
        <v>0</v>
      </c>
      <c r="CC71" s="7">
        <f>IF(Cherokee2022!Q76=0,0,1)</f>
        <v>1</v>
      </c>
      <c r="CD71" s="7">
        <f>IF(Cherokee2022!R76=0,0,1)</f>
        <v>0</v>
      </c>
      <c r="CE71" s="7">
        <f>IF(Cherokee2022!S76=0,0,1)</f>
        <v>0</v>
      </c>
      <c r="CF71" s="7">
        <f>IF(Cherokee2022!T76=0,0,1)</f>
        <v>1</v>
      </c>
      <c r="CG71" s="7">
        <f>IF(Cherokee2022!U76=0,0,1)</f>
        <v>0</v>
      </c>
      <c r="CH71" s="7">
        <f>IF(Cherokee2022!V76=0,0,1)</f>
        <v>0</v>
      </c>
      <c r="CI71" s="7">
        <f>IF(Cherokee2022!W76=0,0,1)</f>
        <v>0</v>
      </c>
      <c r="CJ71" s="7">
        <f>IF(Cherokee2022!X76=0,0,1)</f>
        <v>0</v>
      </c>
      <c r="CK71" s="7">
        <f>IF(Cherokee2022!Y76=0,0,1)</f>
        <v>0</v>
      </c>
    </row>
    <row r="72" ht="13.5" customHeight="1">
      <c r="A72" s="25">
        <v>71.0</v>
      </c>
      <c r="B72" s="26">
        <v>6.0</v>
      </c>
      <c r="C72" s="26">
        <v>12.0</v>
      </c>
      <c r="D72" s="26">
        <v>6.0</v>
      </c>
      <c r="E72" s="26">
        <v>2.0</v>
      </c>
      <c r="F72" s="7">
        <f t="shared" si="11"/>
        <v>6.76</v>
      </c>
      <c r="G72" s="7">
        <f t="shared" si="12"/>
        <v>93.24</v>
      </c>
      <c r="H72" s="24" t="s">
        <v>404</v>
      </c>
      <c r="I72" s="7" t="s">
        <v>414</v>
      </c>
      <c r="J72" s="7" t="s">
        <v>424</v>
      </c>
      <c r="K72" s="7"/>
      <c r="L72" s="7"/>
      <c r="M72" s="7"/>
      <c r="N72" s="7"/>
      <c r="O72" s="7"/>
      <c r="P72" s="7"/>
      <c r="Q72" s="7"/>
      <c r="R72" s="24" t="s">
        <v>101</v>
      </c>
      <c r="S72" s="33" t="s">
        <v>428</v>
      </c>
      <c r="T72" s="7" t="s">
        <v>470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>
        <f>IF(Cherokee2022!J77=0,0,1)</f>
        <v>1</v>
      </c>
      <c r="BW72" s="7">
        <f>IF(Cherokee2022!K77=0,0,1)</f>
        <v>0</v>
      </c>
      <c r="BX72" s="7">
        <f>IF(Cherokee2022!L77=0,0,1)</f>
        <v>1</v>
      </c>
      <c r="BY72" s="7">
        <f>IF(Cherokee2022!M77=0,0,1)</f>
        <v>1</v>
      </c>
      <c r="BZ72" s="7">
        <f>IF(Cherokee2022!N77=0,0,1)</f>
        <v>0</v>
      </c>
      <c r="CA72" s="7">
        <f>IF(Cherokee2022!O77=0,0,1)</f>
        <v>1</v>
      </c>
      <c r="CB72" s="7">
        <f>IF(Cherokee2022!P77=0,0,1)</f>
        <v>0</v>
      </c>
      <c r="CC72" s="7">
        <f>IF(Cherokee2022!Q77=0,0,1)</f>
        <v>1</v>
      </c>
      <c r="CD72" s="7">
        <f>IF(Cherokee2022!R77=0,0,1)</f>
        <v>0</v>
      </c>
      <c r="CE72" s="7">
        <f>IF(Cherokee2022!S77=0,0,1)</f>
        <v>0</v>
      </c>
      <c r="CF72" s="7">
        <f>IF(Cherokee2022!T77=0,0,1)</f>
        <v>1</v>
      </c>
      <c r="CG72" s="7">
        <f>IF(Cherokee2022!U77=0,0,1)</f>
        <v>0</v>
      </c>
      <c r="CH72" s="7">
        <f>IF(Cherokee2022!V77=0,0,1)</f>
        <v>1</v>
      </c>
      <c r="CI72" s="7">
        <f>IF(Cherokee2022!W77=0,0,1)</f>
        <v>0</v>
      </c>
      <c r="CJ72" s="7">
        <f>IF(Cherokee2022!X77=0,0,1)</f>
        <v>0</v>
      </c>
      <c r="CK72" s="7">
        <f>IF(Cherokee2022!Y77=0,0,1)</f>
        <v>0</v>
      </c>
    </row>
    <row r="73" ht="13.5" customHeight="1">
      <c r="A73" s="25">
        <v>72.0</v>
      </c>
      <c r="B73" s="26">
        <v>1.0</v>
      </c>
      <c r="C73" s="26">
        <v>2.0</v>
      </c>
      <c r="D73" s="26">
        <v>5.0</v>
      </c>
      <c r="E73" s="26">
        <v>7.0</v>
      </c>
      <c r="F73" s="7">
        <f t="shared" si="11"/>
        <v>3.9</v>
      </c>
      <c r="G73" s="7">
        <f t="shared" si="12"/>
        <v>96.1</v>
      </c>
      <c r="H73" s="24" t="s">
        <v>404</v>
      </c>
      <c r="I73" s="7" t="s">
        <v>408</v>
      </c>
      <c r="J73" s="7" t="s">
        <v>416</v>
      </c>
      <c r="K73" s="7" t="s">
        <v>414</v>
      </c>
      <c r="L73" s="7"/>
      <c r="M73" s="7"/>
      <c r="N73" s="7"/>
      <c r="O73" s="7"/>
      <c r="P73" s="7"/>
      <c r="Q73" s="7"/>
      <c r="R73" s="24" t="s">
        <v>303</v>
      </c>
      <c r="S73" s="33" t="s">
        <v>469</v>
      </c>
      <c r="T73" s="7" t="s">
        <v>421</v>
      </c>
      <c r="U73" s="7" t="s">
        <v>411</v>
      </c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>
        <f>IF(Cherokee2022!J78=0,0,1)</f>
        <v>1</v>
      </c>
      <c r="BW73" s="7">
        <f>IF(Cherokee2022!K78=0,0,1)</f>
        <v>0</v>
      </c>
      <c r="BX73" s="7">
        <f>IF(Cherokee2022!L78=0,0,1)</f>
        <v>0</v>
      </c>
      <c r="BY73" s="7">
        <f>IF(Cherokee2022!M78=0,0,1)</f>
        <v>1</v>
      </c>
      <c r="BZ73" s="7">
        <f>IF(Cherokee2022!N78=0,0,1)</f>
        <v>0</v>
      </c>
      <c r="CA73" s="7">
        <f>IF(Cherokee2022!O78=0,0,1)</f>
        <v>0</v>
      </c>
      <c r="CB73" s="7">
        <f>IF(Cherokee2022!P78=0,0,1)</f>
        <v>0</v>
      </c>
      <c r="CC73" s="7">
        <f>IF(Cherokee2022!Q78=0,0,1)</f>
        <v>1</v>
      </c>
      <c r="CD73" s="7">
        <f>IF(Cherokee2022!R78=0,0,1)</f>
        <v>0</v>
      </c>
      <c r="CE73" s="7">
        <f>IF(Cherokee2022!S78=0,0,1)</f>
        <v>0</v>
      </c>
      <c r="CF73" s="7">
        <f>IF(Cherokee2022!T78=0,0,1)</f>
        <v>0</v>
      </c>
      <c r="CG73" s="7">
        <f>IF(Cherokee2022!U78=0,0,1)</f>
        <v>1</v>
      </c>
      <c r="CH73" s="7">
        <f>IF(Cherokee2022!V78=0,0,1)</f>
        <v>1</v>
      </c>
      <c r="CI73" s="7">
        <f>IF(Cherokee2022!W78=0,0,1)</f>
        <v>0</v>
      </c>
      <c r="CJ73" s="7">
        <f>IF(Cherokee2022!X78=0,0,1)</f>
        <v>0</v>
      </c>
      <c r="CK73" s="7">
        <f>IF(Cherokee2022!Y78=0,0,1)</f>
        <v>0</v>
      </c>
    </row>
    <row r="74" ht="13.5" customHeight="1">
      <c r="A74" s="25">
        <v>73.0</v>
      </c>
      <c r="B74" s="26">
        <v>3.0</v>
      </c>
      <c r="C74" s="26">
        <v>3.0</v>
      </c>
      <c r="D74" s="26">
        <v>8.0</v>
      </c>
      <c r="E74" s="26">
        <v>6.0</v>
      </c>
      <c r="F74" s="7">
        <f t="shared" si="11"/>
        <v>5.2</v>
      </c>
      <c r="G74" s="7">
        <f t="shared" si="12"/>
        <v>94.8</v>
      </c>
      <c r="H74" s="24" t="s">
        <v>98</v>
      </c>
      <c r="I74" s="7" t="s">
        <v>408</v>
      </c>
      <c r="J74" s="7" t="s">
        <v>425</v>
      </c>
      <c r="K74" s="7" t="s">
        <v>445</v>
      </c>
      <c r="L74" s="7"/>
      <c r="M74" s="7"/>
      <c r="N74" s="7"/>
      <c r="O74" s="7"/>
      <c r="P74" s="7"/>
      <c r="Q74" s="7"/>
      <c r="R74" s="24" t="s">
        <v>494</v>
      </c>
      <c r="S74" s="33" t="s">
        <v>435</v>
      </c>
      <c r="T74" s="7" t="s">
        <v>495</v>
      </c>
      <c r="U74" s="7" t="s">
        <v>423</v>
      </c>
      <c r="V74" s="7" t="s">
        <v>470</v>
      </c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>
        <f>IF(Cherokee2022!J79=0,0,1)</f>
        <v>1</v>
      </c>
      <c r="BW74" s="7">
        <f>IF(Cherokee2022!K79=0,0,1)</f>
        <v>0</v>
      </c>
      <c r="BX74" s="7">
        <f>IF(Cherokee2022!L79=0,0,1)</f>
        <v>0</v>
      </c>
      <c r="BY74" s="7">
        <f>IF(Cherokee2022!M79=0,0,1)</f>
        <v>0</v>
      </c>
      <c r="BZ74" s="7">
        <f>IF(Cherokee2022!N79=0,0,1)</f>
        <v>0</v>
      </c>
      <c r="CA74" s="7">
        <f>IF(Cherokee2022!O79=0,0,1)</f>
        <v>0</v>
      </c>
      <c r="CB74" s="7">
        <f>IF(Cherokee2022!P79=0,0,1)</f>
        <v>0</v>
      </c>
      <c r="CC74" s="7">
        <f>IF(Cherokee2022!Q79=0,0,1)</f>
        <v>1</v>
      </c>
      <c r="CD74" s="7">
        <f>IF(Cherokee2022!R79=0,0,1)</f>
        <v>0</v>
      </c>
      <c r="CE74" s="7">
        <f>IF(Cherokee2022!S79=0,0,1)</f>
        <v>0</v>
      </c>
      <c r="CF74" s="7">
        <f>IF(Cherokee2022!T79=0,0,1)</f>
        <v>0</v>
      </c>
      <c r="CG74" s="7">
        <f>IF(Cherokee2022!U79=0,0,1)</f>
        <v>1</v>
      </c>
      <c r="CH74" s="7">
        <f>IF(Cherokee2022!V79=0,0,1)</f>
        <v>1</v>
      </c>
      <c r="CI74" s="7">
        <f>IF(Cherokee2022!W79=0,0,1)</f>
        <v>0</v>
      </c>
      <c r="CJ74" s="7">
        <f>IF(Cherokee2022!X79=0,0,1)</f>
        <v>0</v>
      </c>
      <c r="CK74" s="7">
        <f>IF(Cherokee2022!Y79=0,0,1)</f>
        <v>0</v>
      </c>
    </row>
    <row r="75" ht="13.5" customHeight="1">
      <c r="A75" s="25">
        <v>74.0</v>
      </c>
      <c r="B75" s="26">
        <v>2.0</v>
      </c>
      <c r="C75" s="26">
        <v>3.0</v>
      </c>
      <c r="D75" s="26">
        <v>4.0</v>
      </c>
      <c r="E75" s="26">
        <v>4.0</v>
      </c>
      <c r="F75" s="7">
        <f t="shared" si="11"/>
        <v>3.38</v>
      </c>
      <c r="G75" s="7">
        <f t="shared" si="12"/>
        <v>96.62</v>
      </c>
      <c r="H75" s="24" t="s">
        <v>98</v>
      </c>
      <c r="I75" s="7" t="s">
        <v>425</v>
      </c>
      <c r="J75" s="7" t="s">
        <v>424</v>
      </c>
      <c r="K75" s="7" t="s">
        <v>434</v>
      </c>
      <c r="L75" s="7" t="s">
        <v>445</v>
      </c>
      <c r="M75" s="7"/>
      <c r="N75" s="7"/>
      <c r="O75" s="7"/>
      <c r="P75" s="7"/>
      <c r="Q75" s="7"/>
      <c r="R75" s="24" t="s">
        <v>260</v>
      </c>
      <c r="S75" s="33" t="s">
        <v>423</v>
      </c>
      <c r="T75" s="7" t="s">
        <v>418</v>
      </c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>
        <f>IF(Cherokee2022!J80=0,0,1)</f>
        <v>1</v>
      </c>
      <c r="BW75" s="7">
        <f>IF(Cherokee2022!K80=0,0,1)</f>
        <v>0</v>
      </c>
      <c r="BX75" s="7">
        <f>IF(Cherokee2022!L80=0,0,1)</f>
        <v>0</v>
      </c>
      <c r="BY75" s="7">
        <f>IF(Cherokee2022!M80=0,0,1)</f>
        <v>0</v>
      </c>
      <c r="BZ75" s="7">
        <f>IF(Cherokee2022!N80=0,0,1)</f>
        <v>0</v>
      </c>
      <c r="CA75" s="7">
        <f>IF(Cherokee2022!O80=0,0,1)</f>
        <v>0</v>
      </c>
      <c r="CB75" s="7">
        <f>IF(Cherokee2022!P80=0,0,1)</f>
        <v>0</v>
      </c>
      <c r="CC75" s="7">
        <f>IF(Cherokee2022!Q80=0,0,1)</f>
        <v>1</v>
      </c>
      <c r="CD75" s="7">
        <f>IF(Cherokee2022!R80=0,0,1)</f>
        <v>0</v>
      </c>
      <c r="CE75" s="7">
        <f>IF(Cherokee2022!S80=0,0,1)</f>
        <v>0</v>
      </c>
      <c r="CF75" s="7">
        <f>IF(Cherokee2022!T80=0,0,1)</f>
        <v>1</v>
      </c>
      <c r="CG75" s="7">
        <f>IF(Cherokee2022!U80=0,0,1)</f>
        <v>1</v>
      </c>
      <c r="CH75" s="7">
        <f>IF(Cherokee2022!V80=0,0,1)</f>
        <v>1</v>
      </c>
      <c r="CI75" s="7">
        <f>IF(Cherokee2022!W80=0,0,1)</f>
        <v>0</v>
      </c>
      <c r="CJ75" s="7">
        <f>IF(Cherokee2022!X80=0,0,1)</f>
        <v>0</v>
      </c>
      <c r="CK75" s="7">
        <f>IF(Cherokee2022!Y80=0,0,1)</f>
        <v>0</v>
      </c>
    </row>
    <row r="76" ht="13.5" customHeight="1">
      <c r="A76" s="25">
        <v>75.0</v>
      </c>
      <c r="B76" s="27">
        <v>11.0</v>
      </c>
      <c r="C76" s="27">
        <v>2.0</v>
      </c>
      <c r="D76" s="27">
        <v>5.0</v>
      </c>
      <c r="E76" s="27">
        <v>7.0</v>
      </c>
      <c r="F76" s="7">
        <f t="shared" si="11"/>
        <v>6.5</v>
      </c>
      <c r="G76" s="7">
        <f t="shared" si="12"/>
        <v>93.5</v>
      </c>
      <c r="H76" s="24" t="s">
        <v>384</v>
      </c>
      <c r="I76" s="7" t="s">
        <v>455</v>
      </c>
      <c r="J76" s="7" t="s">
        <v>425</v>
      </c>
      <c r="K76" s="7" t="s">
        <v>407</v>
      </c>
      <c r="L76" s="7" t="s">
        <v>451</v>
      </c>
      <c r="M76" s="7"/>
      <c r="N76" s="7"/>
      <c r="O76" s="7"/>
      <c r="P76" s="7"/>
      <c r="Q76" s="7"/>
      <c r="R76" s="24" t="s">
        <v>328</v>
      </c>
      <c r="S76" s="47" t="s">
        <v>424</v>
      </c>
      <c r="T76" s="7" t="s">
        <v>418</v>
      </c>
      <c r="U76" s="7" t="s">
        <v>411</v>
      </c>
      <c r="V76" s="7" t="s">
        <v>496</v>
      </c>
      <c r="W76" s="7" t="s">
        <v>407</v>
      </c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39"/>
      <c r="BT76" s="39"/>
      <c r="BU76" s="7"/>
      <c r="BV76" s="7">
        <f>IF(Cherokee2022!J81=0,0,1)</f>
        <v>1</v>
      </c>
      <c r="BW76" s="7">
        <f>IF(Cherokee2022!K81=0,0,1)</f>
        <v>0</v>
      </c>
      <c r="BX76" s="7">
        <f>IF(Cherokee2022!L81=0,0,1)</f>
        <v>0</v>
      </c>
      <c r="BY76" s="7">
        <f>IF(Cherokee2022!M81=0,0,1)</f>
        <v>0</v>
      </c>
      <c r="BZ76" s="7">
        <f>IF(Cherokee2022!N81=0,0,1)</f>
        <v>0</v>
      </c>
      <c r="CA76" s="7">
        <f>IF(Cherokee2022!O81=0,0,1)</f>
        <v>0</v>
      </c>
      <c r="CB76" s="7">
        <f>IF(Cherokee2022!P81=0,0,1)</f>
        <v>0</v>
      </c>
      <c r="CC76" s="7">
        <f>IF(Cherokee2022!Q81=0,0,1)</f>
        <v>0</v>
      </c>
      <c r="CD76" s="7">
        <f>IF(Cherokee2022!R81=0,0,1)</f>
        <v>0</v>
      </c>
      <c r="CE76" s="7">
        <f>IF(Cherokee2022!S81=0,0,1)</f>
        <v>0</v>
      </c>
      <c r="CF76" s="7">
        <f>IF(Cherokee2022!T81=0,0,1)</f>
        <v>0</v>
      </c>
      <c r="CG76" s="7">
        <f>IF(Cherokee2022!U81=0,0,1)</f>
        <v>0</v>
      </c>
      <c r="CH76" s="7">
        <f>IF(Cherokee2022!V81=0,0,1)</f>
        <v>1</v>
      </c>
      <c r="CI76" s="7">
        <f>IF(Cherokee2022!W81=0,0,1)</f>
        <v>0</v>
      </c>
      <c r="CJ76" s="7">
        <f>IF(Cherokee2022!X81=0,0,1)</f>
        <v>0</v>
      </c>
      <c r="CK76" s="7">
        <f>IF(Cherokee2022!Y81=0,0,1)</f>
        <v>0</v>
      </c>
    </row>
    <row r="77" ht="13.5" customHeight="1">
      <c r="A77" s="25">
        <v>76.0</v>
      </c>
      <c r="B77" s="7">
        <v>18.0</v>
      </c>
      <c r="C77" s="7">
        <v>21.0</v>
      </c>
      <c r="D77" s="7">
        <v>11.0</v>
      </c>
      <c r="E77" s="7">
        <v>15.0</v>
      </c>
      <c r="F77" s="7">
        <f t="shared" si="11"/>
        <v>16.9</v>
      </c>
      <c r="G77" s="7">
        <f t="shared" si="12"/>
        <v>83.1</v>
      </c>
      <c r="H77" s="24" t="s">
        <v>497</v>
      </c>
      <c r="I77" s="7" t="s">
        <v>445</v>
      </c>
      <c r="J77" s="7" t="s">
        <v>498</v>
      </c>
      <c r="K77" s="7" t="s">
        <v>425</v>
      </c>
      <c r="L77" s="7" t="s">
        <v>415</v>
      </c>
      <c r="M77" s="7" t="s">
        <v>417</v>
      </c>
      <c r="N77" s="7"/>
      <c r="O77" s="7"/>
      <c r="P77" s="7"/>
      <c r="Q77" s="7"/>
      <c r="R77" s="24" t="s">
        <v>62</v>
      </c>
      <c r="S77" s="40" t="s">
        <v>407</v>
      </c>
      <c r="T77" s="7" t="s">
        <v>455</v>
      </c>
      <c r="U77" s="7" t="s">
        <v>423</v>
      </c>
      <c r="V77" s="7" t="s">
        <v>433</v>
      </c>
      <c r="W77" s="7" t="s">
        <v>406</v>
      </c>
      <c r="X77" s="7" t="s">
        <v>405</v>
      </c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41"/>
      <c r="BT77" s="41"/>
      <c r="BU77" s="7"/>
      <c r="BV77" s="7">
        <f>IF(Cherokee2022!J82=0,0,1)</f>
        <v>1</v>
      </c>
      <c r="BW77" s="7">
        <f>IF(Cherokee2022!K82=0,0,1)</f>
        <v>0</v>
      </c>
      <c r="BX77" s="7">
        <f>IF(Cherokee2022!L82=0,0,1)</f>
        <v>0</v>
      </c>
      <c r="BY77" s="7">
        <f>IF(Cherokee2022!M82=0,0,1)</f>
        <v>1</v>
      </c>
      <c r="BZ77" s="7">
        <f>IF(Cherokee2022!N82=0,0,1)</f>
        <v>0</v>
      </c>
      <c r="CA77" s="7">
        <f>IF(Cherokee2022!O82=0,0,1)</f>
        <v>0</v>
      </c>
      <c r="CB77" s="7">
        <f>IF(Cherokee2022!P82=0,0,1)</f>
        <v>0</v>
      </c>
      <c r="CC77" s="7">
        <f>IF(Cherokee2022!Q82=0,0,1)</f>
        <v>0</v>
      </c>
      <c r="CD77" s="7">
        <f>IF(Cherokee2022!R82=0,0,1)</f>
        <v>0</v>
      </c>
      <c r="CE77" s="7">
        <f>IF(Cherokee2022!S82=0,0,1)</f>
        <v>0</v>
      </c>
      <c r="CF77" s="7">
        <f>IF(Cherokee2022!T82=0,0,1)</f>
        <v>0</v>
      </c>
      <c r="CG77" s="7">
        <f>IF(Cherokee2022!U82=0,0,1)</f>
        <v>0</v>
      </c>
      <c r="CH77" s="7">
        <f>IF(Cherokee2022!V82=0,0,1)</f>
        <v>1</v>
      </c>
      <c r="CI77" s="7">
        <f>IF(Cherokee2022!W82=0,0,1)</f>
        <v>0</v>
      </c>
      <c r="CJ77" s="7">
        <f>IF(Cherokee2022!X82=0,0,1)</f>
        <v>0</v>
      </c>
      <c r="CK77" s="7">
        <f>IF(Cherokee2022!Y82=0,0,1)</f>
        <v>1</v>
      </c>
    </row>
    <row r="78" ht="13.5" customHeight="1">
      <c r="A78" s="25">
        <v>77.0</v>
      </c>
      <c r="B78" s="7">
        <v>3.0</v>
      </c>
      <c r="C78" s="7">
        <v>8.0</v>
      </c>
      <c r="D78" s="7">
        <v>5.0</v>
      </c>
      <c r="E78" s="7">
        <v>7.0</v>
      </c>
      <c r="F78" s="7">
        <f t="shared" si="11"/>
        <v>5.98</v>
      </c>
      <c r="G78" s="7">
        <f t="shared" si="12"/>
        <v>94.02</v>
      </c>
      <c r="H78" s="24" t="s">
        <v>499</v>
      </c>
      <c r="I78" s="7" t="s">
        <v>424</v>
      </c>
      <c r="J78" s="7"/>
      <c r="K78" s="7"/>
      <c r="L78" s="7"/>
      <c r="M78" s="7"/>
      <c r="N78" s="7"/>
      <c r="O78" s="7"/>
      <c r="P78" s="7"/>
      <c r="Q78" s="7"/>
      <c r="R78" s="24" t="s">
        <v>118</v>
      </c>
      <c r="S78" s="7" t="s">
        <v>483</v>
      </c>
      <c r="T78" s="7" t="s">
        <v>423</v>
      </c>
      <c r="U78" s="7" t="s">
        <v>500</v>
      </c>
      <c r="V78" s="7" t="s">
        <v>428</v>
      </c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>
        <f>IF(Cherokee2022!J83=0,0,1)</f>
        <v>1</v>
      </c>
      <c r="BW78" s="7">
        <f>IF(Cherokee2022!K83=0,0,1)</f>
        <v>1</v>
      </c>
      <c r="BX78" s="7">
        <f>IF(Cherokee2022!L83=0,0,1)</f>
        <v>1</v>
      </c>
      <c r="BY78" s="7">
        <f>IF(Cherokee2022!M83=0,0,1)</f>
        <v>1</v>
      </c>
      <c r="BZ78" s="7">
        <f>IF(Cherokee2022!N83=0,0,1)</f>
        <v>0</v>
      </c>
      <c r="CA78" s="7">
        <f>IF(Cherokee2022!O83=0,0,1)</f>
        <v>1</v>
      </c>
      <c r="CB78" s="7">
        <f>IF(Cherokee2022!P83=0,0,1)</f>
        <v>1</v>
      </c>
      <c r="CC78" s="7">
        <f>IF(Cherokee2022!Q83=0,0,1)</f>
        <v>1</v>
      </c>
      <c r="CD78" s="7">
        <f>IF(Cherokee2022!R83=0,0,1)</f>
        <v>0</v>
      </c>
      <c r="CE78" s="7">
        <f>IF(Cherokee2022!S83=0,0,1)</f>
        <v>0</v>
      </c>
      <c r="CF78" s="7">
        <f>IF(Cherokee2022!T83=0,0,1)</f>
        <v>1</v>
      </c>
      <c r="CG78" s="7">
        <f>IF(Cherokee2022!U83=0,0,1)</f>
        <v>0</v>
      </c>
      <c r="CH78" s="7">
        <f>IF(Cherokee2022!V83=0,0,1)</f>
        <v>1</v>
      </c>
      <c r="CI78" s="7">
        <f>IF(Cherokee2022!W83=0,0,1)</f>
        <v>1</v>
      </c>
      <c r="CJ78" s="7">
        <f>IF(Cherokee2022!X83=0,0,1)</f>
        <v>0</v>
      </c>
      <c r="CK78" s="7">
        <f>IF(Cherokee2022!Y83=0,0,1)</f>
        <v>0</v>
      </c>
    </row>
    <row r="79" ht="13.5" customHeight="1">
      <c r="A79" s="25">
        <v>78.0</v>
      </c>
      <c r="B79" s="7">
        <v>6.0</v>
      </c>
      <c r="C79" s="7">
        <v>10.0</v>
      </c>
      <c r="D79" s="7">
        <v>9.0</v>
      </c>
      <c r="E79" s="7">
        <v>6.0</v>
      </c>
      <c r="F79" s="7">
        <f t="shared" si="11"/>
        <v>8.06</v>
      </c>
      <c r="G79" s="7">
        <f t="shared" si="12"/>
        <v>91.94</v>
      </c>
      <c r="H79" s="24" t="s">
        <v>358</v>
      </c>
      <c r="I79" s="7" t="s">
        <v>417</v>
      </c>
      <c r="J79" s="7" t="s">
        <v>411</v>
      </c>
      <c r="K79" s="7" t="s">
        <v>424</v>
      </c>
      <c r="L79" s="7" t="s">
        <v>420</v>
      </c>
      <c r="M79" s="7" t="s">
        <v>414</v>
      </c>
      <c r="N79" s="7"/>
      <c r="O79" s="7"/>
      <c r="P79" s="7"/>
      <c r="Q79" s="7"/>
      <c r="R79" s="24" t="s">
        <v>328</v>
      </c>
      <c r="S79" s="7" t="s">
        <v>408</v>
      </c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>
        <f>IF(Cherokee2022!J84=0,0,1)</f>
        <v>1</v>
      </c>
      <c r="BW79" s="7">
        <f>IF(Cherokee2022!K84=0,0,1)</f>
        <v>1</v>
      </c>
      <c r="BX79" s="7">
        <f>IF(Cherokee2022!L84=0,0,1)</f>
        <v>1</v>
      </c>
      <c r="BY79" s="7">
        <f>IF(Cherokee2022!M84=0,0,1)</f>
        <v>1</v>
      </c>
      <c r="BZ79" s="7">
        <f>IF(Cherokee2022!N84=0,0,1)</f>
        <v>0</v>
      </c>
      <c r="CA79" s="7">
        <f>IF(Cherokee2022!O84=0,0,1)</f>
        <v>0</v>
      </c>
      <c r="CB79" s="7">
        <f>IF(Cherokee2022!P84=0,0,1)</f>
        <v>0</v>
      </c>
      <c r="CC79" s="7">
        <f>IF(Cherokee2022!Q84=0,0,1)</f>
        <v>1</v>
      </c>
      <c r="CD79" s="7">
        <f>IF(Cherokee2022!R84=0,0,1)</f>
        <v>0</v>
      </c>
      <c r="CE79" s="7">
        <f>IF(Cherokee2022!S84=0,0,1)</f>
        <v>0</v>
      </c>
      <c r="CF79" s="7">
        <f>IF(Cherokee2022!T84=0,0,1)</f>
        <v>1</v>
      </c>
      <c r="CG79" s="7">
        <f>IF(Cherokee2022!U84=0,0,1)</f>
        <v>1</v>
      </c>
      <c r="CH79" s="7">
        <f>IF(Cherokee2022!V84=0,0,1)</f>
        <v>1</v>
      </c>
      <c r="CI79" s="7">
        <f>IF(Cherokee2022!W84=0,0,1)</f>
        <v>0</v>
      </c>
      <c r="CJ79" s="7">
        <f>IF(Cherokee2022!X84=0,0,1)</f>
        <v>0</v>
      </c>
      <c r="CK79" s="7">
        <f>IF(Cherokee2022!Y84=0,0,1)</f>
        <v>0</v>
      </c>
    </row>
    <row r="80" ht="13.5" customHeight="1">
      <c r="A80" s="25">
        <v>79.0</v>
      </c>
      <c r="B80" s="7">
        <v>11.0</v>
      </c>
      <c r="C80" s="7">
        <v>5.0</v>
      </c>
      <c r="D80" s="7">
        <v>5.0</v>
      </c>
      <c r="E80" s="7">
        <v>3.0</v>
      </c>
      <c r="F80" s="7">
        <f t="shared" si="11"/>
        <v>6.24</v>
      </c>
      <c r="G80" s="7">
        <f t="shared" si="12"/>
        <v>93.76</v>
      </c>
      <c r="H80" s="24" t="s">
        <v>474</v>
      </c>
      <c r="I80" s="7" t="s">
        <v>408</v>
      </c>
      <c r="J80" s="7"/>
      <c r="K80" s="7"/>
      <c r="L80" s="7"/>
      <c r="M80" s="7"/>
      <c r="N80" s="7"/>
      <c r="O80" s="7"/>
      <c r="P80" s="7"/>
      <c r="Q80" s="7"/>
      <c r="R80" s="24" t="s">
        <v>501</v>
      </c>
      <c r="S80" s="7" t="s">
        <v>423</v>
      </c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>
        <f>IF(Cherokee2022!J85=0,0,1)</f>
        <v>1</v>
      </c>
      <c r="BW80" s="7">
        <f>IF(Cherokee2022!K85=0,0,1)</f>
        <v>1</v>
      </c>
      <c r="BX80" s="7">
        <f>IF(Cherokee2022!L85=0,0,1)</f>
        <v>0</v>
      </c>
      <c r="BY80" s="7">
        <f>IF(Cherokee2022!M85=0,0,1)</f>
        <v>1</v>
      </c>
      <c r="BZ80" s="7">
        <f>IF(Cherokee2022!N85=0,0,1)</f>
        <v>0</v>
      </c>
      <c r="CA80" s="7">
        <f>IF(Cherokee2022!O85=0,0,1)</f>
        <v>1</v>
      </c>
      <c r="CB80" s="7">
        <f>IF(Cherokee2022!P85=0,0,1)</f>
        <v>0</v>
      </c>
      <c r="CC80" s="7">
        <f>IF(Cherokee2022!Q85=0,0,1)</f>
        <v>1</v>
      </c>
      <c r="CD80" s="7">
        <f>IF(Cherokee2022!R85=0,0,1)</f>
        <v>0</v>
      </c>
      <c r="CE80" s="7">
        <f>IF(Cherokee2022!S85=0,0,1)</f>
        <v>0</v>
      </c>
      <c r="CF80" s="7">
        <f>IF(Cherokee2022!T85=0,0,1)</f>
        <v>0</v>
      </c>
      <c r="CG80" s="7">
        <f>IF(Cherokee2022!U85=0,0,1)</f>
        <v>1</v>
      </c>
      <c r="CH80" s="7">
        <f>IF(Cherokee2022!V85=0,0,1)</f>
        <v>1</v>
      </c>
      <c r="CI80" s="7">
        <f>IF(Cherokee2022!W85=0,0,1)</f>
        <v>0</v>
      </c>
      <c r="CJ80" s="7">
        <f>IF(Cherokee2022!X85=0,0,1)</f>
        <v>0</v>
      </c>
      <c r="CK80" s="7">
        <f>IF(Cherokee2022!Y85=0,0,1)</f>
        <v>0</v>
      </c>
    </row>
    <row r="81" ht="13.5" customHeight="1">
      <c r="A81" s="25">
        <v>80.0</v>
      </c>
      <c r="B81" s="7">
        <v>16.0</v>
      </c>
      <c r="C81" s="7">
        <v>12.0</v>
      </c>
      <c r="D81" s="7">
        <v>6.0</v>
      </c>
      <c r="E81" s="7">
        <v>12.0</v>
      </c>
      <c r="F81" s="7">
        <f t="shared" si="11"/>
        <v>11.96</v>
      </c>
      <c r="G81" s="7">
        <f t="shared" si="12"/>
        <v>88.04</v>
      </c>
      <c r="H81" s="24" t="s">
        <v>378</v>
      </c>
      <c r="I81" s="7" t="s">
        <v>411</v>
      </c>
      <c r="J81" s="7"/>
      <c r="K81" s="7"/>
      <c r="L81" s="7"/>
      <c r="M81" s="7"/>
      <c r="N81" s="7"/>
      <c r="O81" s="7"/>
      <c r="P81" s="7"/>
      <c r="Q81" s="7"/>
      <c r="R81" s="24" t="s">
        <v>174</v>
      </c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>
        <f>IF(Cherokee2022!J86=0,0,1)</f>
        <v>0</v>
      </c>
      <c r="BW81" s="7">
        <f>IF(Cherokee2022!K86=0,0,1)</f>
        <v>0</v>
      </c>
      <c r="BX81" s="7">
        <f>IF(Cherokee2022!L86=0,0,1)</f>
        <v>0</v>
      </c>
      <c r="BY81" s="7">
        <f>IF(Cherokee2022!M86=0,0,1)</f>
        <v>1</v>
      </c>
      <c r="BZ81" s="7">
        <f>IF(Cherokee2022!N86=0,0,1)</f>
        <v>0</v>
      </c>
      <c r="CA81" s="7">
        <f>IF(Cherokee2022!O86=0,0,1)</f>
        <v>0</v>
      </c>
      <c r="CB81" s="7">
        <f>IF(Cherokee2022!P86=0,0,1)</f>
        <v>0</v>
      </c>
      <c r="CC81" s="7">
        <f>IF(Cherokee2022!Q86=0,0,1)</f>
        <v>1</v>
      </c>
      <c r="CD81" s="7">
        <f>IF(Cherokee2022!R86=0,0,1)</f>
        <v>0</v>
      </c>
      <c r="CE81" s="7">
        <f>IF(Cherokee2022!S86=0,0,1)</f>
        <v>0</v>
      </c>
      <c r="CF81" s="7">
        <f>IF(Cherokee2022!T86=0,0,1)</f>
        <v>0</v>
      </c>
      <c r="CG81" s="7">
        <f>IF(Cherokee2022!U86=0,0,1)</f>
        <v>0</v>
      </c>
      <c r="CH81" s="7">
        <f>IF(Cherokee2022!V86=0,0,1)</f>
        <v>0</v>
      </c>
      <c r="CI81" s="7">
        <f>IF(Cherokee2022!W86=0,0,1)</f>
        <v>0</v>
      </c>
      <c r="CJ81" s="7">
        <f>IF(Cherokee2022!X86=0,0,1)</f>
        <v>0</v>
      </c>
      <c r="CK81" s="7">
        <f>IF(Cherokee2022!Y86=0,0,1)</f>
        <v>0</v>
      </c>
    </row>
    <row r="82" ht="13.5" customHeight="1">
      <c r="A82" s="25">
        <v>81.0</v>
      </c>
      <c r="B82" s="7">
        <v>10.0</v>
      </c>
      <c r="C82" s="7">
        <v>4.0</v>
      </c>
      <c r="D82" s="7">
        <v>15.0</v>
      </c>
      <c r="E82" s="7">
        <v>35.0</v>
      </c>
      <c r="F82" s="7">
        <f t="shared" si="11"/>
        <v>16.64</v>
      </c>
      <c r="G82" s="7">
        <f t="shared" si="12"/>
        <v>83.36</v>
      </c>
      <c r="H82" s="24" t="s">
        <v>187</v>
      </c>
      <c r="I82" s="7" t="s">
        <v>420</v>
      </c>
      <c r="J82" s="7" t="s">
        <v>411</v>
      </c>
      <c r="K82" s="7" t="s">
        <v>488</v>
      </c>
      <c r="L82" s="7"/>
      <c r="M82" s="7"/>
      <c r="N82" s="7"/>
      <c r="O82" s="7"/>
      <c r="P82" s="7"/>
      <c r="Q82" s="7"/>
      <c r="R82" s="24" t="s">
        <v>176</v>
      </c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>
        <f>IF(Cherokee2022!J87=0,0,1)</f>
        <v>1</v>
      </c>
      <c r="BW82" s="7">
        <f>IF(Cherokee2022!K87=0,0,1)</f>
        <v>1</v>
      </c>
      <c r="BX82" s="7">
        <f>IF(Cherokee2022!L87=0,0,1)</f>
        <v>0</v>
      </c>
      <c r="BY82" s="7">
        <f>IF(Cherokee2022!M87=0,0,1)</f>
        <v>1</v>
      </c>
      <c r="BZ82" s="7">
        <f>IF(Cherokee2022!N87=0,0,1)</f>
        <v>0</v>
      </c>
      <c r="CA82" s="7">
        <f>IF(Cherokee2022!O87=0,0,1)</f>
        <v>0</v>
      </c>
      <c r="CB82" s="7">
        <f>IF(Cherokee2022!P87=0,0,1)</f>
        <v>0</v>
      </c>
      <c r="CC82" s="7">
        <f>IF(Cherokee2022!Q87=0,0,1)</f>
        <v>1</v>
      </c>
      <c r="CD82" s="7">
        <f>IF(Cherokee2022!R87=0,0,1)</f>
        <v>0</v>
      </c>
      <c r="CE82" s="7">
        <f>IF(Cherokee2022!S87=0,0,1)</f>
        <v>0</v>
      </c>
      <c r="CF82" s="7">
        <f>IF(Cherokee2022!T87=0,0,1)</f>
        <v>1</v>
      </c>
      <c r="CG82" s="7">
        <f>IF(Cherokee2022!U87=0,0,1)</f>
        <v>0</v>
      </c>
      <c r="CH82" s="7">
        <f>IF(Cherokee2022!V87=0,0,1)</f>
        <v>1</v>
      </c>
      <c r="CI82" s="7">
        <f>IF(Cherokee2022!W87=0,0,1)</f>
        <v>0</v>
      </c>
      <c r="CJ82" s="7">
        <f>IF(Cherokee2022!X87=0,0,1)</f>
        <v>0</v>
      </c>
      <c r="CK82" s="7">
        <f>IF(Cherokee2022!Y87=0,0,1)</f>
        <v>1</v>
      </c>
    </row>
    <row r="83" ht="13.5" customHeight="1">
      <c r="A83" s="25">
        <v>82.0</v>
      </c>
      <c r="B83" s="7">
        <v>26.0</v>
      </c>
      <c r="C83" s="7">
        <v>52.0</v>
      </c>
      <c r="D83" s="7">
        <v>22.0</v>
      </c>
      <c r="E83" s="7">
        <v>7.0</v>
      </c>
      <c r="F83" s="7">
        <f t="shared" si="11"/>
        <v>27.82</v>
      </c>
      <c r="G83" s="7">
        <f t="shared" si="12"/>
        <v>72.18</v>
      </c>
      <c r="H83" s="24" t="s">
        <v>404</v>
      </c>
      <c r="I83" s="7" t="s">
        <v>406</v>
      </c>
      <c r="J83" s="7" t="s">
        <v>416</v>
      </c>
      <c r="K83" s="7" t="s">
        <v>414</v>
      </c>
      <c r="L83" s="7"/>
      <c r="M83" s="7"/>
      <c r="N83" s="7"/>
      <c r="O83" s="7"/>
      <c r="P83" s="7"/>
      <c r="Q83" s="7"/>
      <c r="R83" s="24" t="s">
        <v>369</v>
      </c>
      <c r="S83" s="7" t="s">
        <v>414</v>
      </c>
      <c r="T83" s="7" t="s">
        <v>437</v>
      </c>
      <c r="U83" s="7" t="s">
        <v>470</v>
      </c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>
        <f>IF(Cherokee2022!J88=0,0,1)</f>
        <v>1</v>
      </c>
      <c r="BW83" s="7">
        <f>IF(Cherokee2022!K88=0,0,1)</f>
        <v>0</v>
      </c>
      <c r="BX83" s="7">
        <f>IF(Cherokee2022!L88=0,0,1)</f>
        <v>1</v>
      </c>
      <c r="BY83" s="7">
        <f>IF(Cherokee2022!M88=0,0,1)</f>
        <v>1</v>
      </c>
      <c r="BZ83" s="7">
        <f>IF(Cherokee2022!N88=0,0,1)</f>
        <v>0</v>
      </c>
      <c r="CA83" s="7">
        <f>IF(Cherokee2022!O88=0,0,1)</f>
        <v>0</v>
      </c>
      <c r="CB83" s="7">
        <f>IF(Cherokee2022!P88=0,0,1)</f>
        <v>0</v>
      </c>
      <c r="CC83" s="7">
        <f>IF(Cherokee2022!Q88=0,0,1)</f>
        <v>1</v>
      </c>
      <c r="CD83" s="7">
        <f>IF(Cherokee2022!R88=0,0,1)</f>
        <v>0</v>
      </c>
      <c r="CE83" s="7">
        <f>IF(Cherokee2022!S88=0,0,1)</f>
        <v>0</v>
      </c>
      <c r="CF83" s="7">
        <f>IF(Cherokee2022!T88=0,0,1)</f>
        <v>1</v>
      </c>
      <c r="CG83" s="7">
        <f>IF(Cherokee2022!U88=0,0,1)</f>
        <v>0</v>
      </c>
      <c r="CH83" s="7">
        <f>IF(Cherokee2022!V88=0,0,1)</f>
        <v>1</v>
      </c>
      <c r="CI83" s="7">
        <f>IF(Cherokee2022!W88=0,0,1)</f>
        <v>0</v>
      </c>
      <c r="CJ83" s="7">
        <f>IF(Cherokee2022!X88=0,0,1)</f>
        <v>0</v>
      </c>
      <c r="CK83" s="7">
        <f>IF(Cherokee2022!Y88=0,0,1)</f>
        <v>1</v>
      </c>
    </row>
    <row r="84" ht="13.5" customHeight="1">
      <c r="A84" s="25">
        <v>83.0</v>
      </c>
      <c r="B84" s="7">
        <v>28.0</v>
      </c>
      <c r="C84" s="7">
        <v>14.0</v>
      </c>
      <c r="D84" s="7">
        <v>21.0</v>
      </c>
      <c r="E84" s="7">
        <v>14.0</v>
      </c>
      <c r="F84" s="7">
        <f t="shared" si="11"/>
        <v>20.02</v>
      </c>
      <c r="G84" s="7">
        <f t="shared" si="12"/>
        <v>79.98</v>
      </c>
      <c r="H84" s="24" t="s">
        <v>384</v>
      </c>
      <c r="I84" s="7" t="s">
        <v>422</v>
      </c>
      <c r="J84" s="7" t="s">
        <v>414</v>
      </c>
      <c r="K84" s="7" t="s">
        <v>413</v>
      </c>
      <c r="L84" s="7"/>
      <c r="M84" s="7"/>
      <c r="N84" s="7"/>
      <c r="O84" s="7"/>
      <c r="P84" s="7"/>
      <c r="Q84" s="7"/>
      <c r="R84" s="24" t="s">
        <v>394</v>
      </c>
      <c r="S84" s="7" t="s">
        <v>502</v>
      </c>
      <c r="T84" s="7" t="s">
        <v>503</v>
      </c>
      <c r="U84" s="7" t="s">
        <v>423</v>
      </c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>
        <f>IF(Cherokee2022!J89=0,0,1)</f>
        <v>1</v>
      </c>
      <c r="BW84" s="7">
        <f>IF(Cherokee2022!K89=0,0,1)</f>
        <v>0</v>
      </c>
      <c r="BX84" s="7">
        <f>IF(Cherokee2022!L89=0,0,1)</f>
        <v>0</v>
      </c>
      <c r="BY84" s="7">
        <f>IF(Cherokee2022!M89=0,0,1)</f>
        <v>0</v>
      </c>
      <c r="BZ84" s="7">
        <f>IF(Cherokee2022!N89=0,0,1)</f>
        <v>0</v>
      </c>
      <c r="CA84" s="7">
        <f>IF(Cherokee2022!O89=0,0,1)</f>
        <v>0</v>
      </c>
      <c r="CB84" s="7">
        <f>IF(Cherokee2022!P89=0,0,1)</f>
        <v>0</v>
      </c>
      <c r="CC84" s="7">
        <f>IF(Cherokee2022!Q89=0,0,1)</f>
        <v>1</v>
      </c>
      <c r="CD84" s="7">
        <f>IF(Cherokee2022!R89=0,0,1)</f>
        <v>0</v>
      </c>
      <c r="CE84" s="7">
        <f>IF(Cherokee2022!S89=0,0,1)</f>
        <v>0</v>
      </c>
      <c r="CF84" s="7">
        <f>IF(Cherokee2022!T89=0,0,1)</f>
        <v>1</v>
      </c>
      <c r="CG84" s="7">
        <f>IF(Cherokee2022!U89=0,0,1)</f>
        <v>0</v>
      </c>
      <c r="CH84" s="7">
        <f>IF(Cherokee2022!V89=0,0,1)</f>
        <v>1</v>
      </c>
      <c r="CI84" s="7">
        <f>IF(Cherokee2022!W89=0,0,1)</f>
        <v>0</v>
      </c>
      <c r="CJ84" s="7">
        <f>IF(Cherokee2022!X89=0,0,1)</f>
        <v>0</v>
      </c>
      <c r="CK84" s="7">
        <f>IF(Cherokee2022!Y89=0,0,1)</f>
        <v>0</v>
      </c>
    </row>
    <row r="85" ht="13.5" customHeight="1">
      <c r="A85" s="25">
        <v>84.0</v>
      </c>
      <c r="B85" s="7">
        <v>7.0</v>
      </c>
      <c r="C85" s="7">
        <v>2.0</v>
      </c>
      <c r="D85" s="7">
        <v>3.0</v>
      </c>
      <c r="E85" s="7">
        <v>5.0</v>
      </c>
      <c r="F85" s="7">
        <f t="shared" si="11"/>
        <v>4.42</v>
      </c>
      <c r="G85" s="7">
        <f t="shared" si="12"/>
        <v>95.58</v>
      </c>
      <c r="H85" s="24" t="s">
        <v>98</v>
      </c>
      <c r="I85" s="7" t="s">
        <v>439</v>
      </c>
      <c r="J85" s="7" t="s">
        <v>425</v>
      </c>
      <c r="K85" s="7" t="s">
        <v>445</v>
      </c>
      <c r="L85" s="7" t="s">
        <v>481</v>
      </c>
      <c r="M85" s="7"/>
      <c r="N85" s="7"/>
      <c r="O85" s="7"/>
      <c r="P85" s="7"/>
      <c r="Q85" s="7"/>
      <c r="R85" s="24" t="s">
        <v>101</v>
      </c>
      <c r="S85" s="7" t="s">
        <v>445</v>
      </c>
      <c r="T85" s="7" t="s">
        <v>428</v>
      </c>
      <c r="U85" s="7" t="s">
        <v>470</v>
      </c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>
        <f>IF(Cherokee2022!J90=0,0,1)</f>
        <v>1</v>
      </c>
      <c r="BW85" s="7">
        <f>IF(Cherokee2022!K90=0,0,1)</f>
        <v>0</v>
      </c>
      <c r="BX85" s="7">
        <f>IF(Cherokee2022!L90=0,0,1)</f>
        <v>1</v>
      </c>
      <c r="BY85" s="7">
        <f>IF(Cherokee2022!M90=0,0,1)</f>
        <v>0</v>
      </c>
      <c r="BZ85" s="7">
        <f>IF(Cherokee2022!N90=0,0,1)</f>
        <v>0</v>
      </c>
      <c r="CA85" s="7">
        <f>IF(Cherokee2022!O90=0,0,1)</f>
        <v>0</v>
      </c>
      <c r="CB85" s="7">
        <f>IF(Cherokee2022!P90=0,0,1)</f>
        <v>0</v>
      </c>
      <c r="CC85" s="7">
        <f>IF(Cherokee2022!Q90=0,0,1)</f>
        <v>1</v>
      </c>
      <c r="CD85" s="7">
        <f>IF(Cherokee2022!R90=0,0,1)</f>
        <v>0</v>
      </c>
      <c r="CE85" s="7">
        <f>IF(Cherokee2022!S90=0,0,1)</f>
        <v>0</v>
      </c>
      <c r="CF85" s="7">
        <f>IF(Cherokee2022!T90=0,0,1)</f>
        <v>1</v>
      </c>
      <c r="CG85" s="7">
        <f>IF(Cherokee2022!U90=0,0,1)</f>
        <v>1</v>
      </c>
      <c r="CH85" s="7">
        <f>IF(Cherokee2022!V90=0,0,1)</f>
        <v>1</v>
      </c>
      <c r="CI85" s="7">
        <f>IF(Cherokee2022!W90=0,0,1)</f>
        <v>0</v>
      </c>
      <c r="CJ85" s="7">
        <f>IF(Cherokee2022!X90=0,0,1)</f>
        <v>0</v>
      </c>
      <c r="CK85" s="7">
        <f>IF(Cherokee2022!Y90=0,0,1)</f>
        <v>0</v>
      </c>
    </row>
    <row r="86" ht="13.5" customHeight="1">
      <c r="A86" s="25">
        <v>85.0</v>
      </c>
      <c r="B86" s="7">
        <v>13.0</v>
      </c>
      <c r="C86" s="7">
        <v>16.0</v>
      </c>
      <c r="D86" s="7">
        <v>9.0</v>
      </c>
      <c r="E86" s="7">
        <v>17.0</v>
      </c>
      <c r="F86" s="7">
        <f t="shared" si="11"/>
        <v>14.3</v>
      </c>
      <c r="G86" s="7">
        <f t="shared" si="12"/>
        <v>85.7</v>
      </c>
      <c r="H86" s="24" t="s">
        <v>504</v>
      </c>
      <c r="I86" s="7" t="s">
        <v>414</v>
      </c>
      <c r="J86" s="7" t="s">
        <v>424</v>
      </c>
      <c r="K86" s="7"/>
      <c r="L86" s="7"/>
      <c r="M86" s="7"/>
      <c r="N86" s="7"/>
      <c r="O86" s="7"/>
      <c r="P86" s="7"/>
      <c r="Q86" s="7"/>
      <c r="R86" s="24" t="s">
        <v>360</v>
      </c>
      <c r="S86" s="7" t="s">
        <v>414</v>
      </c>
      <c r="T86" s="7" t="s">
        <v>470</v>
      </c>
      <c r="U86" s="7" t="s">
        <v>418</v>
      </c>
      <c r="V86" s="7" t="s">
        <v>457</v>
      </c>
      <c r="W86" s="7" t="s">
        <v>411</v>
      </c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>
        <f>IF(Cherokee2022!J91=0,0,1)</f>
        <v>0</v>
      </c>
      <c r="BW86" s="7">
        <f>IF(Cherokee2022!K91=0,0,1)</f>
        <v>1</v>
      </c>
      <c r="BX86" s="7">
        <f>IF(Cherokee2022!L91=0,0,1)</f>
        <v>0</v>
      </c>
      <c r="BY86" s="7">
        <f>IF(Cherokee2022!M91=0,0,1)</f>
        <v>1</v>
      </c>
      <c r="BZ86" s="7">
        <f>IF(Cherokee2022!N91=0,0,1)</f>
        <v>0</v>
      </c>
      <c r="CA86" s="7">
        <f>IF(Cherokee2022!O91=0,0,1)</f>
        <v>1</v>
      </c>
      <c r="CB86" s="7">
        <f>IF(Cherokee2022!P91=0,0,1)</f>
        <v>0</v>
      </c>
      <c r="CC86" s="7">
        <f>IF(Cherokee2022!Q91=0,0,1)</f>
        <v>1</v>
      </c>
      <c r="CD86" s="7">
        <f>IF(Cherokee2022!R91=0,0,1)</f>
        <v>0</v>
      </c>
      <c r="CE86" s="7">
        <f>IF(Cherokee2022!S91=0,0,1)</f>
        <v>0</v>
      </c>
      <c r="CF86" s="7">
        <f>IF(Cherokee2022!T91=0,0,1)</f>
        <v>0</v>
      </c>
      <c r="CG86" s="7">
        <f>IF(Cherokee2022!U91=0,0,1)</f>
        <v>1</v>
      </c>
      <c r="CH86" s="7">
        <f>IF(Cherokee2022!V91=0,0,1)</f>
        <v>1</v>
      </c>
      <c r="CI86" s="7">
        <f>IF(Cherokee2022!W91=0,0,1)</f>
        <v>0</v>
      </c>
      <c r="CJ86" s="7">
        <f>IF(Cherokee2022!X91=0,0,1)</f>
        <v>0</v>
      </c>
      <c r="CK86" s="7">
        <f>IF(Cherokee2022!Y91=0,0,1)</f>
        <v>1</v>
      </c>
    </row>
    <row r="87" ht="13.5" customHeight="1">
      <c r="A87" s="25">
        <v>86.0</v>
      </c>
      <c r="B87" s="7">
        <v>12.0</v>
      </c>
      <c r="C87" s="7">
        <v>11.0</v>
      </c>
      <c r="D87" s="7">
        <v>5.0</v>
      </c>
      <c r="E87" s="7">
        <v>14.0</v>
      </c>
      <c r="F87" s="7">
        <f t="shared" si="11"/>
        <v>10.92</v>
      </c>
      <c r="G87" s="7">
        <f t="shared" si="12"/>
        <v>89.08</v>
      </c>
      <c r="H87" s="24" t="s">
        <v>98</v>
      </c>
      <c r="I87" s="7" t="s">
        <v>496</v>
      </c>
      <c r="J87" s="7" t="s">
        <v>424</v>
      </c>
      <c r="K87" s="7"/>
      <c r="L87" s="7"/>
      <c r="M87" s="7"/>
      <c r="N87" s="7"/>
      <c r="O87" s="7"/>
      <c r="P87" s="7"/>
      <c r="Q87" s="7"/>
      <c r="R87" s="24" t="s">
        <v>505</v>
      </c>
      <c r="S87" s="7" t="s">
        <v>418</v>
      </c>
      <c r="T87" s="7" t="s">
        <v>414</v>
      </c>
      <c r="U87" s="7" t="s">
        <v>424</v>
      </c>
      <c r="V87" s="7" t="s">
        <v>406</v>
      </c>
      <c r="W87" s="7" t="s">
        <v>470</v>
      </c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>
        <f>IF(Cherokee2022!J92=0,0,1)</f>
        <v>1</v>
      </c>
      <c r="BW87" s="7">
        <f>IF(Cherokee2022!K92=0,0,1)</f>
        <v>0</v>
      </c>
      <c r="BX87" s="7">
        <f>IF(Cherokee2022!L92=0,0,1)</f>
        <v>0</v>
      </c>
      <c r="BY87" s="7">
        <f>IF(Cherokee2022!M92=0,0,1)</f>
        <v>1</v>
      </c>
      <c r="BZ87" s="7">
        <f>IF(Cherokee2022!N92=0,0,1)</f>
        <v>0</v>
      </c>
      <c r="CA87" s="7">
        <f>IF(Cherokee2022!O92=0,0,1)</f>
        <v>1</v>
      </c>
      <c r="CB87" s="7">
        <f>IF(Cherokee2022!P92=0,0,1)</f>
        <v>0</v>
      </c>
      <c r="CC87" s="7">
        <f>IF(Cherokee2022!Q92=0,0,1)</f>
        <v>1</v>
      </c>
      <c r="CD87" s="7">
        <f>IF(Cherokee2022!R92=0,0,1)</f>
        <v>0</v>
      </c>
      <c r="CE87" s="7">
        <f>IF(Cherokee2022!S92=0,0,1)</f>
        <v>0</v>
      </c>
      <c r="CF87" s="7">
        <f>IF(Cherokee2022!T92=0,0,1)</f>
        <v>0</v>
      </c>
      <c r="CG87" s="7">
        <f>IF(Cherokee2022!U92=0,0,1)</f>
        <v>1</v>
      </c>
      <c r="CH87" s="7">
        <f>IF(Cherokee2022!V92=0,0,1)</f>
        <v>1</v>
      </c>
      <c r="CI87" s="7">
        <f>IF(Cherokee2022!W92=0,0,1)</f>
        <v>0</v>
      </c>
      <c r="CJ87" s="7">
        <f>IF(Cherokee2022!X92=0,0,1)</f>
        <v>0</v>
      </c>
      <c r="CK87" s="7">
        <f>IF(Cherokee2022!Y92=0,0,1)</f>
        <v>1</v>
      </c>
    </row>
    <row r="88" ht="13.5" customHeight="1">
      <c r="A88" s="25">
        <v>87.0</v>
      </c>
      <c r="B88" s="7">
        <v>85.0</v>
      </c>
      <c r="C88" s="7">
        <v>96.0</v>
      </c>
      <c r="D88" s="7">
        <v>78.0</v>
      </c>
      <c r="E88" s="7">
        <v>36.0</v>
      </c>
      <c r="F88" s="7">
        <f t="shared" si="11"/>
        <v>76.7</v>
      </c>
      <c r="G88" s="7">
        <f t="shared" si="12"/>
        <v>23.3</v>
      </c>
      <c r="H88" s="24" t="s">
        <v>187</v>
      </c>
      <c r="I88" s="7"/>
      <c r="J88" s="7"/>
      <c r="K88" s="7"/>
      <c r="L88" s="7"/>
      <c r="M88" s="7"/>
      <c r="N88" s="7"/>
      <c r="O88" s="7"/>
      <c r="P88" s="7"/>
      <c r="Q88" s="7"/>
      <c r="R88" s="24" t="s">
        <v>188</v>
      </c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>
        <f>IF(Cherokee2022!J93=0,0,1)</f>
        <v>1</v>
      </c>
      <c r="BW88" s="7">
        <f>IF(Cherokee2022!K93=0,0,1)</f>
        <v>0</v>
      </c>
      <c r="BX88" s="7">
        <f>IF(Cherokee2022!L93=0,0,1)</f>
        <v>0</v>
      </c>
      <c r="BY88" s="7">
        <f>IF(Cherokee2022!M93=0,0,1)</f>
        <v>1</v>
      </c>
      <c r="BZ88" s="7">
        <f>IF(Cherokee2022!N93=0,0,1)</f>
        <v>0</v>
      </c>
      <c r="CA88" s="7">
        <f>IF(Cherokee2022!O93=0,0,1)</f>
        <v>1</v>
      </c>
      <c r="CB88" s="7">
        <f>IF(Cherokee2022!P93=0,0,1)</f>
        <v>0</v>
      </c>
      <c r="CC88" s="7">
        <f>IF(Cherokee2022!Q93=0,0,1)</f>
        <v>0</v>
      </c>
      <c r="CD88" s="7">
        <f>IF(Cherokee2022!R93=0,0,1)</f>
        <v>0</v>
      </c>
      <c r="CE88" s="7">
        <f>IF(Cherokee2022!S93=0,0,1)</f>
        <v>0</v>
      </c>
      <c r="CF88" s="7">
        <f>IF(Cherokee2022!T93=0,0,1)</f>
        <v>0</v>
      </c>
      <c r="CG88" s="7">
        <f>IF(Cherokee2022!U93=0,0,1)</f>
        <v>0</v>
      </c>
      <c r="CH88" s="7">
        <f>IF(Cherokee2022!V93=0,0,1)</f>
        <v>1</v>
      </c>
      <c r="CI88" s="7">
        <f>IF(Cherokee2022!W93=0,0,1)</f>
        <v>1</v>
      </c>
      <c r="CJ88" s="7">
        <f>IF(Cherokee2022!X93=0,0,1)</f>
        <v>0</v>
      </c>
      <c r="CK88" s="7">
        <f>IF(Cherokee2022!Y93=0,0,1)</f>
        <v>1</v>
      </c>
    </row>
    <row r="89" ht="13.5" customHeight="1">
      <c r="A89" s="25">
        <v>88.0</v>
      </c>
      <c r="B89" s="7">
        <v>9.0</v>
      </c>
      <c r="C89" s="7">
        <v>8.0</v>
      </c>
      <c r="D89" s="7">
        <v>14.0</v>
      </c>
      <c r="E89" s="7">
        <v>7.0</v>
      </c>
      <c r="F89" s="7">
        <f t="shared" si="11"/>
        <v>9.88</v>
      </c>
      <c r="G89" s="7">
        <f t="shared" si="12"/>
        <v>90.12</v>
      </c>
      <c r="H89" s="24" t="s">
        <v>384</v>
      </c>
      <c r="I89" s="7" t="s">
        <v>411</v>
      </c>
      <c r="J89" s="7" t="s">
        <v>425</v>
      </c>
      <c r="K89" s="7" t="s">
        <v>420</v>
      </c>
      <c r="L89" s="7" t="s">
        <v>414</v>
      </c>
      <c r="M89" s="7"/>
      <c r="N89" s="7"/>
      <c r="O89" s="7"/>
      <c r="P89" s="7"/>
      <c r="Q89" s="7"/>
      <c r="R89" s="24" t="s">
        <v>471</v>
      </c>
      <c r="S89" s="7" t="s">
        <v>408</v>
      </c>
      <c r="T89" s="7" t="s">
        <v>469</v>
      </c>
      <c r="U89" s="7" t="s">
        <v>423</v>
      </c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>
        <f>IF(Cherokee2022!J94=0,0,1)</f>
        <v>1</v>
      </c>
      <c r="BW89" s="7">
        <f>IF(Cherokee2022!K94=0,0,1)</f>
        <v>1</v>
      </c>
      <c r="BX89" s="7">
        <f>IF(Cherokee2022!L94=0,0,1)</f>
        <v>0</v>
      </c>
      <c r="BY89" s="7">
        <f>IF(Cherokee2022!M94=0,0,1)</f>
        <v>1</v>
      </c>
      <c r="BZ89" s="7">
        <f>IF(Cherokee2022!N94=0,0,1)</f>
        <v>0</v>
      </c>
      <c r="CA89" s="7">
        <f>IF(Cherokee2022!O94=0,0,1)</f>
        <v>1</v>
      </c>
      <c r="CB89" s="7">
        <f>IF(Cherokee2022!P94=0,0,1)</f>
        <v>0</v>
      </c>
      <c r="CC89" s="7">
        <f>IF(Cherokee2022!Q94=0,0,1)</f>
        <v>1</v>
      </c>
      <c r="CD89" s="7">
        <f>IF(Cherokee2022!R94=0,0,1)</f>
        <v>0</v>
      </c>
      <c r="CE89" s="7">
        <f>IF(Cherokee2022!S94=0,0,1)</f>
        <v>0</v>
      </c>
      <c r="CF89" s="7">
        <f>IF(Cherokee2022!T94=0,0,1)</f>
        <v>0</v>
      </c>
      <c r="CG89" s="7">
        <f>IF(Cherokee2022!U94=0,0,1)</f>
        <v>1</v>
      </c>
      <c r="CH89" s="7">
        <f>IF(Cherokee2022!V94=0,0,1)</f>
        <v>0</v>
      </c>
      <c r="CI89" s="7">
        <f>IF(Cherokee2022!W94=0,0,1)</f>
        <v>0</v>
      </c>
      <c r="CJ89" s="7">
        <f>IF(Cherokee2022!X94=0,0,1)</f>
        <v>0</v>
      </c>
      <c r="CK89" s="7">
        <f>IF(Cherokee2022!Y94=0,0,1)</f>
        <v>0</v>
      </c>
    </row>
    <row r="90" ht="13.5" customHeight="1">
      <c r="A90" s="25">
        <v>89.0</v>
      </c>
      <c r="B90" s="7">
        <v>15.0</v>
      </c>
      <c r="C90" s="7">
        <v>21.0</v>
      </c>
      <c r="D90" s="7">
        <v>5.0</v>
      </c>
      <c r="E90" s="7">
        <v>4.0</v>
      </c>
      <c r="F90" s="7">
        <f t="shared" si="11"/>
        <v>11.7</v>
      </c>
      <c r="G90" s="7">
        <f t="shared" si="12"/>
        <v>88.3</v>
      </c>
      <c r="H90" s="24" t="s">
        <v>98</v>
      </c>
      <c r="I90" s="7" t="s">
        <v>479</v>
      </c>
      <c r="J90" s="7" t="s">
        <v>445</v>
      </c>
      <c r="K90" s="7" t="s">
        <v>488</v>
      </c>
      <c r="L90" s="7" t="s">
        <v>434</v>
      </c>
      <c r="M90" s="7"/>
      <c r="N90" s="7"/>
      <c r="O90" s="7"/>
      <c r="P90" s="7"/>
      <c r="Q90" s="7"/>
      <c r="R90" s="24" t="s">
        <v>118</v>
      </c>
      <c r="S90" s="7" t="s">
        <v>428</v>
      </c>
      <c r="T90" s="7" t="s">
        <v>469</v>
      </c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>
        <f>IF(Cherokee2022!J95=0,0,1)</f>
        <v>1</v>
      </c>
      <c r="BW90" s="7">
        <f>IF(Cherokee2022!K95=0,0,1)</f>
        <v>1</v>
      </c>
      <c r="BX90" s="7">
        <f>IF(Cherokee2022!L95=0,0,1)</f>
        <v>0</v>
      </c>
      <c r="BY90" s="7">
        <f>IF(Cherokee2022!M95=0,0,1)</f>
        <v>0</v>
      </c>
      <c r="BZ90" s="7">
        <f>IF(Cherokee2022!N95=0,0,1)</f>
        <v>0</v>
      </c>
      <c r="CA90" s="7">
        <f>IF(Cherokee2022!O95=0,0,1)</f>
        <v>0</v>
      </c>
      <c r="CB90" s="7">
        <f>IF(Cherokee2022!P95=0,0,1)</f>
        <v>0</v>
      </c>
      <c r="CC90" s="7">
        <f>IF(Cherokee2022!Q95=0,0,1)</f>
        <v>1</v>
      </c>
      <c r="CD90" s="7">
        <f>IF(Cherokee2022!R95=0,0,1)</f>
        <v>0</v>
      </c>
      <c r="CE90" s="7">
        <f>IF(Cherokee2022!S95=0,0,1)</f>
        <v>0</v>
      </c>
      <c r="CF90" s="7">
        <f>IF(Cherokee2022!T95=0,0,1)</f>
        <v>0</v>
      </c>
      <c r="CG90" s="7">
        <f>IF(Cherokee2022!U95=0,0,1)</f>
        <v>1</v>
      </c>
      <c r="CH90" s="7">
        <f>IF(Cherokee2022!V95=0,0,1)</f>
        <v>1</v>
      </c>
      <c r="CI90" s="7">
        <f>IF(Cherokee2022!W95=0,0,1)</f>
        <v>0</v>
      </c>
      <c r="CJ90" s="7">
        <f>IF(Cherokee2022!X95=0,0,1)</f>
        <v>0</v>
      </c>
      <c r="CK90" s="7">
        <f>IF(Cherokee2022!Y95=0,0,1)</f>
        <v>0</v>
      </c>
    </row>
    <row r="91" ht="13.5" customHeight="1">
      <c r="A91" s="25">
        <v>90.0</v>
      </c>
      <c r="B91" s="7">
        <v>5.0</v>
      </c>
      <c r="C91" s="7">
        <v>14.0</v>
      </c>
      <c r="D91" s="7">
        <v>83.0</v>
      </c>
      <c r="E91" s="7">
        <v>81.0</v>
      </c>
      <c r="F91" s="7">
        <f t="shared" si="11"/>
        <v>47.58</v>
      </c>
      <c r="G91" s="7">
        <f t="shared" si="12"/>
        <v>52.42</v>
      </c>
      <c r="H91" s="24" t="s">
        <v>98</v>
      </c>
      <c r="I91" s="7" t="s">
        <v>424</v>
      </c>
      <c r="J91" s="7"/>
      <c r="K91" s="7"/>
      <c r="L91" s="7"/>
      <c r="M91" s="7"/>
      <c r="N91" s="7"/>
      <c r="O91" s="7"/>
      <c r="P91" s="7"/>
      <c r="Q91" s="7"/>
      <c r="R91" s="24" t="s">
        <v>194</v>
      </c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>
        <f>IF(Cherokee2022!J96=0,0,1)</f>
        <v>1</v>
      </c>
      <c r="BW91" s="7">
        <f>IF(Cherokee2022!K96=0,0,1)</f>
        <v>0</v>
      </c>
      <c r="BX91" s="7">
        <f>IF(Cherokee2022!L96=0,0,1)</f>
        <v>0</v>
      </c>
      <c r="BY91" s="7">
        <f>IF(Cherokee2022!M96=0,0,1)</f>
        <v>1</v>
      </c>
      <c r="BZ91" s="7">
        <f>IF(Cherokee2022!N96=0,0,1)</f>
        <v>0</v>
      </c>
      <c r="CA91" s="7">
        <f>IF(Cherokee2022!O96=0,0,1)</f>
        <v>0</v>
      </c>
      <c r="CB91" s="7">
        <f>IF(Cherokee2022!P96=0,0,1)</f>
        <v>0</v>
      </c>
      <c r="CC91" s="7">
        <f>IF(Cherokee2022!Q96=0,0,1)</f>
        <v>1</v>
      </c>
      <c r="CD91" s="7">
        <f>IF(Cherokee2022!R96=0,0,1)</f>
        <v>0</v>
      </c>
      <c r="CE91" s="7">
        <f>IF(Cherokee2022!S96=0,0,1)</f>
        <v>0</v>
      </c>
      <c r="CF91" s="7">
        <f>IF(Cherokee2022!T96=0,0,1)</f>
        <v>0</v>
      </c>
      <c r="CG91" s="7">
        <f>IF(Cherokee2022!U96=0,0,1)</f>
        <v>1</v>
      </c>
      <c r="CH91" s="7">
        <f>IF(Cherokee2022!V96=0,0,1)</f>
        <v>0</v>
      </c>
      <c r="CI91" s="7">
        <f>IF(Cherokee2022!W96=0,0,1)</f>
        <v>0</v>
      </c>
      <c r="CJ91" s="7">
        <f>IF(Cherokee2022!X96=0,0,1)</f>
        <v>0</v>
      </c>
      <c r="CK91" s="7">
        <f>IF(Cherokee2022!Y96=0,0,1)</f>
        <v>0</v>
      </c>
    </row>
    <row r="92" ht="13.5" customHeight="1">
      <c r="A92" s="25">
        <v>91.0</v>
      </c>
      <c r="B92" s="7">
        <v>9.0</v>
      </c>
      <c r="C92" s="7">
        <v>11.0</v>
      </c>
      <c r="D92" s="7">
        <v>3.0</v>
      </c>
      <c r="E92" s="7">
        <v>4.0</v>
      </c>
      <c r="F92" s="7">
        <f t="shared" si="11"/>
        <v>7.02</v>
      </c>
      <c r="G92" s="7">
        <f t="shared" si="12"/>
        <v>92.98</v>
      </c>
      <c r="H92" s="24" t="s">
        <v>360</v>
      </c>
      <c r="I92" s="7" t="s">
        <v>414</v>
      </c>
      <c r="J92" s="7" t="s">
        <v>416</v>
      </c>
      <c r="K92" s="7" t="s">
        <v>425</v>
      </c>
      <c r="L92" s="7" t="s">
        <v>445</v>
      </c>
      <c r="M92" s="7"/>
      <c r="N92" s="7"/>
      <c r="O92" s="7"/>
      <c r="P92" s="7"/>
      <c r="Q92" s="7"/>
      <c r="R92" s="24" t="s">
        <v>506</v>
      </c>
      <c r="S92" s="7" t="s">
        <v>423</v>
      </c>
      <c r="T92" s="7" t="s">
        <v>507</v>
      </c>
      <c r="U92" s="7" t="s">
        <v>410</v>
      </c>
      <c r="V92" s="7" t="s">
        <v>470</v>
      </c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>
        <f>IF(Cherokee2022!J97=0,0,1)</f>
        <v>1</v>
      </c>
      <c r="BW92" s="7">
        <f>IF(Cherokee2022!K97=0,0,1)</f>
        <v>1</v>
      </c>
      <c r="BX92" s="7">
        <f>IF(Cherokee2022!L97=0,0,1)</f>
        <v>0</v>
      </c>
      <c r="BY92" s="7">
        <f>IF(Cherokee2022!M97=0,0,1)</f>
        <v>0</v>
      </c>
      <c r="BZ92" s="7">
        <f>IF(Cherokee2022!N97=0,0,1)</f>
        <v>0</v>
      </c>
      <c r="CA92" s="7">
        <f>IF(Cherokee2022!O97=0,0,1)</f>
        <v>0</v>
      </c>
      <c r="CB92" s="7">
        <f>IF(Cherokee2022!P97=0,0,1)</f>
        <v>0</v>
      </c>
      <c r="CC92" s="7">
        <f>IF(Cherokee2022!Q97=0,0,1)</f>
        <v>1</v>
      </c>
      <c r="CD92" s="7">
        <f>IF(Cherokee2022!R97=0,0,1)</f>
        <v>0</v>
      </c>
      <c r="CE92" s="7">
        <f>IF(Cherokee2022!S97=0,0,1)</f>
        <v>0</v>
      </c>
      <c r="CF92" s="7">
        <f>IF(Cherokee2022!T97=0,0,1)</f>
        <v>1</v>
      </c>
      <c r="CG92" s="7">
        <f>IF(Cherokee2022!U97=0,0,1)</f>
        <v>0</v>
      </c>
      <c r="CH92" s="7">
        <f>IF(Cherokee2022!V97=0,0,1)</f>
        <v>1</v>
      </c>
      <c r="CI92" s="7">
        <f>IF(Cherokee2022!W97=0,0,1)</f>
        <v>0</v>
      </c>
      <c r="CJ92" s="7">
        <f>IF(Cherokee2022!X97=0,0,1)</f>
        <v>0</v>
      </c>
      <c r="CK92" s="7">
        <f>IF(Cherokee2022!Y97=0,0,1)</f>
        <v>0</v>
      </c>
    </row>
    <row r="93" ht="13.5" customHeight="1">
      <c r="A93" s="25">
        <v>92.0</v>
      </c>
      <c r="B93" s="7">
        <v>2.0</v>
      </c>
      <c r="C93" s="7">
        <v>5.0</v>
      </c>
      <c r="D93" s="7">
        <v>3.0</v>
      </c>
      <c r="E93" s="7">
        <v>0.0</v>
      </c>
      <c r="F93" s="7">
        <f t="shared" si="11"/>
        <v>2.6</v>
      </c>
      <c r="G93" s="7">
        <f t="shared" si="12"/>
        <v>97.4</v>
      </c>
      <c r="H93" s="24" t="s">
        <v>404</v>
      </c>
      <c r="I93" s="7" t="s">
        <v>417</v>
      </c>
      <c r="J93" s="7" t="s">
        <v>408</v>
      </c>
      <c r="K93" s="7" t="s">
        <v>445</v>
      </c>
      <c r="L93" s="7" t="s">
        <v>424</v>
      </c>
      <c r="M93" s="7" t="s">
        <v>414</v>
      </c>
      <c r="N93" s="7" t="s">
        <v>413</v>
      </c>
      <c r="O93" s="7"/>
      <c r="P93" s="7"/>
      <c r="Q93" s="7"/>
      <c r="R93" s="24" t="s">
        <v>118</v>
      </c>
      <c r="S93" s="7" t="s">
        <v>418</v>
      </c>
      <c r="T93" s="7" t="s">
        <v>423</v>
      </c>
      <c r="U93" s="7" t="s">
        <v>507</v>
      </c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>
        <f>IF(Cherokee2022!J98=0,0,1)</f>
        <v>1</v>
      </c>
      <c r="BW93" s="7">
        <f>IF(Cherokee2022!K98=0,0,1)</f>
        <v>0</v>
      </c>
      <c r="BX93" s="7">
        <f>IF(Cherokee2022!L98=0,0,1)</f>
        <v>0</v>
      </c>
      <c r="BY93" s="7">
        <f>IF(Cherokee2022!M98=0,0,1)</f>
        <v>0</v>
      </c>
      <c r="BZ93" s="7">
        <f>IF(Cherokee2022!N98=0,0,1)</f>
        <v>0</v>
      </c>
      <c r="CA93" s="7">
        <f>IF(Cherokee2022!O98=0,0,1)</f>
        <v>0</v>
      </c>
      <c r="CB93" s="7">
        <f>IF(Cherokee2022!P98=0,0,1)</f>
        <v>0</v>
      </c>
      <c r="CC93" s="7">
        <f>IF(Cherokee2022!Q98=0,0,1)</f>
        <v>1</v>
      </c>
      <c r="CD93" s="7">
        <f>IF(Cherokee2022!R98=0,0,1)</f>
        <v>0</v>
      </c>
      <c r="CE93" s="7">
        <f>IF(Cherokee2022!S98=0,0,1)</f>
        <v>0</v>
      </c>
      <c r="CF93" s="7">
        <f>IF(Cherokee2022!T98=0,0,1)</f>
        <v>0</v>
      </c>
      <c r="CG93" s="7">
        <f>IF(Cherokee2022!U98=0,0,1)</f>
        <v>0</v>
      </c>
      <c r="CH93" s="7">
        <f>IF(Cherokee2022!V98=0,0,1)</f>
        <v>1</v>
      </c>
      <c r="CI93" s="7">
        <f>IF(Cherokee2022!W98=0,0,1)</f>
        <v>0</v>
      </c>
      <c r="CJ93" s="7">
        <f>IF(Cherokee2022!X98=0,0,1)</f>
        <v>0</v>
      </c>
      <c r="CK93" s="7">
        <f>IF(Cherokee2022!Y98=0,0,1)</f>
        <v>0</v>
      </c>
    </row>
    <row r="94" ht="13.5" customHeight="1">
      <c r="A94" s="25">
        <v>93.0</v>
      </c>
      <c r="B94" s="7">
        <v>3.0</v>
      </c>
      <c r="C94" s="7">
        <v>2.0</v>
      </c>
      <c r="D94" s="7">
        <v>5.0</v>
      </c>
      <c r="E94" s="7">
        <v>0.0</v>
      </c>
      <c r="F94" s="7">
        <f t="shared" si="11"/>
        <v>2.6</v>
      </c>
      <c r="G94" s="7">
        <f t="shared" si="12"/>
        <v>97.4</v>
      </c>
      <c r="H94" s="24" t="s">
        <v>384</v>
      </c>
      <c r="I94" s="7" t="s">
        <v>414</v>
      </c>
      <c r="J94" s="7" t="s">
        <v>425</v>
      </c>
      <c r="K94" s="7"/>
      <c r="L94" s="7"/>
      <c r="M94" s="7"/>
      <c r="N94" s="7"/>
      <c r="O94" s="7"/>
      <c r="P94" s="7"/>
      <c r="Q94" s="7"/>
      <c r="R94" s="24" t="s">
        <v>118</v>
      </c>
      <c r="S94" s="7" t="s">
        <v>423</v>
      </c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>
        <f>IF(Cherokee2022!J99=0,0,1)</f>
        <v>1</v>
      </c>
      <c r="BW94" s="7">
        <f>IF(Cherokee2022!K99=0,0,1)</f>
        <v>0</v>
      </c>
      <c r="BX94" s="7">
        <f>IF(Cherokee2022!L99=0,0,1)</f>
        <v>0</v>
      </c>
      <c r="BY94" s="7">
        <f>IF(Cherokee2022!M99=0,0,1)</f>
        <v>0</v>
      </c>
      <c r="BZ94" s="7">
        <f>IF(Cherokee2022!N99=0,0,1)</f>
        <v>0</v>
      </c>
      <c r="CA94" s="7">
        <f>IF(Cherokee2022!O99=0,0,1)</f>
        <v>0</v>
      </c>
      <c r="CB94" s="7">
        <f>IF(Cherokee2022!P99=0,0,1)</f>
        <v>0</v>
      </c>
      <c r="CC94" s="7">
        <f>IF(Cherokee2022!Q99=0,0,1)</f>
        <v>1</v>
      </c>
      <c r="CD94" s="7">
        <f>IF(Cherokee2022!R99=0,0,1)</f>
        <v>0</v>
      </c>
      <c r="CE94" s="7">
        <f>IF(Cherokee2022!S99=0,0,1)</f>
        <v>0</v>
      </c>
      <c r="CF94" s="7">
        <f>IF(Cherokee2022!T99=0,0,1)</f>
        <v>0</v>
      </c>
      <c r="CG94" s="7">
        <f>IF(Cherokee2022!U99=0,0,1)</f>
        <v>1</v>
      </c>
      <c r="CH94" s="7">
        <f>IF(Cherokee2022!V99=0,0,1)</f>
        <v>1</v>
      </c>
      <c r="CI94" s="7">
        <f>IF(Cherokee2022!W99=0,0,1)</f>
        <v>0</v>
      </c>
      <c r="CJ94" s="7">
        <f>IF(Cherokee2022!X99=0,0,1)</f>
        <v>0</v>
      </c>
      <c r="CK94" s="7">
        <f>IF(Cherokee2022!Y99=0,0,1)</f>
        <v>0</v>
      </c>
    </row>
    <row r="95" ht="13.5" customHeight="1">
      <c r="A95" s="25">
        <v>94.0</v>
      </c>
      <c r="B95" s="7">
        <v>5.0</v>
      </c>
      <c r="C95" s="7">
        <v>8.0</v>
      </c>
      <c r="D95" s="7">
        <v>4.0</v>
      </c>
      <c r="E95" s="7">
        <v>8.0</v>
      </c>
      <c r="F95" s="7">
        <f t="shared" si="11"/>
        <v>6.5</v>
      </c>
      <c r="G95" s="7">
        <f t="shared" si="12"/>
        <v>93.5</v>
      </c>
      <c r="H95" s="24" t="s">
        <v>98</v>
      </c>
      <c r="I95" s="7" t="s">
        <v>421</v>
      </c>
      <c r="J95" s="7"/>
      <c r="K95" s="7"/>
      <c r="L95" s="7"/>
      <c r="M95" s="7"/>
      <c r="N95" s="7"/>
      <c r="O95" s="7"/>
      <c r="P95" s="7"/>
      <c r="Q95" s="7"/>
      <c r="R95" s="24" t="s">
        <v>328</v>
      </c>
      <c r="S95" s="7" t="s">
        <v>470</v>
      </c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>
        <f>IF(Cherokee2022!J100=0,0,1)</f>
        <v>1</v>
      </c>
      <c r="BW95" s="7">
        <f>IF(Cherokee2022!K100=0,0,1)</f>
        <v>0</v>
      </c>
      <c r="BX95" s="7">
        <f>IF(Cherokee2022!L100=0,0,1)</f>
        <v>0</v>
      </c>
      <c r="BY95" s="7">
        <f>IF(Cherokee2022!M100=0,0,1)</f>
        <v>0</v>
      </c>
      <c r="BZ95" s="7">
        <f>IF(Cherokee2022!N100=0,0,1)</f>
        <v>0</v>
      </c>
      <c r="CA95" s="7">
        <f>IF(Cherokee2022!O100=0,0,1)</f>
        <v>0</v>
      </c>
      <c r="CB95" s="7">
        <f>IF(Cherokee2022!P100=0,0,1)</f>
        <v>1</v>
      </c>
      <c r="CC95" s="7">
        <f>IF(Cherokee2022!Q100=0,0,1)</f>
        <v>1</v>
      </c>
      <c r="CD95" s="7">
        <f>IF(Cherokee2022!R100=0,0,1)</f>
        <v>0</v>
      </c>
      <c r="CE95" s="7">
        <f>IF(Cherokee2022!S100=0,0,1)</f>
        <v>0</v>
      </c>
      <c r="CF95" s="7">
        <f>IF(Cherokee2022!T100=0,0,1)</f>
        <v>0</v>
      </c>
      <c r="CG95" s="7">
        <f>IF(Cherokee2022!U100=0,0,1)</f>
        <v>1</v>
      </c>
      <c r="CH95" s="7">
        <f>IF(Cherokee2022!V100=0,0,1)</f>
        <v>1</v>
      </c>
      <c r="CI95" s="7">
        <f>IF(Cherokee2022!W100=0,0,1)</f>
        <v>0</v>
      </c>
      <c r="CJ95" s="7">
        <f>IF(Cherokee2022!X100=0,0,1)</f>
        <v>0</v>
      </c>
      <c r="CK95" s="7">
        <f>IF(Cherokee2022!Y100=0,0,1)</f>
        <v>0</v>
      </c>
    </row>
    <row r="96" ht="13.5" customHeight="1">
      <c r="A96" s="25">
        <v>95.0</v>
      </c>
      <c r="B96" s="7">
        <v>4.0</v>
      </c>
      <c r="C96" s="7">
        <v>3.0</v>
      </c>
      <c r="D96" s="7">
        <v>3.0</v>
      </c>
      <c r="E96" s="7">
        <v>5.0</v>
      </c>
      <c r="F96" s="7">
        <f t="shared" si="11"/>
        <v>3.9</v>
      </c>
      <c r="G96" s="7">
        <f t="shared" si="12"/>
        <v>96.1</v>
      </c>
      <c r="H96" s="24" t="s">
        <v>98</v>
      </c>
      <c r="I96" s="7" t="s">
        <v>479</v>
      </c>
      <c r="J96" s="7" t="s">
        <v>425</v>
      </c>
      <c r="K96" s="7" t="s">
        <v>420</v>
      </c>
      <c r="L96" s="7" t="s">
        <v>417</v>
      </c>
      <c r="M96" s="7" t="s">
        <v>488</v>
      </c>
      <c r="N96" s="7"/>
      <c r="O96" s="7"/>
      <c r="P96" s="7"/>
      <c r="Q96" s="7"/>
      <c r="R96" s="24" t="s">
        <v>328</v>
      </c>
      <c r="S96" s="7" t="s">
        <v>508</v>
      </c>
      <c r="T96" s="7" t="s">
        <v>428</v>
      </c>
      <c r="U96" s="7" t="s">
        <v>437</v>
      </c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>
        <f>IF(Cherokee2022!J101=0,0,1)</f>
        <v>1</v>
      </c>
      <c r="BW96" s="7">
        <f>IF(Cherokee2022!K101=0,0,1)</f>
        <v>0</v>
      </c>
      <c r="BX96" s="7">
        <f>IF(Cherokee2022!L101=0,0,1)</f>
        <v>0</v>
      </c>
      <c r="BY96" s="7">
        <f>IF(Cherokee2022!M101=0,0,1)</f>
        <v>1</v>
      </c>
      <c r="BZ96" s="7">
        <f>IF(Cherokee2022!N101=0,0,1)</f>
        <v>0</v>
      </c>
      <c r="CA96" s="7">
        <f>IF(Cherokee2022!O101=0,0,1)</f>
        <v>0</v>
      </c>
      <c r="CB96" s="7">
        <f>IF(Cherokee2022!P101=0,0,1)</f>
        <v>0</v>
      </c>
      <c r="CC96" s="7">
        <f>IF(Cherokee2022!Q101=0,0,1)</f>
        <v>1</v>
      </c>
      <c r="CD96" s="7">
        <f>IF(Cherokee2022!R101=0,0,1)</f>
        <v>0</v>
      </c>
      <c r="CE96" s="7">
        <f>IF(Cherokee2022!S101=0,0,1)</f>
        <v>0</v>
      </c>
      <c r="CF96" s="7">
        <f>IF(Cherokee2022!T101=0,0,1)</f>
        <v>1</v>
      </c>
      <c r="CG96" s="7">
        <f>IF(Cherokee2022!U101=0,0,1)</f>
        <v>1</v>
      </c>
      <c r="CH96" s="7">
        <f>IF(Cherokee2022!V101=0,0,1)</f>
        <v>1</v>
      </c>
      <c r="CI96" s="7">
        <f>IF(Cherokee2022!W101=0,0,1)</f>
        <v>0</v>
      </c>
      <c r="CJ96" s="7">
        <f>IF(Cherokee2022!X101=0,0,1)</f>
        <v>0</v>
      </c>
      <c r="CK96" s="7">
        <f>IF(Cherokee2022!Y101=0,0,1)</f>
        <v>0</v>
      </c>
    </row>
    <row r="97" ht="13.5" customHeight="1">
      <c r="A97" s="25">
        <v>96.0</v>
      </c>
      <c r="B97" s="7">
        <v>14.0</v>
      </c>
      <c r="C97" s="7">
        <v>8.0</v>
      </c>
      <c r="D97" s="7">
        <v>7.0</v>
      </c>
      <c r="E97" s="7">
        <v>3.0</v>
      </c>
      <c r="F97" s="7">
        <f t="shared" si="11"/>
        <v>8.32</v>
      </c>
      <c r="G97" s="7">
        <f t="shared" si="12"/>
        <v>91.68</v>
      </c>
      <c r="H97" s="24" t="s">
        <v>509</v>
      </c>
      <c r="I97" s="7" t="s">
        <v>510</v>
      </c>
      <c r="J97" s="7" t="s">
        <v>407</v>
      </c>
      <c r="K97" s="7" t="s">
        <v>413</v>
      </c>
      <c r="L97" s="7" t="s">
        <v>417</v>
      </c>
      <c r="M97" s="7"/>
      <c r="N97" s="7"/>
      <c r="O97" s="7"/>
      <c r="P97" s="7"/>
      <c r="Q97" s="7"/>
      <c r="R97" s="24" t="s">
        <v>98</v>
      </c>
      <c r="S97" s="7" t="s">
        <v>445</v>
      </c>
      <c r="T97" s="7" t="s">
        <v>511</v>
      </c>
      <c r="U97" s="7" t="s">
        <v>425</v>
      </c>
      <c r="V97" s="7" t="s">
        <v>418</v>
      </c>
      <c r="W97" s="7" t="s">
        <v>512</v>
      </c>
      <c r="X97" s="7" t="s">
        <v>406</v>
      </c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>
        <f>IF(Cherokee2022!J102=0,0,1)</f>
        <v>0</v>
      </c>
      <c r="BW97" s="7">
        <f>IF(Cherokee2022!K102=0,0,1)</f>
        <v>0</v>
      </c>
      <c r="BX97" s="7">
        <f>IF(Cherokee2022!L102=0,0,1)</f>
        <v>1</v>
      </c>
      <c r="BY97" s="7">
        <f>IF(Cherokee2022!M102=0,0,1)</f>
        <v>1</v>
      </c>
      <c r="BZ97" s="7">
        <f>IF(Cherokee2022!N102=0,0,1)</f>
        <v>0</v>
      </c>
      <c r="CA97" s="7">
        <f>IF(Cherokee2022!O102=0,0,1)</f>
        <v>1</v>
      </c>
      <c r="CB97" s="7">
        <f>IF(Cherokee2022!P102=0,0,1)</f>
        <v>0</v>
      </c>
      <c r="CC97" s="7">
        <f>IF(Cherokee2022!Q102=0,0,1)</f>
        <v>1</v>
      </c>
      <c r="CD97" s="7">
        <f>IF(Cherokee2022!R102=0,0,1)</f>
        <v>0</v>
      </c>
      <c r="CE97" s="7">
        <f>IF(Cherokee2022!S102=0,0,1)</f>
        <v>0</v>
      </c>
      <c r="CF97" s="7">
        <f>IF(Cherokee2022!T102=0,0,1)</f>
        <v>1</v>
      </c>
      <c r="CG97" s="7">
        <f>IF(Cherokee2022!U102=0,0,1)</f>
        <v>1</v>
      </c>
      <c r="CH97" s="7">
        <f>IF(Cherokee2022!V102=0,0,1)</f>
        <v>1</v>
      </c>
      <c r="CI97" s="7">
        <f>IF(Cherokee2022!W102=0,0,1)</f>
        <v>0</v>
      </c>
      <c r="CJ97" s="7">
        <f>IF(Cherokee2022!X102=0,0,1)</f>
        <v>0</v>
      </c>
      <c r="CK97" s="7">
        <f>IF(Cherokee2022!Y102=0,0,1)</f>
        <v>0</v>
      </c>
    </row>
    <row r="98" ht="13.5" customHeight="1">
      <c r="A98" s="25">
        <v>97.0</v>
      </c>
      <c r="B98" s="7">
        <v>14.0</v>
      </c>
      <c r="C98" s="7">
        <v>6.0</v>
      </c>
      <c r="D98" s="7">
        <v>5.0</v>
      </c>
      <c r="E98" s="7">
        <v>9.0</v>
      </c>
      <c r="F98" s="7">
        <f t="shared" si="11"/>
        <v>8.84</v>
      </c>
      <c r="G98" s="7">
        <f t="shared" si="12"/>
        <v>91.16</v>
      </c>
      <c r="H98" s="24" t="s">
        <v>378</v>
      </c>
      <c r="I98" s="7" t="s">
        <v>407</v>
      </c>
      <c r="J98" s="7" t="s">
        <v>496</v>
      </c>
      <c r="K98" s="7" t="s">
        <v>445</v>
      </c>
      <c r="L98" s="7"/>
      <c r="M98" s="7"/>
      <c r="N98" s="7"/>
      <c r="O98" s="7"/>
      <c r="P98" s="7"/>
      <c r="Q98" s="7"/>
      <c r="R98" s="24" t="s">
        <v>436</v>
      </c>
      <c r="S98" s="7" t="s">
        <v>414</v>
      </c>
      <c r="T98" s="7" t="s">
        <v>496</v>
      </c>
      <c r="U98" s="7" t="s">
        <v>445</v>
      </c>
      <c r="V98" s="7" t="s">
        <v>510</v>
      </c>
      <c r="W98" s="7" t="s">
        <v>406</v>
      </c>
      <c r="X98" s="7" t="s">
        <v>513</v>
      </c>
      <c r="Y98" s="7" t="s">
        <v>425</v>
      </c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>
        <f>IF(Cherokee2022!J103=0,0,1)</f>
        <v>1</v>
      </c>
      <c r="BW98" s="7">
        <f>IF(Cherokee2022!K103=0,0,1)</f>
        <v>0</v>
      </c>
      <c r="BX98" s="7">
        <f>IF(Cherokee2022!L103=0,0,1)</f>
        <v>1</v>
      </c>
      <c r="BY98" s="7">
        <f>IF(Cherokee2022!M103=0,0,1)</f>
        <v>1</v>
      </c>
      <c r="BZ98" s="7">
        <f>IF(Cherokee2022!N103=0,0,1)</f>
        <v>0</v>
      </c>
      <c r="CA98" s="7">
        <f>IF(Cherokee2022!O103=0,0,1)</f>
        <v>0</v>
      </c>
      <c r="CB98" s="7">
        <f>IF(Cherokee2022!P103=0,0,1)</f>
        <v>0</v>
      </c>
      <c r="CC98" s="7">
        <f>IF(Cherokee2022!Q103=0,0,1)</f>
        <v>1</v>
      </c>
      <c r="CD98" s="7">
        <f>IF(Cherokee2022!R103=0,0,1)</f>
        <v>1</v>
      </c>
      <c r="CE98" s="7">
        <f>IF(Cherokee2022!S103=0,0,1)</f>
        <v>0</v>
      </c>
      <c r="CF98" s="7">
        <f>IF(Cherokee2022!T103=0,0,1)</f>
        <v>0</v>
      </c>
      <c r="CG98" s="7">
        <f>IF(Cherokee2022!U103=0,0,1)</f>
        <v>1</v>
      </c>
      <c r="CH98" s="7">
        <f>IF(Cherokee2022!V103=0,0,1)</f>
        <v>1</v>
      </c>
      <c r="CI98" s="7">
        <f>IF(Cherokee2022!W103=0,0,1)</f>
        <v>1</v>
      </c>
      <c r="CJ98" s="7">
        <f>IF(Cherokee2022!X103=0,0,1)</f>
        <v>0</v>
      </c>
      <c r="CK98" s="7">
        <f>IF(Cherokee2022!Y103=0,0,1)</f>
        <v>1</v>
      </c>
    </row>
    <row r="99" ht="13.5" customHeight="1">
      <c r="A99" s="25">
        <v>98.0</v>
      </c>
      <c r="B99" s="7">
        <v>7.0</v>
      </c>
      <c r="C99" s="7">
        <v>9.0</v>
      </c>
      <c r="D99" s="7">
        <v>4.0</v>
      </c>
      <c r="E99" s="7">
        <v>11.0</v>
      </c>
      <c r="F99" s="7">
        <f t="shared" si="11"/>
        <v>8.06</v>
      </c>
      <c r="G99" s="7">
        <f t="shared" si="12"/>
        <v>91.94</v>
      </c>
      <c r="H99" s="24" t="s">
        <v>62</v>
      </c>
      <c r="I99" s="7" t="s">
        <v>425</v>
      </c>
      <c r="J99" s="7" t="s">
        <v>417</v>
      </c>
      <c r="K99" s="7" t="s">
        <v>479</v>
      </c>
      <c r="L99" s="7"/>
      <c r="M99" s="7"/>
      <c r="N99" s="7"/>
      <c r="O99" s="7"/>
      <c r="P99" s="7"/>
      <c r="Q99" s="7"/>
      <c r="R99" s="24" t="s">
        <v>118</v>
      </c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>
        <f>IF(Cherokee2022!J104=0,0,1)</f>
        <v>1</v>
      </c>
      <c r="BW99" s="7">
        <f>IF(Cherokee2022!K104=0,0,1)</f>
        <v>1</v>
      </c>
      <c r="BX99" s="7">
        <f>IF(Cherokee2022!L104=0,0,1)</f>
        <v>0</v>
      </c>
      <c r="BY99" s="7">
        <f>IF(Cherokee2022!M104=0,0,1)</f>
        <v>1</v>
      </c>
      <c r="BZ99" s="7">
        <f>IF(Cherokee2022!N104=0,0,1)</f>
        <v>0</v>
      </c>
      <c r="CA99" s="7">
        <f>IF(Cherokee2022!O104=0,0,1)</f>
        <v>1</v>
      </c>
      <c r="CB99" s="7">
        <f>IF(Cherokee2022!P104=0,0,1)</f>
        <v>0</v>
      </c>
      <c r="CC99" s="7">
        <f>IF(Cherokee2022!Q104=0,0,1)</f>
        <v>1</v>
      </c>
      <c r="CD99" s="7">
        <f>IF(Cherokee2022!R104=0,0,1)</f>
        <v>0</v>
      </c>
      <c r="CE99" s="7">
        <f>IF(Cherokee2022!S104=0,0,1)</f>
        <v>0</v>
      </c>
      <c r="CF99" s="7">
        <f>IF(Cherokee2022!T104=0,0,1)</f>
        <v>0</v>
      </c>
      <c r="CG99" s="7">
        <f>IF(Cherokee2022!U104=0,0,1)</f>
        <v>1</v>
      </c>
      <c r="CH99" s="7">
        <f>IF(Cherokee2022!V104=0,0,1)</f>
        <v>0</v>
      </c>
      <c r="CI99" s="7">
        <f>IF(Cherokee2022!W104=0,0,1)</f>
        <v>0</v>
      </c>
      <c r="CJ99" s="7">
        <f>IF(Cherokee2022!X104=0,0,1)</f>
        <v>0</v>
      </c>
      <c r="CK99" s="7">
        <f>IF(Cherokee2022!Y104=0,0,1)</f>
        <v>0</v>
      </c>
    </row>
    <row r="100" ht="13.5" customHeight="1">
      <c r="A100" s="42">
        <v>99.0</v>
      </c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7">
        <f>IF(Cherokee2022!J105=0,0,1)</f>
        <v>0</v>
      </c>
      <c r="BW100" s="7">
        <f>IF(Cherokee2022!K105=0,0,1)</f>
        <v>0</v>
      </c>
      <c r="BX100" s="7">
        <f>IF(Cherokee2022!L105=0,0,1)</f>
        <v>0</v>
      </c>
      <c r="BY100" s="7">
        <f>IF(Cherokee2022!M105=0,0,1)</f>
        <v>0</v>
      </c>
      <c r="BZ100" s="7">
        <f>IF(Cherokee2022!N105=0,0,1)</f>
        <v>0</v>
      </c>
      <c r="CA100" s="7">
        <f>IF(Cherokee2022!O105=0,0,1)</f>
        <v>0</v>
      </c>
      <c r="CB100" s="7">
        <f>IF(Cherokee2022!P105=0,0,1)</f>
        <v>0</v>
      </c>
      <c r="CC100" s="7">
        <f>IF(Cherokee2022!Q105=0,0,1)</f>
        <v>0</v>
      </c>
      <c r="CD100" s="7">
        <f>IF(Cherokee2022!R105=0,0,1)</f>
        <v>0</v>
      </c>
      <c r="CE100" s="7">
        <f>IF(Cherokee2022!S105=0,0,1)</f>
        <v>0</v>
      </c>
      <c r="CF100" s="7">
        <f>IF(Cherokee2022!T105=0,0,1)</f>
        <v>0</v>
      </c>
      <c r="CG100" s="7">
        <f>IF(Cherokee2022!U105=0,0,1)</f>
        <v>0</v>
      </c>
      <c r="CH100" s="7">
        <f>IF(Cherokee2022!V105=0,0,1)</f>
        <v>0</v>
      </c>
      <c r="CI100" s="7">
        <f>IF(Cherokee2022!W105=0,0,1)</f>
        <v>0</v>
      </c>
      <c r="CJ100" s="7">
        <f>IF(Cherokee2022!X105=0,0,1)</f>
        <v>0</v>
      </c>
      <c r="CK100" s="7">
        <f>IF(Cherokee2022!Y105=0,0,1)</f>
        <v>0</v>
      </c>
    </row>
    <row r="101" ht="13.5" customHeight="1">
      <c r="A101" s="25">
        <v>100.0</v>
      </c>
      <c r="B101" s="7">
        <v>8.0</v>
      </c>
      <c r="C101" s="7">
        <v>13.0</v>
      </c>
      <c r="D101" s="7">
        <v>9.0</v>
      </c>
      <c r="E101" s="7">
        <v>6.0</v>
      </c>
      <c r="F101" s="7">
        <f t="shared" ref="F101:F120" si="13">((AVERAGE(B101:E101))*(1.04))</f>
        <v>9.36</v>
      </c>
      <c r="G101" s="7">
        <f t="shared" ref="G101:G120" si="14">100-F101</f>
        <v>90.64</v>
      </c>
      <c r="H101" s="22" t="s">
        <v>98</v>
      </c>
      <c r="I101" s="7" t="s">
        <v>406</v>
      </c>
      <c r="J101" s="7" t="s">
        <v>417</v>
      </c>
      <c r="K101" s="7" t="s">
        <v>425</v>
      </c>
      <c r="L101" s="7"/>
      <c r="M101" s="7"/>
      <c r="N101" s="7"/>
      <c r="O101" s="7"/>
      <c r="P101" s="7"/>
      <c r="Q101" s="7"/>
      <c r="R101" s="22" t="s">
        <v>501</v>
      </c>
      <c r="S101" s="7" t="s">
        <v>514</v>
      </c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>
        <f>IF(Cherokee2022!J106=0,0,1)</f>
        <v>1</v>
      </c>
      <c r="BW101" s="7">
        <f>IF(Cherokee2022!K106=0,0,1)</f>
        <v>1</v>
      </c>
      <c r="BX101" s="7">
        <f>IF(Cherokee2022!L106=0,0,1)</f>
        <v>0</v>
      </c>
      <c r="BY101" s="7">
        <f>IF(Cherokee2022!M106=0,0,1)</f>
        <v>1</v>
      </c>
      <c r="BZ101" s="7">
        <f>IF(Cherokee2022!N106=0,0,1)</f>
        <v>0</v>
      </c>
      <c r="CA101" s="7">
        <f>IF(Cherokee2022!O106=0,0,1)</f>
        <v>0</v>
      </c>
      <c r="CB101" s="7">
        <f>IF(Cherokee2022!P106=0,0,1)</f>
        <v>0</v>
      </c>
      <c r="CC101" s="7">
        <f>IF(Cherokee2022!Q106=0,0,1)</f>
        <v>1</v>
      </c>
      <c r="CD101" s="7">
        <f>IF(Cherokee2022!R106=0,0,1)</f>
        <v>0</v>
      </c>
      <c r="CE101" s="7">
        <f>IF(Cherokee2022!S106=0,0,1)</f>
        <v>0</v>
      </c>
      <c r="CF101" s="7">
        <f>IF(Cherokee2022!T106=0,0,1)</f>
        <v>0</v>
      </c>
      <c r="CG101" s="7">
        <f>IF(Cherokee2022!U106=0,0,1)</f>
        <v>1</v>
      </c>
      <c r="CH101" s="7">
        <f>IF(Cherokee2022!V106=0,0,1)</f>
        <v>1</v>
      </c>
      <c r="CI101" s="7">
        <f>IF(Cherokee2022!W106=0,0,1)</f>
        <v>0</v>
      </c>
      <c r="CJ101" s="7">
        <f>IF(Cherokee2022!X106=0,0,1)</f>
        <v>0</v>
      </c>
      <c r="CK101" s="7">
        <f>IF(Cherokee2022!Y106=0,0,1)</f>
        <v>0</v>
      </c>
    </row>
    <row r="102" ht="13.5" customHeight="1">
      <c r="A102" s="25">
        <v>101.0</v>
      </c>
      <c r="B102" s="7">
        <v>46.0</v>
      </c>
      <c r="C102" s="7">
        <v>0.0</v>
      </c>
      <c r="D102" s="7">
        <v>8.0</v>
      </c>
      <c r="E102" s="7">
        <v>53.0</v>
      </c>
      <c r="F102" s="7">
        <f t="shared" si="13"/>
        <v>27.82</v>
      </c>
      <c r="G102" s="7">
        <f t="shared" si="14"/>
        <v>72.18</v>
      </c>
      <c r="H102" s="24" t="s">
        <v>98</v>
      </c>
      <c r="I102" s="7" t="s">
        <v>425</v>
      </c>
      <c r="J102" s="7" t="s">
        <v>424</v>
      </c>
      <c r="K102" s="7" t="s">
        <v>413</v>
      </c>
      <c r="L102" s="7" t="s">
        <v>515</v>
      </c>
      <c r="M102" s="7"/>
      <c r="N102" s="7"/>
      <c r="O102" s="7"/>
      <c r="P102" s="7"/>
      <c r="Q102" s="7"/>
      <c r="R102" s="24" t="s">
        <v>478</v>
      </c>
      <c r="S102" s="7" t="s">
        <v>516</v>
      </c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>
        <f>IF(Cherokee2022!J107=0,0,1)</f>
        <v>1</v>
      </c>
      <c r="BW102" s="7">
        <f>IF(Cherokee2022!K107=0,0,1)</f>
        <v>1</v>
      </c>
      <c r="BX102" s="7">
        <f>IF(Cherokee2022!L107=0,0,1)</f>
        <v>0</v>
      </c>
      <c r="BY102" s="7">
        <f>IF(Cherokee2022!M107=0,0,1)</f>
        <v>1</v>
      </c>
      <c r="BZ102" s="7">
        <f>IF(Cherokee2022!N107=0,0,1)</f>
        <v>0</v>
      </c>
      <c r="CA102" s="7">
        <f>IF(Cherokee2022!O107=0,0,1)</f>
        <v>0</v>
      </c>
      <c r="CB102" s="7">
        <f>IF(Cherokee2022!P107=0,0,1)</f>
        <v>0</v>
      </c>
      <c r="CC102" s="7">
        <f>IF(Cherokee2022!Q107=0,0,1)</f>
        <v>1</v>
      </c>
      <c r="CD102" s="7">
        <f>IF(Cherokee2022!R107=0,0,1)</f>
        <v>0</v>
      </c>
      <c r="CE102" s="7">
        <f>IF(Cherokee2022!S107=0,0,1)</f>
        <v>0</v>
      </c>
      <c r="CF102" s="7">
        <f>IF(Cherokee2022!T107=0,0,1)</f>
        <v>1</v>
      </c>
      <c r="CG102" s="7">
        <f>IF(Cherokee2022!U107=0,0,1)</f>
        <v>1</v>
      </c>
      <c r="CH102" s="7">
        <f>IF(Cherokee2022!V107=0,0,1)</f>
        <v>1</v>
      </c>
      <c r="CI102" s="7">
        <f>IF(Cherokee2022!W107=0,0,1)</f>
        <v>0</v>
      </c>
      <c r="CJ102" s="7">
        <f>IF(Cherokee2022!X107=0,0,1)</f>
        <v>1</v>
      </c>
      <c r="CK102" s="7">
        <f>IF(Cherokee2022!Y107=0,0,1)</f>
        <v>1</v>
      </c>
    </row>
    <row r="103" ht="13.5" customHeight="1">
      <c r="A103" s="25">
        <v>102.0</v>
      </c>
      <c r="B103" s="7">
        <v>4.0</v>
      </c>
      <c r="C103" s="7">
        <v>3.0</v>
      </c>
      <c r="D103" s="7">
        <v>3.0</v>
      </c>
      <c r="E103" s="7">
        <v>1.0</v>
      </c>
      <c r="F103" s="7">
        <f t="shared" si="13"/>
        <v>2.86</v>
      </c>
      <c r="G103" s="7">
        <f t="shared" si="14"/>
        <v>97.14</v>
      </c>
      <c r="H103" s="24" t="s">
        <v>98</v>
      </c>
      <c r="I103" s="7" t="s">
        <v>424</v>
      </c>
      <c r="J103" s="7" t="s">
        <v>445</v>
      </c>
      <c r="K103" s="7" t="s">
        <v>413</v>
      </c>
      <c r="L103" s="7" t="s">
        <v>488</v>
      </c>
      <c r="M103" s="7" t="s">
        <v>417</v>
      </c>
      <c r="N103" s="7"/>
      <c r="O103" s="7"/>
      <c r="P103" s="7"/>
      <c r="Q103" s="7"/>
      <c r="R103" s="24" t="s">
        <v>289</v>
      </c>
      <c r="S103" s="7" t="s">
        <v>470</v>
      </c>
      <c r="T103" s="7" t="s">
        <v>517</v>
      </c>
      <c r="U103" s="7" t="s">
        <v>411</v>
      </c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>
        <f>IF(Cherokee2022!J108=0,0,1)</f>
        <v>1</v>
      </c>
      <c r="BW103" s="7">
        <f>IF(Cherokee2022!K108=0,0,1)</f>
        <v>1</v>
      </c>
      <c r="BX103" s="7">
        <f>IF(Cherokee2022!L108=0,0,1)</f>
        <v>0</v>
      </c>
      <c r="BY103" s="7">
        <f>IF(Cherokee2022!M108=0,0,1)</f>
        <v>1</v>
      </c>
      <c r="BZ103" s="7">
        <f>IF(Cherokee2022!N108=0,0,1)</f>
        <v>0</v>
      </c>
      <c r="CA103" s="7">
        <f>IF(Cherokee2022!O108=0,0,1)</f>
        <v>0</v>
      </c>
      <c r="CB103" s="7">
        <f>IF(Cherokee2022!P108=0,0,1)</f>
        <v>0</v>
      </c>
      <c r="CC103" s="7">
        <f>IF(Cherokee2022!Q108=0,0,1)</f>
        <v>1</v>
      </c>
      <c r="CD103" s="7">
        <f>IF(Cherokee2022!R108=0,0,1)</f>
        <v>0</v>
      </c>
      <c r="CE103" s="7">
        <f>IF(Cherokee2022!S108=0,0,1)</f>
        <v>0</v>
      </c>
      <c r="CF103" s="7">
        <f>IF(Cherokee2022!T108=0,0,1)</f>
        <v>0</v>
      </c>
      <c r="CG103" s="7">
        <f>IF(Cherokee2022!U108=0,0,1)</f>
        <v>1</v>
      </c>
      <c r="CH103" s="7">
        <f>IF(Cherokee2022!V108=0,0,1)</f>
        <v>1</v>
      </c>
      <c r="CI103" s="7">
        <f>IF(Cherokee2022!W108=0,0,1)</f>
        <v>0</v>
      </c>
      <c r="CJ103" s="7">
        <f>IF(Cherokee2022!X108=0,0,1)</f>
        <v>0</v>
      </c>
      <c r="CK103" s="7">
        <f>IF(Cherokee2022!Y108=0,0,1)</f>
        <v>0</v>
      </c>
    </row>
    <row r="104" ht="13.5" customHeight="1">
      <c r="A104" s="25">
        <v>103.0</v>
      </c>
      <c r="B104" s="7">
        <v>10.0</v>
      </c>
      <c r="C104" s="7">
        <v>6.0</v>
      </c>
      <c r="D104" s="7">
        <v>9.0</v>
      </c>
      <c r="E104" s="7">
        <v>5.0</v>
      </c>
      <c r="F104" s="7">
        <f t="shared" si="13"/>
        <v>7.8</v>
      </c>
      <c r="G104" s="7">
        <f t="shared" si="14"/>
        <v>92.2</v>
      </c>
      <c r="H104" s="24" t="s">
        <v>384</v>
      </c>
      <c r="I104" s="7" t="s">
        <v>414</v>
      </c>
      <c r="J104" s="7" t="s">
        <v>425</v>
      </c>
      <c r="K104" s="7"/>
      <c r="L104" s="7"/>
      <c r="M104" s="7"/>
      <c r="N104" s="7"/>
      <c r="O104" s="7"/>
      <c r="P104" s="7"/>
      <c r="Q104" s="7"/>
      <c r="R104" s="24" t="s">
        <v>396</v>
      </c>
      <c r="S104" s="7" t="s">
        <v>483</v>
      </c>
      <c r="T104" s="7" t="s">
        <v>459</v>
      </c>
      <c r="U104" s="7" t="s">
        <v>470</v>
      </c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>
        <f>IF(Cherokee2022!J109=0,0,1)</f>
        <v>1</v>
      </c>
      <c r="BW104" s="7">
        <f>IF(Cherokee2022!K109=0,0,1)</f>
        <v>0</v>
      </c>
      <c r="BX104" s="7">
        <f>IF(Cherokee2022!L109=0,0,1)</f>
        <v>0</v>
      </c>
      <c r="BY104" s="7">
        <f>IF(Cherokee2022!M109=0,0,1)</f>
        <v>0</v>
      </c>
      <c r="BZ104" s="7">
        <f>IF(Cherokee2022!N109=0,0,1)</f>
        <v>0</v>
      </c>
      <c r="CA104" s="7">
        <f>IF(Cherokee2022!O109=0,0,1)</f>
        <v>0</v>
      </c>
      <c r="CB104" s="7">
        <f>IF(Cherokee2022!P109=0,0,1)</f>
        <v>0</v>
      </c>
      <c r="CC104" s="7">
        <f>IF(Cherokee2022!Q109=0,0,1)</f>
        <v>1</v>
      </c>
      <c r="CD104" s="7">
        <f>IF(Cherokee2022!R109=0,0,1)</f>
        <v>1</v>
      </c>
      <c r="CE104" s="7">
        <f>IF(Cherokee2022!S109=0,0,1)</f>
        <v>0</v>
      </c>
      <c r="CF104" s="7">
        <f>IF(Cherokee2022!T109=0,0,1)</f>
        <v>0</v>
      </c>
      <c r="CG104" s="7">
        <f>IF(Cherokee2022!U109=0,0,1)</f>
        <v>1</v>
      </c>
      <c r="CH104" s="7">
        <f>IF(Cherokee2022!V109=0,0,1)</f>
        <v>1</v>
      </c>
      <c r="CI104" s="7">
        <f>IF(Cherokee2022!W109=0,0,1)</f>
        <v>0</v>
      </c>
      <c r="CJ104" s="7">
        <f>IF(Cherokee2022!X109=0,0,1)</f>
        <v>0</v>
      </c>
      <c r="CK104" s="7">
        <f>IF(Cherokee2022!Y109=0,0,1)</f>
        <v>0</v>
      </c>
    </row>
    <row r="105" ht="13.5" customHeight="1">
      <c r="A105" s="25">
        <v>104.0</v>
      </c>
      <c r="B105" s="7">
        <v>4.0</v>
      </c>
      <c r="C105" s="7">
        <v>5.0</v>
      </c>
      <c r="D105" s="7">
        <v>7.0</v>
      </c>
      <c r="E105" s="7">
        <v>3.0</v>
      </c>
      <c r="F105" s="7">
        <f t="shared" si="13"/>
        <v>4.94</v>
      </c>
      <c r="G105" s="7">
        <f t="shared" si="14"/>
        <v>95.06</v>
      </c>
      <c r="H105" s="24" t="s">
        <v>474</v>
      </c>
      <c r="I105" s="7" t="s">
        <v>421</v>
      </c>
      <c r="J105" s="7" t="s">
        <v>408</v>
      </c>
      <c r="K105" s="7"/>
      <c r="L105" s="7"/>
      <c r="M105" s="7"/>
      <c r="N105" s="7"/>
      <c r="O105" s="7"/>
      <c r="P105" s="7"/>
      <c r="Q105" s="7"/>
      <c r="R105" s="24" t="s">
        <v>390</v>
      </c>
      <c r="S105" s="7" t="s">
        <v>423</v>
      </c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>
        <f>IF(Cherokee2022!J110=0,0,1)</f>
        <v>0</v>
      </c>
      <c r="BW105" s="7">
        <f>IF(Cherokee2022!K110=0,0,1)</f>
        <v>0</v>
      </c>
      <c r="BX105" s="7">
        <f>IF(Cherokee2022!L110=0,0,1)</f>
        <v>0</v>
      </c>
      <c r="BY105" s="7">
        <f>IF(Cherokee2022!M110=0,0,1)</f>
        <v>0</v>
      </c>
      <c r="BZ105" s="7">
        <f>IF(Cherokee2022!N110=0,0,1)</f>
        <v>0</v>
      </c>
      <c r="CA105" s="7">
        <f>IF(Cherokee2022!O110=0,0,1)</f>
        <v>0</v>
      </c>
      <c r="CB105" s="7">
        <f>IF(Cherokee2022!P110=0,0,1)</f>
        <v>1</v>
      </c>
      <c r="CC105" s="7">
        <f>IF(Cherokee2022!Q110=0,0,1)</f>
        <v>1</v>
      </c>
      <c r="CD105" s="7">
        <f>IF(Cherokee2022!R110=0,0,1)</f>
        <v>0</v>
      </c>
      <c r="CE105" s="7">
        <f>IF(Cherokee2022!S110=0,0,1)</f>
        <v>0</v>
      </c>
      <c r="CF105" s="7">
        <f>IF(Cherokee2022!T110=0,0,1)</f>
        <v>0</v>
      </c>
      <c r="CG105" s="7">
        <f>IF(Cherokee2022!U110=0,0,1)</f>
        <v>1</v>
      </c>
      <c r="CH105" s="7">
        <f>IF(Cherokee2022!V110=0,0,1)</f>
        <v>1</v>
      </c>
      <c r="CI105" s="7">
        <f>IF(Cherokee2022!W110=0,0,1)</f>
        <v>1</v>
      </c>
      <c r="CJ105" s="7">
        <f>IF(Cherokee2022!X110=0,0,1)</f>
        <v>0</v>
      </c>
      <c r="CK105" s="7">
        <f>IF(Cherokee2022!Y110=0,0,1)</f>
        <v>0</v>
      </c>
    </row>
    <row r="106" ht="13.5" customHeight="1">
      <c r="A106" s="44">
        <v>105.0</v>
      </c>
      <c r="B106" s="45">
        <v>3.0</v>
      </c>
      <c r="C106" s="45">
        <v>0.0</v>
      </c>
      <c r="D106" s="45">
        <v>2.0</v>
      </c>
      <c r="E106" s="45"/>
      <c r="F106" s="7">
        <f t="shared" si="13"/>
        <v>1.733333333</v>
      </c>
      <c r="G106" s="7">
        <f t="shared" si="14"/>
        <v>98.26666667</v>
      </c>
      <c r="H106" s="24" t="s">
        <v>98</v>
      </c>
      <c r="I106" s="45" t="s">
        <v>417</v>
      </c>
      <c r="J106" s="45"/>
      <c r="K106" s="45"/>
      <c r="L106" s="45"/>
      <c r="M106" s="45"/>
      <c r="N106" s="45"/>
      <c r="O106" s="45"/>
      <c r="P106" s="45"/>
      <c r="Q106" s="45"/>
      <c r="R106" s="24" t="s">
        <v>118</v>
      </c>
      <c r="S106" s="45" t="s">
        <v>518</v>
      </c>
      <c r="T106" s="45" t="s">
        <v>428</v>
      </c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7">
        <f>IF(Cherokee2022!J111=0,0,1)</f>
        <v>1</v>
      </c>
      <c r="BW106" s="7">
        <f>IF(Cherokee2022!K111=0,0,1)</f>
        <v>0</v>
      </c>
      <c r="BX106" s="7">
        <f>IF(Cherokee2022!L111=0,0,1)</f>
        <v>1</v>
      </c>
      <c r="BY106" s="7">
        <f>IF(Cherokee2022!M111=0,0,1)</f>
        <v>0</v>
      </c>
      <c r="BZ106" s="7">
        <f>IF(Cherokee2022!N111=0,0,1)</f>
        <v>0</v>
      </c>
      <c r="CA106" s="7">
        <f>IF(Cherokee2022!O111=0,0,1)</f>
        <v>0</v>
      </c>
      <c r="CB106" s="7">
        <f>IF(Cherokee2022!P111=0,0,1)</f>
        <v>0</v>
      </c>
      <c r="CC106" s="7">
        <f>IF(Cherokee2022!Q111=0,0,1)</f>
        <v>1</v>
      </c>
      <c r="CD106" s="7">
        <f>IF(Cherokee2022!R111=0,0,1)</f>
        <v>0</v>
      </c>
      <c r="CE106" s="7">
        <f>IF(Cherokee2022!S111=0,0,1)</f>
        <v>0</v>
      </c>
      <c r="CF106" s="7">
        <f>IF(Cherokee2022!T111=0,0,1)</f>
        <v>0</v>
      </c>
      <c r="CG106" s="7">
        <f>IF(Cherokee2022!U111=0,0,1)</f>
        <v>1</v>
      </c>
      <c r="CH106" s="7">
        <f>IF(Cherokee2022!V111=0,0,1)</f>
        <v>1</v>
      </c>
      <c r="CI106" s="7">
        <f>IF(Cherokee2022!W111=0,0,1)</f>
        <v>0</v>
      </c>
      <c r="CJ106" s="7">
        <f>IF(Cherokee2022!X111=0,0,1)</f>
        <v>0</v>
      </c>
      <c r="CK106" s="7">
        <f>IF(Cherokee2022!Y111=0,0,1)</f>
        <v>0</v>
      </c>
    </row>
    <row r="107" ht="13.5" customHeight="1">
      <c r="A107" s="45">
        <v>106.0</v>
      </c>
      <c r="B107" s="45">
        <v>6.0</v>
      </c>
      <c r="C107" s="45">
        <v>8.0</v>
      </c>
      <c r="D107" s="45">
        <v>8.0</v>
      </c>
      <c r="E107" s="45">
        <v>5.0</v>
      </c>
      <c r="F107" s="7">
        <f t="shared" si="13"/>
        <v>7.02</v>
      </c>
      <c r="G107" s="7">
        <f t="shared" si="14"/>
        <v>92.98</v>
      </c>
      <c r="H107" s="24" t="s">
        <v>444</v>
      </c>
      <c r="I107" s="45" t="s">
        <v>424</v>
      </c>
      <c r="J107" s="45" t="s">
        <v>470</v>
      </c>
      <c r="K107" s="45" t="s">
        <v>422</v>
      </c>
      <c r="L107" s="45" t="s">
        <v>417</v>
      </c>
      <c r="M107" s="45"/>
      <c r="N107" s="45"/>
      <c r="O107" s="45"/>
      <c r="P107" s="45"/>
      <c r="Q107" s="45"/>
      <c r="R107" s="24" t="s">
        <v>118</v>
      </c>
      <c r="S107" s="45" t="s">
        <v>423</v>
      </c>
      <c r="T107" s="45" t="s">
        <v>410</v>
      </c>
      <c r="U107" s="45" t="s">
        <v>469</v>
      </c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7">
        <f>IF(Cherokee2022!J112=0,0,1)</f>
        <v>1</v>
      </c>
      <c r="BW107" s="7">
        <f>IF(Cherokee2022!K112=0,0,1)</f>
        <v>0</v>
      </c>
      <c r="BX107" s="7">
        <f>IF(Cherokee2022!L112=0,0,1)</f>
        <v>0</v>
      </c>
      <c r="BY107" s="7">
        <f>IF(Cherokee2022!M112=0,0,1)</f>
        <v>1</v>
      </c>
      <c r="BZ107" s="7">
        <f>IF(Cherokee2022!N112=0,0,1)</f>
        <v>0</v>
      </c>
      <c r="CA107" s="7">
        <f>IF(Cherokee2022!O112=0,0,1)</f>
        <v>1</v>
      </c>
      <c r="CB107" s="7">
        <f>IF(Cherokee2022!P112=0,0,1)</f>
        <v>1</v>
      </c>
      <c r="CC107" s="7">
        <f>IF(Cherokee2022!Q112=0,0,1)</f>
        <v>1</v>
      </c>
      <c r="CD107" s="7">
        <f>IF(Cherokee2022!R112=0,0,1)</f>
        <v>0</v>
      </c>
      <c r="CE107" s="7">
        <f>IF(Cherokee2022!S112=0,0,1)</f>
        <v>0</v>
      </c>
      <c r="CF107" s="7">
        <f>IF(Cherokee2022!T112=0,0,1)</f>
        <v>0</v>
      </c>
      <c r="CG107" s="7">
        <f>IF(Cherokee2022!U112=0,0,1)</f>
        <v>1</v>
      </c>
      <c r="CH107" s="7">
        <f>IF(Cherokee2022!V112=0,0,1)</f>
        <v>1</v>
      </c>
      <c r="CI107" s="7">
        <f>IF(Cherokee2022!W112=0,0,1)</f>
        <v>0</v>
      </c>
      <c r="CJ107" s="7">
        <f>IF(Cherokee2022!X112=0,0,1)</f>
        <v>0</v>
      </c>
      <c r="CK107" s="7">
        <f>IF(Cherokee2022!Y112=0,0,1)</f>
        <v>0</v>
      </c>
    </row>
    <row r="108" ht="13.5" customHeight="1">
      <c r="A108" s="7">
        <v>107.0</v>
      </c>
      <c r="B108" s="7">
        <v>7.0</v>
      </c>
      <c r="C108" s="7">
        <v>8.0</v>
      </c>
      <c r="D108" s="7">
        <v>12.0</v>
      </c>
      <c r="E108" s="7">
        <v>8.0</v>
      </c>
      <c r="F108" s="7">
        <f t="shared" si="13"/>
        <v>9.1</v>
      </c>
      <c r="G108" s="7">
        <f t="shared" si="14"/>
        <v>90.9</v>
      </c>
      <c r="H108" s="24" t="s">
        <v>519</v>
      </c>
      <c r="I108" s="7" t="s">
        <v>408</v>
      </c>
      <c r="J108" s="7" t="s">
        <v>414</v>
      </c>
      <c r="K108" s="7" t="s">
        <v>424</v>
      </c>
      <c r="L108" s="7"/>
      <c r="M108" s="7"/>
      <c r="N108" s="7"/>
      <c r="O108" s="7"/>
      <c r="P108" s="7"/>
      <c r="Q108" s="7"/>
      <c r="R108" s="24" t="s">
        <v>444</v>
      </c>
      <c r="S108" s="7" t="s">
        <v>414</v>
      </c>
      <c r="T108" s="7" t="s">
        <v>437</v>
      </c>
      <c r="U108" s="7" t="s">
        <v>410</v>
      </c>
      <c r="V108" s="7" t="s">
        <v>468</v>
      </c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>
        <f>IF(Cherokee2022!J113=0,0,1)</f>
        <v>1</v>
      </c>
      <c r="BW108" s="7">
        <f>IF(Cherokee2022!K113=0,0,1)</f>
        <v>1</v>
      </c>
      <c r="BX108" s="7">
        <f>IF(Cherokee2022!L113=0,0,1)</f>
        <v>0</v>
      </c>
      <c r="BY108" s="7">
        <f>IF(Cherokee2022!M113=0,0,1)</f>
        <v>0</v>
      </c>
      <c r="BZ108" s="7">
        <f>IF(Cherokee2022!N113=0,0,1)</f>
        <v>0</v>
      </c>
      <c r="CA108" s="7">
        <f>IF(Cherokee2022!O113=0,0,1)</f>
        <v>0</v>
      </c>
      <c r="CB108" s="7">
        <f>IF(Cherokee2022!P113=0,0,1)</f>
        <v>0</v>
      </c>
      <c r="CC108" s="7">
        <f>IF(Cherokee2022!Q113=0,0,1)</f>
        <v>1</v>
      </c>
      <c r="CD108" s="7">
        <f>IF(Cherokee2022!R113=0,0,1)</f>
        <v>0</v>
      </c>
      <c r="CE108" s="7">
        <f>IF(Cherokee2022!S113=0,0,1)</f>
        <v>0</v>
      </c>
      <c r="CF108" s="7">
        <f>IF(Cherokee2022!T113=0,0,1)</f>
        <v>0</v>
      </c>
      <c r="CG108" s="7">
        <f>IF(Cherokee2022!U113=0,0,1)</f>
        <v>1</v>
      </c>
      <c r="CH108" s="7">
        <f>IF(Cherokee2022!V113=0,0,1)</f>
        <v>1</v>
      </c>
      <c r="CI108" s="7">
        <f>IF(Cherokee2022!W113=0,0,1)</f>
        <v>1</v>
      </c>
      <c r="CJ108" s="7">
        <f>IF(Cherokee2022!X113=0,0,1)</f>
        <v>0</v>
      </c>
      <c r="CK108" s="7">
        <f>IF(Cherokee2022!Y113=0,0,1)</f>
        <v>0</v>
      </c>
    </row>
    <row r="109" ht="13.5" customHeight="1">
      <c r="A109" s="7">
        <v>108.0</v>
      </c>
      <c r="B109" s="7">
        <v>8.0</v>
      </c>
      <c r="C109" s="7">
        <v>15.0</v>
      </c>
      <c r="D109" s="7">
        <v>15.0</v>
      </c>
      <c r="E109" s="7">
        <v>7.0</v>
      </c>
      <c r="F109" s="7">
        <f t="shared" si="13"/>
        <v>11.7</v>
      </c>
      <c r="G109" s="7">
        <f t="shared" si="14"/>
        <v>88.3</v>
      </c>
      <c r="H109" s="24" t="s">
        <v>360</v>
      </c>
      <c r="I109" s="7" t="s">
        <v>416</v>
      </c>
      <c r="J109" s="7" t="s">
        <v>496</v>
      </c>
      <c r="K109" s="7" t="s">
        <v>417</v>
      </c>
      <c r="L109" s="7" t="s">
        <v>408</v>
      </c>
      <c r="M109" s="7"/>
      <c r="N109" s="7"/>
      <c r="O109" s="7"/>
      <c r="P109" s="7"/>
      <c r="Q109" s="7"/>
      <c r="R109" s="24" t="s">
        <v>520</v>
      </c>
      <c r="S109" s="7" t="s">
        <v>493</v>
      </c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>
        <f>IF(Cherokee2022!J114=0,0,1)</f>
        <v>1</v>
      </c>
      <c r="BW109" s="7">
        <f>IF(Cherokee2022!K114=0,0,1)</f>
        <v>0</v>
      </c>
      <c r="BX109" s="7">
        <f>IF(Cherokee2022!L114=0,0,1)</f>
        <v>0</v>
      </c>
      <c r="BY109" s="7">
        <f>IF(Cherokee2022!M114=0,0,1)</f>
        <v>0</v>
      </c>
      <c r="BZ109" s="7">
        <f>IF(Cherokee2022!N114=0,0,1)</f>
        <v>0</v>
      </c>
      <c r="CA109" s="7">
        <f>IF(Cherokee2022!O114=0,0,1)</f>
        <v>0</v>
      </c>
      <c r="CB109" s="7">
        <f>IF(Cherokee2022!P114=0,0,1)</f>
        <v>0</v>
      </c>
      <c r="CC109" s="7">
        <f>IF(Cherokee2022!Q114=0,0,1)</f>
        <v>1</v>
      </c>
      <c r="CD109" s="7">
        <f>IF(Cherokee2022!R114=0,0,1)</f>
        <v>0</v>
      </c>
      <c r="CE109" s="7">
        <f>IF(Cherokee2022!S114=0,0,1)</f>
        <v>0</v>
      </c>
      <c r="CF109" s="7">
        <f>IF(Cherokee2022!T114=0,0,1)</f>
        <v>1</v>
      </c>
      <c r="CG109" s="7">
        <f>IF(Cherokee2022!U114=0,0,1)</f>
        <v>0</v>
      </c>
      <c r="CH109" s="7">
        <f>IF(Cherokee2022!V114=0,0,1)</f>
        <v>1</v>
      </c>
      <c r="CI109" s="7">
        <f>IF(Cherokee2022!W114=0,0,1)</f>
        <v>0</v>
      </c>
      <c r="CJ109" s="7">
        <f>IF(Cherokee2022!X114=0,0,1)</f>
        <v>0</v>
      </c>
      <c r="CK109" s="7">
        <f>IF(Cherokee2022!Y114=0,0,1)</f>
        <v>0</v>
      </c>
    </row>
    <row r="110" ht="13.5" customHeight="1">
      <c r="A110" s="7">
        <v>109.0</v>
      </c>
      <c r="B110" s="7">
        <v>2.0</v>
      </c>
      <c r="C110" s="7">
        <v>4.0</v>
      </c>
      <c r="D110" s="7">
        <v>9.0</v>
      </c>
      <c r="E110" s="7">
        <v>8.0</v>
      </c>
      <c r="F110" s="7">
        <f t="shared" si="13"/>
        <v>5.98</v>
      </c>
      <c r="G110" s="7">
        <f t="shared" si="14"/>
        <v>94.02</v>
      </c>
      <c r="H110" s="24" t="s">
        <v>98</v>
      </c>
      <c r="I110" s="7" t="s">
        <v>424</v>
      </c>
      <c r="J110" s="7" t="s">
        <v>406</v>
      </c>
      <c r="K110" s="7" t="s">
        <v>445</v>
      </c>
      <c r="L110" s="7"/>
      <c r="M110" s="7"/>
      <c r="N110" s="7"/>
      <c r="O110" s="7"/>
      <c r="P110" s="7"/>
      <c r="Q110" s="7"/>
      <c r="R110" s="24" t="s">
        <v>521</v>
      </c>
      <c r="S110" s="7" t="s">
        <v>469</v>
      </c>
      <c r="T110" s="7" t="s">
        <v>427</v>
      </c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>
        <f>IF(Cherokee2022!J115=0,0,1)</f>
        <v>1</v>
      </c>
      <c r="BW110" s="7">
        <f>IF(Cherokee2022!K115=0,0,1)</f>
        <v>0</v>
      </c>
      <c r="BX110" s="7">
        <f>IF(Cherokee2022!L115=0,0,1)</f>
        <v>0</v>
      </c>
      <c r="BY110" s="7">
        <f>IF(Cherokee2022!M115=0,0,1)</f>
        <v>0</v>
      </c>
      <c r="BZ110" s="7">
        <f>IF(Cherokee2022!N115=0,0,1)</f>
        <v>0</v>
      </c>
      <c r="CA110" s="7">
        <f>IF(Cherokee2022!O115=0,0,1)</f>
        <v>0</v>
      </c>
      <c r="CB110" s="7">
        <f>IF(Cherokee2022!P115=0,0,1)</f>
        <v>0</v>
      </c>
      <c r="CC110" s="7">
        <f>IF(Cherokee2022!Q115=0,0,1)</f>
        <v>1</v>
      </c>
      <c r="CD110" s="7">
        <f>IF(Cherokee2022!R115=0,0,1)</f>
        <v>0</v>
      </c>
      <c r="CE110" s="7">
        <f>IF(Cherokee2022!S115=0,0,1)</f>
        <v>0</v>
      </c>
      <c r="CF110" s="7">
        <f>IF(Cherokee2022!T115=0,0,1)</f>
        <v>1</v>
      </c>
      <c r="CG110" s="7">
        <f>IF(Cherokee2022!U115=0,0,1)</f>
        <v>0</v>
      </c>
      <c r="CH110" s="7">
        <f>IF(Cherokee2022!V115=0,0,1)</f>
        <v>1</v>
      </c>
      <c r="CI110" s="7">
        <f>IF(Cherokee2022!W115=0,0,1)</f>
        <v>0</v>
      </c>
      <c r="CJ110" s="7">
        <f>IF(Cherokee2022!X115=0,0,1)</f>
        <v>0</v>
      </c>
      <c r="CK110" s="7">
        <f>IF(Cherokee2022!Y115=0,0,1)</f>
        <v>0</v>
      </c>
    </row>
    <row r="111" ht="13.5" customHeight="1">
      <c r="A111" s="7">
        <v>110.0</v>
      </c>
      <c r="B111" s="7">
        <v>3.0</v>
      </c>
      <c r="C111" s="7">
        <v>1.0</v>
      </c>
      <c r="D111" s="7">
        <v>1.0</v>
      </c>
      <c r="E111" s="7">
        <v>0.0</v>
      </c>
      <c r="F111" s="7">
        <f t="shared" si="13"/>
        <v>1.3</v>
      </c>
      <c r="G111" s="7">
        <f t="shared" si="14"/>
        <v>98.7</v>
      </c>
      <c r="H111" s="24" t="s">
        <v>474</v>
      </c>
      <c r="I111" s="7" t="s">
        <v>408</v>
      </c>
      <c r="J111" s="7" t="s">
        <v>414</v>
      </c>
      <c r="K111" s="7"/>
      <c r="L111" s="7"/>
      <c r="M111" s="7"/>
      <c r="N111" s="7"/>
      <c r="O111" s="7"/>
      <c r="P111" s="7"/>
      <c r="Q111" s="7"/>
      <c r="R111" s="24" t="s">
        <v>328</v>
      </c>
      <c r="S111" s="7" t="s">
        <v>469</v>
      </c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>
        <f>IF(Cherokee2022!J116=0,0,1)</f>
        <v>1</v>
      </c>
      <c r="BW111" s="7">
        <f>IF(Cherokee2022!K116=0,0,1)</f>
        <v>1</v>
      </c>
      <c r="BX111" s="7">
        <f>IF(Cherokee2022!L116=0,0,1)</f>
        <v>0</v>
      </c>
      <c r="BY111" s="7">
        <f>IF(Cherokee2022!M116=0,0,1)</f>
        <v>0</v>
      </c>
      <c r="BZ111" s="7">
        <f>IF(Cherokee2022!N116=0,0,1)</f>
        <v>0</v>
      </c>
      <c r="CA111" s="7">
        <f>IF(Cherokee2022!O116=0,0,1)</f>
        <v>0</v>
      </c>
      <c r="CB111" s="7">
        <f>IF(Cherokee2022!P116=0,0,1)</f>
        <v>0</v>
      </c>
      <c r="CC111" s="7">
        <f>IF(Cherokee2022!Q116=0,0,1)</f>
        <v>1</v>
      </c>
      <c r="CD111" s="7">
        <f>IF(Cherokee2022!R116=0,0,1)</f>
        <v>0</v>
      </c>
      <c r="CE111" s="7">
        <f>IF(Cherokee2022!S116=0,0,1)</f>
        <v>0</v>
      </c>
      <c r="CF111" s="7">
        <f>IF(Cherokee2022!T116=0,0,1)</f>
        <v>1</v>
      </c>
      <c r="CG111" s="7">
        <f>IF(Cherokee2022!U116=0,0,1)</f>
        <v>0</v>
      </c>
      <c r="CH111" s="7">
        <f>IF(Cherokee2022!V116=0,0,1)</f>
        <v>1</v>
      </c>
      <c r="CI111" s="7">
        <f>IF(Cherokee2022!W116=0,0,1)</f>
        <v>0</v>
      </c>
      <c r="CJ111" s="7">
        <f>IF(Cherokee2022!X116=0,0,1)</f>
        <v>0</v>
      </c>
      <c r="CK111" s="7">
        <f>IF(Cherokee2022!Y116=0,0,1)</f>
        <v>0</v>
      </c>
    </row>
    <row r="112" ht="13.5" customHeight="1">
      <c r="A112" s="7">
        <v>111.0</v>
      </c>
      <c r="B112" s="7">
        <v>21.0</v>
      </c>
      <c r="C112" s="7">
        <v>11.0</v>
      </c>
      <c r="D112" s="7">
        <v>26.0</v>
      </c>
      <c r="E112" s="7">
        <v>18.0</v>
      </c>
      <c r="F112" s="7">
        <f t="shared" si="13"/>
        <v>19.76</v>
      </c>
      <c r="G112" s="7">
        <f t="shared" si="14"/>
        <v>80.24</v>
      </c>
      <c r="H112" s="24" t="s">
        <v>360</v>
      </c>
      <c r="I112" s="7" t="s">
        <v>406</v>
      </c>
      <c r="J112" s="7" t="s">
        <v>414</v>
      </c>
      <c r="K112" s="7" t="s">
        <v>420</v>
      </c>
      <c r="L112" s="7"/>
      <c r="M112" s="7"/>
      <c r="N112" s="7"/>
      <c r="O112" s="7"/>
      <c r="P112" s="7"/>
      <c r="Q112" s="7"/>
      <c r="R112" s="24" t="s">
        <v>478</v>
      </c>
      <c r="S112" s="7" t="s">
        <v>468</v>
      </c>
      <c r="T112" s="7" t="s">
        <v>483</v>
      </c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>
        <f>IF(Cherokee2022!J117=0,0,1)</f>
        <v>0</v>
      </c>
      <c r="BW112" s="7">
        <f>IF(Cherokee2022!K117=0,0,1)</f>
        <v>0</v>
      </c>
      <c r="BX112" s="7">
        <f>IF(Cherokee2022!L117=0,0,1)</f>
        <v>0</v>
      </c>
      <c r="BY112" s="7">
        <f>IF(Cherokee2022!M117=0,0,1)</f>
        <v>1</v>
      </c>
      <c r="BZ112" s="7">
        <f>IF(Cherokee2022!N117=0,0,1)</f>
        <v>1</v>
      </c>
      <c r="CA112" s="7">
        <f>IF(Cherokee2022!O117=0,0,1)</f>
        <v>0</v>
      </c>
      <c r="CB112" s="7">
        <f>IF(Cherokee2022!P117=0,0,1)</f>
        <v>0</v>
      </c>
      <c r="CC112" s="7">
        <f>IF(Cherokee2022!Q117=0,0,1)</f>
        <v>1</v>
      </c>
      <c r="CD112" s="7">
        <f>IF(Cherokee2022!R117=0,0,1)</f>
        <v>0</v>
      </c>
      <c r="CE112" s="7">
        <f>IF(Cherokee2022!S117=0,0,1)</f>
        <v>0</v>
      </c>
      <c r="CF112" s="7">
        <f>IF(Cherokee2022!T117=0,0,1)</f>
        <v>0</v>
      </c>
      <c r="CG112" s="7">
        <f>IF(Cherokee2022!U117=0,0,1)</f>
        <v>1</v>
      </c>
      <c r="CH112" s="7">
        <f>IF(Cherokee2022!V117=0,0,1)</f>
        <v>1</v>
      </c>
      <c r="CI112" s="7">
        <f>IF(Cherokee2022!W117=0,0,1)</f>
        <v>0</v>
      </c>
      <c r="CJ112" s="7">
        <f>IF(Cherokee2022!X117=0,0,1)</f>
        <v>0</v>
      </c>
      <c r="CK112" s="7">
        <f>IF(Cherokee2022!Y117=0,0,1)</f>
        <v>0</v>
      </c>
    </row>
    <row r="113" ht="13.5" customHeight="1">
      <c r="A113" s="7">
        <v>112.0</v>
      </c>
      <c r="B113" s="7">
        <v>14.0</v>
      </c>
      <c r="C113" s="7">
        <v>14.0</v>
      </c>
      <c r="D113" s="7">
        <v>10.0</v>
      </c>
      <c r="E113" s="7">
        <v>6.0</v>
      </c>
      <c r="F113" s="7">
        <f t="shared" si="13"/>
        <v>11.44</v>
      </c>
      <c r="G113" s="7">
        <f t="shared" si="14"/>
        <v>88.56</v>
      </c>
      <c r="H113" s="24" t="s">
        <v>474</v>
      </c>
      <c r="I113" s="7" t="s">
        <v>424</v>
      </c>
      <c r="J113" s="7" t="s">
        <v>414</v>
      </c>
      <c r="K113" s="7"/>
      <c r="L113" s="7"/>
      <c r="M113" s="7"/>
      <c r="N113" s="7"/>
      <c r="O113" s="7"/>
      <c r="P113" s="7"/>
      <c r="Q113" s="7"/>
      <c r="R113" s="24" t="s">
        <v>98</v>
      </c>
      <c r="S113" s="7" t="s">
        <v>522</v>
      </c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>
        <f>IF(Cherokee2022!J118=0,0,1)</f>
        <v>0</v>
      </c>
      <c r="BW113" s="7">
        <f>IF(Cherokee2022!K118=0,0,1)</f>
        <v>0</v>
      </c>
      <c r="BX113" s="7">
        <f>IF(Cherokee2022!L118=0,0,1)</f>
        <v>0</v>
      </c>
      <c r="BY113" s="7">
        <f>IF(Cherokee2022!M118=0,0,1)</f>
        <v>0</v>
      </c>
      <c r="BZ113" s="7">
        <f>IF(Cherokee2022!N118=0,0,1)</f>
        <v>0</v>
      </c>
      <c r="CA113" s="7">
        <f>IF(Cherokee2022!O118=0,0,1)</f>
        <v>0</v>
      </c>
      <c r="CB113" s="7">
        <f>IF(Cherokee2022!P118=0,0,1)</f>
        <v>1</v>
      </c>
      <c r="CC113" s="7">
        <f>IF(Cherokee2022!Q118=0,0,1)</f>
        <v>1</v>
      </c>
      <c r="CD113" s="7">
        <f>IF(Cherokee2022!R118=0,0,1)</f>
        <v>0</v>
      </c>
      <c r="CE113" s="7">
        <f>IF(Cherokee2022!S118=0,0,1)</f>
        <v>0</v>
      </c>
      <c r="CF113" s="7">
        <f>IF(Cherokee2022!T118=0,0,1)</f>
        <v>1</v>
      </c>
      <c r="CG113" s="7">
        <f>IF(Cherokee2022!U118=0,0,1)</f>
        <v>1</v>
      </c>
      <c r="CH113" s="7">
        <f>IF(Cherokee2022!V118=0,0,1)</f>
        <v>1</v>
      </c>
      <c r="CI113" s="7">
        <f>IF(Cherokee2022!W118=0,0,1)</f>
        <v>0</v>
      </c>
      <c r="CJ113" s="7">
        <f>IF(Cherokee2022!X118=0,0,1)</f>
        <v>0</v>
      </c>
      <c r="CK113" s="7">
        <f>IF(Cherokee2022!Y118=0,0,1)</f>
        <v>0</v>
      </c>
    </row>
    <row r="114" ht="13.5" customHeight="1">
      <c r="A114" s="7">
        <v>113.0</v>
      </c>
      <c r="B114" s="7">
        <v>22.0</v>
      </c>
      <c r="C114" s="7">
        <v>67.0</v>
      </c>
      <c r="D114" s="7">
        <v>18.0</v>
      </c>
      <c r="E114" s="7">
        <v>13.0</v>
      </c>
      <c r="F114" s="7">
        <f t="shared" si="13"/>
        <v>31.2</v>
      </c>
      <c r="G114" s="7">
        <f t="shared" si="14"/>
        <v>68.8</v>
      </c>
      <c r="H114" s="24" t="s">
        <v>384</v>
      </c>
      <c r="I114" s="7" t="s">
        <v>414</v>
      </c>
      <c r="J114" s="7" t="s">
        <v>424</v>
      </c>
      <c r="K114" s="7"/>
      <c r="L114" s="7"/>
      <c r="M114" s="7"/>
      <c r="N114" s="7"/>
      <c r="O114" s="7"/>
      <c r="P114" s="7"/>
      <c r="Q114" s="7"/>
      <c r="R114" s="24" t="s">
        <v>343</v>
      </c>
      <c r="S114" s="7" t="s">
        <v>523</v>
      </c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>
        <f>IF(Cherokee2022!J119=0,0,1)</f>
        <v>1</v>
      </c>
      <c r="BW114" s="7">
        <f>IF(Cherokee2022!K119=0,0,1)</f>
        <v>0</v>
      </c>
      <c r="BX114" s="7">
        <f>IF(Cherokee2022!L119=0,0,1)</f>
        <v>0</v>
      </c>
      <c r="BY114" s="7">
        <f>IF(Cherokee2022!M119=0,0,1)</f>
        <v>1</v>
      </c>
      <c r="BZ114" s="7">
        <f>IF(Cherokee2022!N119=0,0,1)</f>
        <v>0</v>
      </c>
      <c r="CA114" s="7">
        <f>IF(Cherokee2022!O119=0,0,1)</f>
        <v>0</v>
      </c>
      <c r="CB114" s="7">
        <f>IF(Cherokee2022!P119=0,0,1)</f>
        <v>1</v>
      </c>
      <c r="CC114" s="7">
        <f>IF(Cherokee2022!Q119=0,0,1)</f>
        <v>1</v>
      </c>
      <c r="CD114" s="7">
        <f>IF(Cherokee2022!R119=0,0,1)</f>
        <v>0</v>
      </c>
      <c r="CE114" s="7">
        <f>IF(Cherokee2022!S119=0,0,1)</f>
        <v>0</v>
      </c>
      <c r="CF114" s="7">
        <f>IF(Cherokee2022!T119=0,0,1)</f>
        <v>1</v>
      </c>
      <c r="CG114" s="7">
        <f>IF(Cherokee2022!U119=0,0,1)</f>
        <v>1</v>
      </c>
      <c r="CH114" s="7">
        <f>IF(Cherokee2022!V119=0,0,1)</f>
        <v>1</v>
      </c>
      <c r="CI114" s="7">
        <f>IF(Cherokee2022!W119=0,0,1)</f>
        <v>0</v>
      </c>
      <c r="CJ114" s="7">
        <f>IF(Cherokee2022!X119=0,0,1)</f>
        <v>1</v>
      </c>
      <c r="CK114" s="7">
        <f>IF(Cherokee2022!Y119=0,0,1)</f>
        <v>1</v>
      </c>
    </row>
    <row r="115" ht="13.5" customHeight="1">
      <c r="A115" s="7">
        <v>114.0</v>
      </c>
      <c r="B115" s="7">
        <v>11.0</v>
      </c>
      <c r="C115" s="7">
        <v>3.0</v>
      </c>
      <c r="D115" s="7">
        <v>5.0</v>
      </c>
      <c r="E115" s="7">
        <v>7.0</v>
      </c>
      <c r="F115" s="7">
        <f t="shared" si="13"/>
        <v>6.76</v>
      </c>
      <c r="G115" s="7">
        <f t="shared" si="14"/>
        <v>93.24</v>
      </c>
      <c r="H115" s="24" t="s">
        <v>474</v>
      </c>
      <c r="I115" s="7" t="s">
        <v>414</v>
      </c>
      <c r="J115" s="7" t="s">
        <v>425</v>
      </c>
      <c r="K115" s="7"/>
      <c r="L115" s="7"/>
      <c r="M115" s="7"/>
      <c r="N115" s="7"/>
      <c r="O115" s="7"/>
      <c r="P115" s="7"/>
      <c r="Q115" s="7"/>
      <c r="R115" s="24" t="s">
        <v>260</v>
      </c>
      <c r="S115" s="7" t="s">
        <v>483</v>
      </c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>
        <f>IF(Cherokee2022!J120=0,0,1)</f>
        <v>1</v>
      </c>
      <c r="BW115" s="7">
        <f>IF(Cherokee2022!K120=0,0,1)</f>
        <v>1</v>
      </c>
      <c r="BX115" s="7">
        <f>IF(Cherokee2022!L120=0,0,1)</f>
        <v>0</v>
      </c>
      <c r="BY115" s="7">
        <f>IF(Cherokee2022!M120=0,0,1)</f>
        <v>1</v>
      </c>
      <c r="BZ115" s="7">
        <f>IF(Cherokee2022!N120=0,0,1)</f>
        <v>0</v>
      </c>
      <c r="CA115" s="7">
        <f>IF(Cherokee2022!O120=0,0,1)</f>
        <v>0</v>
      </c>
      <c r="CB115" s="7">
        <f>IF(Cherokee2022!P120=0,0,1)</f>
        <v>0</v>
      </c>
      <c r="CC115" s="7">
        <f>IF(Cherokee2022!Q120=0,0,1)</f>
        <v>1</v>
      </c>
      <c r="CD115" s="7">
        <f>IF(Cherokee2022!R120=0,0,1)</f>
        <v>0</v>
      </c>
      <c r="CE115" s="7">
        <f>IF(Cherokee2022!S120=0,0,1)</f>
        <v>0</v>
      </c>
      <c r="CF115" s="7">
        <f>IF(Cherokee2022!T120=0,0,1)</f>
        <v>0</v>
      </c>
      <c r="CG115" s="7">
        <f>IF(Cherokee2022!U120=0,0,1)</f>
        <v>1</v>
      </c>
      <c r="CH115" s="7">
        <f>IF(Cherokee2022!V120=0,0,1)</f>
        <v>1</v>
      </c>
      <c r="CI115" s="7">
        <f>IF(Cherokee2022!W120=0,0,1)</f>
        <v>0</v>
      </c>
      <c r="CJ115" s="7">
        <f>IF(Cherokee2022!X120=0,0,1)</f>
        <v>0</v>
      </c>
      <c r="CK115" s="7">
        <f>IF(Cherokee2022!Y120=0,0,1)</f>
        <v>0</v>
      </c>
    </row>
    <row r="116" ht="13.5" customHeight="1">
      <c r="A116" s="7">
        <v>115.0</v>
      </c>
      <c r="B116" s="7">
        <v>23.0</v>
      </c>
      <c r="C116" s="7">
        <v>4.0</v>
      </c>
      <c r="D116" s="7">
        <v>41.0</v>
      </c>
      <c r="E116" s="7">
        <v>14.0</v>
      </c>
      <c r="F116" s="7">
        <f t="shared" si="13"/>
        <v>21.32</v>
      </c>
      <c r="G116" s="7">
        <f t="shared" si="14"/>
        <v>78.68</v>
      </c>
      <c r="H116" s="24" t="s">
        <v>98</v>
      </c>
      <c r="I116" s="7" t="s">
        <v>424</v>
      </c>
      <c r="J116" s="7" t="s">
        <v>417</v>
      </c>
      <c r="K116" s="7"/>
      <c r="L116" s="7"/>
      <c r="M116" s="7"/>
      <c r="N116" s="7"/>
      <c r="O116" s="7"/>
      <c r="P116" s="7"/>
      <c r="Q116" s="7"/>
      <c r="R116" s="24" t="s">
        <v>328</v>
      </c>
      <c r="S116" s="7" t="s">
        <v>427</v>
      </c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>
        <f>IF(Cherokee2022!J121=0,0,1)</f>
        <v>1</v>
      </c>
      <c r="BW116" s="7">
        <f>IF(Cherokee2022!K121=0,0,1)</f>
        <v>0</v>
      </c>
      <c r="BX116" s="7">
        <f>IF(Cherokee2022!L121=0,0,1)</f>
        <v>0</v>
      </c>
      <c r="BY116" s="7">
        <f>IF(Cherokee2022!M121=0,0,1)</f>
        <v>1</v>
      </c>
      <c r="BZ116" s="7">
        <f>IF(Cherokee2022!N121=0,0,1)</f>
        <v>0</v>
      </c>
      <c r="CA116" s="7">
        <f>IF(Cherokee2022!O121=0,0,1)</f>
        <v>0</v>
      </c>
      <c r="CB116" s="7">
        <f>IF(Cherokee2022!P121=0,0,1)</f>
        <v>0</v>
      </c>
      <c r="CC116" s="7">
        <f>IF(Cherokee2022!Q121=0,0,1)</f>
        <v>1</v>
      </c>
      <c r="CD116" s="7">
        <f>IF(Cherokee2022!R121=0,0,1)</f>
        <v>0</v>
      </c>
      <c r="CE116" s="7">
        <f>IF(Cherokee2022!S121=0,0,1)</f>
        <v>0</v>
      </c>
      <c r="CF116" s="7">
        <f>IF(Cherokee2022!T121=0,0,1)</f>
        <v>0</v>
      </c>
      <c r="CG116" s="7">
        <f>IF(Cherokee2022!U121=0,0,1)</f>
        <v>1</v>
      </c>
      <c r="CH116" s="7">
        <f>IF(Cherokee2022!V121=0,0,1)</f>
        <v>1</v>
      </c>
      <c r="CI116" s="7">
        <f>IF(Cherokee2022!W121=0,0,1)</f>
        <v>1</v>
      </c>
      <c r="CJ116" s="7">
        <f>IF(Cherokee2022!X121=0,0,1)</f>
        <v>0</v>
      </c>
      <c r="CK116" s="7">
        <f>IF(Cherokee2022!Y121=0,0,1)</f>
        <v>0</v>
      </c>
    </row>
    <row r="117" ht="13.5" customHeight="1">
      <c r="A117" s="7">
        <v>116.0</v>
      </c>
      <c r="B117" s="7">
        <v>8.0</v>
      </c>
      <c r="C117" s="7">
        <v>8.0</v>
      </c>
      <c r="D117" s="7">
        <v>6.0</v>
      </c>
      <c r="E117" s="7">
        <v>5.0</v>
      </c>
      <c r="F117" s="7">
        <f t="shared" si="13"/>
        <v>7.02</v>
      </c>
      <c r="G117" s="7">
        <f t="shared" si="14"/>
        <v>92.98</v>
      </c>
      <c r="H117" s="24" t="s">
        <v>98</v>
      </c>
      <c r="I117" s="7" t="s">
        <v>445</v>
      </c>
      <c r="J117" s="7"/>
      <c r="K117" s="7"/>
      <c r="L117" s="7"/>
      <c r="M117" s="7"/>
      <c r="N117" s="7"/>
      <c r="O117" s="7"/>
      <c r="P117" s="7"/>
      <c r="Q117" s="7"/>
      <c r="R117" s="24" t="s">
        <v>328</v>
      </c>
      <c r="S117" s="7" t="s">
        <v>524</v>
      </c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>
        <f>IF(Cherokee2022!J122=0,0,1)</f>
        <v>1</v>
      </c>
      <c r="BW117" s="7">
        <f>IF(Cherokee2022!K122=0,0,1)</f>
        <v>0</v>
      </c>
      <c r="BX117" s="7">
        <f>IF(Cherokee2022!L122=0,0,1)</f>
        <v>0</v>
      </c>
      <c r="BY117" s="7">
        <f>IF(Cherokee2022!M122=0,0,1)</f>
        <v>0</v>
      </c>
      <c r="BZ117" s="7">
        <f>IF(Cherokee2022!N122=0,0,1)</f>
        <v>0</v>
      </c>
      <c r="CA117" s="7">
        <f>IF(Cherokee2022!O122=0,0,1)</f>
        <v>0</v>
      </c>
      <c r="CB117" s="7">
        <f>IF(Cherokee2022!P122=0,0,1)</f>
        <v>1</v>
      </c>
      <c r="CC117" s="7">
        <f>IF(Cherokee2022!Q122=0,0,1)</f>
        <v>1</v>
      </c>
      <c r="CD117" s="7">
        <f>IF(Cherokee2022!R122=0,0,1)</f>
        <v>0</v>
      </c>
      <c r="CE117" s="7">
        <f>IF(Cherokee2022!S122=0,0,1)</f>
        <v>0</v>
      </c>
      <c r="CF117" s="7">
        <f>IF(Cherokee2022!T122=0,0,1)</f>
        <v>0</v>
      </c>
      <c r="CG117" s="7">
        <f>IF(Cherokee2022!U122=0,0,1)</f>
        <v>1</v>
      </c>
      <c r="CH117" s="7">
        <f>IF(Cherokee2022!V122=0,0,1)</f>
        <v>1</v>
      </c>
      <c r="CI117" s="7">
        <f>IF(Cherokee2022!W122=0,0,1)</f>
        <v>1</v>
      </c>
      <c r="CJ117" s="7">
        <f>IF(Cherokee2022!X122=0,0,1)</f>
        <v>0</v>
      </c>
      <c r="CK117" s="7">
        <f>IF(Cherokee2022!Y122=0,0,1)</f>
        <v>0</v>
      </c>
    </row>
    <row r="118" ht="13.5" customHeight="1">
      <c r="A118" s="7">
        <v>117.0</v>
      </c>
      <c r="B118" s="7">
        <v>12.0</v>
      </c>
      <c r="C118" s="7">
        <v>1.0</v>
      </c>
      <c r="D118" s="7">
        <v>2.0</v>
      </c>
      <c r="E118" s="7">
        <v>5.0</v>
      </c>
      <c r="F118" s="7">
        <f t="shared" si="13"/>
        <v>5.2</v>
      </c>
      <c r="G118" s="7">
        <f t="shared" si="14"/>
        <v>94.8</v>
      </c>
      <c r="H118" s="24" t="s">
        <v>385</v>
      </c>
      <c r="I118" s="7" t="s">
        <v>408</v>
      </c>
      <c r="J118" s="7" t="s">
        <v>417</v>
      </c>
      <c r="K118" s="7" t="s">
        <v>414</v>
      </c>
      <c r="L118" s="7" t="s">
        <v>411</v>
      </c>
      <c r="M118" s="7"/>
      <c r="N118" s="7"/>
      <c r="O118" s="7"/>
      <c r="P118" s="7"/>
      <c r="Q118" s="7"/>
      <c r="R118" s="24" t="s">
        <v>330</v>
      </c>
      <c r="S118" s="7" t="s">
        <v>418</v>
      </c>
      <c r="T118" s="7" t="s">
        <v>431</v>
      </c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>
        <f>IF(Cherokee2022!J123=0,0,1)</f>
        <v>1</v>
      </c>
      <c r="BW118" s="7">
        <f>IF(Cherokee2022!K123=0,0,1)</f>
        <v>0</v>
      </c>
      <c r="BX118" s="7">
        <f>IF(Cherokee2022!L123=0,0,1)</f>
        <v>0</v>
      </c>
      <c r="BY118" s="7">
        <f>IF(Cherokee2022!M123=0,0,1)</f>
        <v>1</v>
      </c>
      <c r="BZ118" s="7">
        <f>IF(Cherokee2022!N123=0,0,1)</f>
        <v>0</v>
      </c>
      <c r="CA118" s="7">
        <f>IF(Cherokee2022!O123=0,0,1)</f>
        <v>1</v>
      </c>
      <c r="CB118" s="7">
        <f>IF(Cherokee2022!P123=0,0,1)</f>
        <v>0</v>
      </c>
      <c r="CC118" s="7">
        <f>IF(Cherokee2022!Q123=0,0,1)</f>
        <v>1</v>
      </c>
      <c r="CD118" s="7">
        <f>IF(Cherokee2022!R123=0,0,1)</f>
        <v>0</v>
      </c>
      <c r="CE118" s="7">
        <f>IF(Cherokee2022!S123=0,0,1)</f>
        <v>0</v>
      </c>
      <c r="CF118" s="7">
        <f>IF(Cherokee2022!T123=0,0,1)</f>
        <v>0</v>
      </c>
      <c r="CG118" s="7">
        <f>IF(Cherokee2022!U123=0,0,1)</f>
        <v>0</v>
      </c>
      <c r="CH118" s="7">
        <f>IF(Cherokee2022!V123=0,0,1)</f>
        <v>1</v>
      </c>
      <c r="CI118" s="7">
        <f>IF(Cherokee2022!W123=0,0,1)</f>
        <v>0</v>
      </c>
      <c r="CJ118" s="7">
        <f>IF(Cherokee2022!X123=0,0,1)</f>
        <v>0</v>
      </c>
      <c r="CK118" s="7">
        <f>IF(Cherokee2022!Y123=0,0,1)</f>
        <v>1</v>
      </c>
    </row>
    <row r="119" ht="13.5" customHeight="1">
      <c r="A119" s="7">
        <v>118.0</v>
      </c>
      <c r="B119" s="7">
        <v>2.0</v>
      </c>
      <c r="C119" s="7">
        <v>2.0</v>
      </c>
      <c r="D119" s="7">
        <v>3.0</v>
      </c>
      <c r="E119" s="7">
        <v>5.0</v>
      </c>
      <c r="F119" s="7">
        <f t="shared" si="13"/>
        <v>3.12</v>
      </c>
      <c r="G119" s="7">
        <f t="shared" si="14"/>
        <v>96.88</v>
      </c>
      <c r="H119" s="24" t="s">
        <v>380</v>
      </c>
      <c r="I119" s="7" t="s">
        <v>414</v>
      </c>
      <c r="J119" s="7" t="s">
        <v>424</v>
      </c>
      <c r="K119" s="7" t="s">
        <v>417</v>
      </c>
      <c r="L119" s="7"/>
      <c r="M119" s="7"/>
      <c r="N119" s="7"/>
      <c r="O119" s="7"/>
      <c r="P119" s="7"/>
      <c r="Q119" s="7"/>
      <c r="R119" s="24" t="s">
        <v>330</v>
      </c>
      <c r="S119" s="7" t="s">
        <v>469</v>
      </c>
      <c r="T119" s="7" t="s">
        <v>489</v>
      </c>
      <c r="U119" s="7" t="s">
        <v>418</v>
      </c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>
        <f>IF(Cherokee2022!J124=0,0,1)</f>
        <v>1</v>
      </c>
      <c r="BW119" s="7">
        <f>IF(Cherokee2022!K124=0,0,1)</f>
        <v>1</v>
      </c>
      <c r="BX119" s="7">
        <f>IF(Cherokee2022!L124=0,0,1)</f>
        <v>0</v>
      </c>
      <c r="BY119" s="7">
        <f>IF(Cherokee2022!M124=0,0,1)</f>
        <v>0</v>
      </c>
      <c r="BZ119" s="7">
        <f>IF(Cherokee2022!N124=0,0,1)</f>
        <v>0</v>
      </c>
      <c r="CA119" s="7">
        <f>IF(Cherokee2022!O124=0,0,1)</f>
        <v>1</v>
      </c>
      <c r="CB119" s="7">
        <f>IF(Cherokee2022!P124=0,0,1)</f>
        <v>0</v>
      </c>
      <c r="CC119" s="7">
        <f>IF(Cherokee2022!Q124=0,0,1)</f>
        <v>1</v>
      </c>
      <c r="CD119" s="7">
        <f>IF(Cherokee2022!R124=0,0,1)</f>
        <v>0</v>
      </c>
      <c r="CE119" s="7">
        <f>IF(Cherokee2022!S124=0,0,1)</f>
        <v>0</v>
      </c>
      <c r="CF119" s="7">
        <f>IF(Cherokee2022!T124=0,0,1)</f>
        <v>1</v>
      </c>
      <c r="CG119" s="7">
        <f>IF(Cherokee2022!U124=0,0,1)</f>
        <v>1</v>
      </c>
      <c r="CH119" s="7">
        <f>IF(Cherokee2022!V124=0,0,1)</f>
        <v>1</v>
      </c>
      <c r="CI119" s="7">
        <f>IF(Cherokee2022!W124=0,0,1)</f>
        <v>0</v>
      </c>
      <c r="CJ119" s="7">
        <f>IF(Cherokee2022!X124=0,0,1)</f>
        <v>1</v>
      </c>
      <c r="CK119" s="7">
        <f>IF(Cherokee2022!Y124=0,0,1)</f>
        <v>0</v>
      </c>
    </row>
    <row r="120" ht="13.5" customHeight="1">
      <c r="A120" s="7">
        <v>119.0</v>
      </c>
      <c r="B120" s="7">
        <v>8.0</v>
      </c>
      <c r="C120" s="7">
        <v>8.0</v>
      </c>
      <c r="D120" s="7">
        <v>0.0</v>
      </c>
      <c r="E120" s="7">
        <v>3.0</v>
      </c>
      <c r="F120" s="7">
        <f t="shared" si="13"/>
        <v>4.94</v>
      </c>
      <c r="G120" s="7">
        <f t="shared" si="14"/>
        <v>95.06</v>
      </c>
      <c r="H120" s="24" t="s">
        <v>98</v>
      </c>
      <c r="I120" s="7" t="s">
        <v>424</v>
      </c>
      <c r="J120" s="7"/>
      <c r="K120" s="7"/>
      <c r="L120" s="7"/>
      <c r="M120" s="7"/>
      <c r="N120" s="7"/>
      <c r="O120" s="7"/>
      <c r="P120" s="7"/>
      <c r="Q120" s="7"/>
      <c r="R120" s="24" t="s">
        <v>101</v>
      </c>
      <c r="S120" s="7" t="s">
        <v>428</v>
      </c>
      <c r="T120" s="7" t="s">
        <v>470</v>
      </c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>
        <f>IF(Cherokee2022!J125=0,0,1)</f>
        <v>1</v>
      </c>
      <c r="BW120" s="7">
        <f>IF(Cherokee2022!K125=0,0,1)</f>
        <v>0</v>
      </c>
      <c r="BX120" s="7">
        <f>IF(Cherokee2022!L125=0,0,1)</f>
        <v>0</v>
      </c>
      <c r="BY120" s="7">
        <f>IF(Cherokee2022!M125=0,0,1)</f>
        <v>0</v>
      </c>
      <c r="BZ120" s="7">
        <f>IF(Cherokee2022!N125=0,0,1)</f>
        <v>0</v>
      </c>
      <c r="CA120" s="7">
        <f>IF(Cherokee2022!O125=0,0,1)</f>
        <v>1</v>
      </c>
      <c r="CB120" s="7">
        <f>IF(Cherokee2022!P125=0,0,1)</f>
        <v>0</v>
      </c>
      <c r="CC120" s="7">
        <f>IF(Cherokee2022!Q125=0,0,1)</f>
        <v>1</v>
      </c>
      <c r="CD120" s="7">
        <f>IF(Cherokee2022!R125=0,0,1)</f>
        <v>0</v>
      </c>
      <c r="CE120" s="7">
        <f>IF(Cherokee2022!S125=0,0,1)</f>
        <v>0</v>
      </c>
      <c r="CF120" s="7">
        <f>IF(Cherokee2022!T125=0,0,1)</f>
        <v>0</v>
      </c>
      <c r="CG120" s="7">
        <f>IF(Cherokee2022!U125=0,0,1)</f>
        <v>1</v>
      </c>
      <c r="CH120" s="7">
        <f>IF(Cherokee2022!V125=0,0,1)</f>
        <v>1</v>
      </c>
      <c r="CI120" s="7">
        <f>IF(Cherokee2022!W125=0,0,1)</f>
        <v>0</v>
      </c>
      <c r="CJ120" s="7">
        <f>IF(Cherokee2022!X125=0,0,1)</f>
        <v>0</v>
      </c>
      <c r="CK120" s="7">
        <f>IF(Cherokee2022!Y125=0,0,1)</f>
        <v>0</v>
      </c>
    </row>
    <row r="121" ht="13.5" customHeight="1">
      <c r="A121" s="30">
        <v>120.0</v>
      </c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7">
        <f>IF(Cherokee2022!J126=0,0,1)</f>
        <v>0</v>
      </c>
      <c r="BW121" s="7">
        <f>IF(Cherokee2022!K126=0,0,1)</f>
        <v>0</v>
      </c>
      <c r="BX121" s="7">
        <f>IF(Cherokee2022!L126=0,0,1)</f>
        <v>0</v>
      </c>
      <c r="BY121" s="7">
        <f>IF(Cherokee2022!M126=0,0,1)</f>
        <v>0</v>
      </c>
      <c r="BZ121" s="7">
        <f>IF(Cherokee2022!N126=0,0,1)</f>
        <v>0</v>
      </c>
      <c r="CA121" s="7">
        <f>IF(Cherokee2022!O126=0,0,1)</f>
        <v>0</v>
      </c>
      <c r="CB121" s="7">
        <f>IF(Cherokee2022!P126=0,0,1)</f>
        <v>0</v>
      </c>
      <c r="CC121" s="7">
        <f>IF(Cherokee2022!Q126=0,0,1)</f>
        <v>0</v>
      </c>
      <c r="CD121" s="7">
        <f>IF(Cherokee2022!R126=0,0,1)</f>
        <v>0</v>
      </c>
      <c r="CE121" s="7">
        <f>IF(Cherokee2022!S126=0,0,1)</f>
        <v>0</v>
      </c>
      <c r="CF121" s="7">
        <f>IF(Cherokee2022!T126=0,0,1)</f>
        <v>0</v>
      </c>
      <c r="CG121" s="7">
        <f>IF(Cherokee2022!U126=0,0,1)</f>
        <v>0</v>
      </c>
      <c r="CH121" s="7">
        <f>IF(Cherokee2022!V126=0,0,1)</f>
        <v>0</v>
      </c>
      <c r="CI121" s="7">
        <f>IF(Cherokee2022!W126=0,0,1)</f>
        <v>0</v>
      </c>
      <c r="CJ121" s="7">
        <f>IF(Cherokee2022!X126=0,0,1)</f>
        <v>0</v>
      </c>
      <c r="CK121" s="7">
        <f>IF(Cherokee2022!Y126=0,0,1)</f>
        <v>0</v>
      </c>
    </row>
    <row r="122" ht="13.5" customHeight="1">
      <c r="A122" s="7">
        <v>121.0</v>
      </c>
      <c r="B122" s="7">
        <v>61.0</v>
      </c>
      <c r="C122" s="7">
        <v>67.0</v>
      </c>
      <c r="D122" s="7">
        <v>20.0</v>
      </c>
      <c r="E122" s="7">
        <v>39.0</v>
      </c>
      <c r="F122" s="7">
        <f t="shared" ref="F122:F152" si="15">((AVERAGE(B122:E122))*(1.04))</f>
        <v>48.62</v>
      </c>
      <c r="G122" s="7">
        <f t="shared" ref="G122:G152" si="16">100-F122</f>
        <v>51.38</v>
      </c>
      <c r="H122" s="22" t="s">
        <v>384</v>
      </c>
      <c r="I122" s="7" t="s">
        <v>425</v>
      </c>
      <c r="J122" s="7" t="s">
        <v>414</v>
      </c>
      <c r="K122" s="7"/>
      <c r="L122" s="7"/>
      <c r="M122" s="7"/>
      <c r="N122" s="7"/>
      <c r="O122" s="7"/>
      <c r="P122" s="7"/>
      <c r="Q122" s="7"/>
      <c r="R122" s="22" t="s">
        <v>246</v>
      </c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>
        <f>IF(Cherokee2022!J127=0,0,1)</f>
        <v>1</v>
      </c>
      <c r="BW122" s="7">
        <f>IF(Cherokee2022!K127=0,0,1)</f>
        <v>1</v>
      </c>
      <c r="BX122" s="7">
        <f>IF(Cherokee2022!L127=0,0,1)</f>
        <v>0</v>
      </c>
      <c r="BY122" s="7">
        <f>IF(Cherokee2022!M127=0,0,1)</f>
        <v>1</v>
      </c>
      <c r="BZ122" s="7">
        <f>IF(Cherokee2022!N127=0,0,1)</f>
        <v>0</v>
      </c>
      <c r="CA122" s="7">
        <f>IF(Cherokee2022!O127=0,0,1)</f>
        <v>0</v>
      </c>
      <c r="CB122" s="7">
        <f>IF(Cherokee2022!P127=0,0,1)</f>
        <v>0</v>
      </c>
      <c r="CC122" s="7">
        <f>IF(Cherokee2022!Q127=0,0,1)</f>
        <v>0</v>
      </c>
      <c r="CD122" s="7">
        <f>IF(Cherokee2022!R127=0,0,1)</f>
        <v>0</v>
      </c>
      <c r="CE122" s="7">
        <f>IF(Cherokee2022!S127=0,0,1)</f>
        <v>0</v>
      </c>
      <c r="CF122" s="7">
        <f>IF(Cherokee2022!T127=0,0,1)</f>
        <v>0</v>
      </c>
      <c r="CG122" s="7">
        <f>IF(Cherokee2022!U127=0,0,1)</f>
        <v>0</v>
      </c>
      <c r="CH122" s="7">
        <f>IF(Cherokee2022!V127=0,0,1)</f>
        <v>1</v>
      </c>
      <c r="CI122" s="7">
        <f>IF(Cherokee2022!W127=0,0,1)</f>
        <v>0</v>
      </c>
      <c r="CJ122" s="7">
        <f>IF(Cherokee2022!X127=0,0,1)</f>
        <v>0</v>
      </c>
      <c r="CK122" s="7">
        <f>IF(Cherokee2022!Y127=0,0,1)</f>
        <v>1</v>
      </c>
    </row>
    <row r="123" ht="13.5" customHeight="1">
      <c r="A123" s="7">
        <v>122.0</v>
      </c>
      <c r="B123" s="7">
        <v>3.0</v>
      </c>
      <c r="C123" s="7">
        <v>12.0</v>
      </c>
      <c r="D123" s="7">
        <v>12.0</v>
      </c>
      <c r="E123" s="7">
        <v>4.0</v>
      </c>
      <c r="F123" s="7">
        <f t="shared" si="15"/>
        <v>8.06</v>
      </c>
      <c r="G123" s="7">
        <f t="shared" si="16"/>
        <v>91.94</v>
      </c>
      <c r="H123" s="24" t="s">
        <v>187</v>
      </c>
      <c r="I123" s="7" t="s">
        <v>425</v>
      </c>
      <c r="J123" s="7" t="s">
        <v>415</v>
      </c>
      <c r="K123" s="7" t="s">
        <v>424</v>
      </c>
      <c r="L123" s="7" t="s">
        <v>416</v>
      </c>
      <c r="M123" s="7" t="s">
        <v>414</v>
      </c>
      <c r="N123" s="7" t="s">
        <v>439</v>
      </c>
      <c r="O123" s="7"/>
      <c r="P123" s="7"/>
      <c r="Q123" s="7"/>
      <c r="R123" s="24" t="s">
        <v>478</v>
      </c>
      <c r="S123" s="7" t="s">
        <v>428</v>
      </c>
      <c r="T123" s="7" t="s">
        <v>517</v>
      </c>
      <c r="U123" s="7" t="s">
        <v>470</v>
      </c>
      <c r="V123" s="7" t="s">
        <v>493</v>
      </c>
      <c r="W123" s="7" t="s">
        <v>525</v>
      </c>
      <c r="X123" s="7" t="s">
        <v>526</v>
      </c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>
        <f>IF(Cherokee2022!J128=0,0,1)</f>
        <v>1</v>
      </c>
      <c r="BW123" s="7">
        <f>IF(Cherokee2022!K128=0,0,1)</f>
        <v>1</v>
      </c>
      <c r="BX123" s="7">
        <f>IF(Cherokee2022!L128=0,0,1)</f>
        <v>0</v>
      </c>
      <c r="BY123" s="7">
        <f>IF(Cherokee2022!M128=0,0,1)</f>
        <v>1</v>
      </c>
      <c r="BZ123" s="7">
        <f>IF(Cherokee2022!N128=0,0,1)</f>
        <v>0</v>
      </c>
      <c r="CA123" s="7">
        <f>IF(Cherokee2022!O128=0,0,1)</f>
        <v>1</v>
      </c>
      <c r="CB123" s="7">
        <f>IF(Cherokee2022!P128=0,0,1)</f>
        <v>0</v>
      </c>
      <c r="CC123" s="7">
        <f>IF(Cherokee2022!Q128=0,0,1)</f>
        <v>1</v>
      </c>
      <c r="CD123" s="7">
        <f>IF(Cherokee2022!R128=0,0,1)</f>
        <v>0</v>
      </c>
      <c r="CE123" s="7">
        <f>IF(Cherokee2022!S128=0,0,1)</f>
        <v>0</v>
      </c>
      <c r="CF123" s="7">
        <f>IF(Cherokee2022!T128=0,0,1)</f>
        <v>0</v>
      </c>
      <c r="CG123" s="7">
        <f>IF(Cherokee2022!U128=0,0,1)</f>
        <v>0</v>
      </c>
      <c r="CH123" s="7">
        <f>IF(Cherokee2022!V128=0,0,1)</f>
        <v>1</v>
      </c>
      <c r="CI123" s="7">
        <f>IF(Cherokee2022!W128=0,0,1)</f>
        <v>1</v>
      </c>
      <c r="CJ123" s="7">
        <f>IF(Cherokee2022!X128=0,0,1)</f>
        <v>0</v>
      </c>
      <c r="CK123" s="7">
        <f>IF(Cherokee2022!Y128=0,0,1)</f>
        <v>0</v>
      </c>
    </row>
    <row r="124" ht="13.5" customHeight="1">
      <c r="A124" s="7">
        <v>123.0</v>
      </c>
      <c r="B124" s="7">
        <v>5.0</v>
      </c>
      <c r="C124" s="7">
        <v>5.0</v>
      </c>
      <c r="D124" s="7">
        <v>0.0</v>
      </c>
      <c r="E124" s="7">
        <v>2.0</v>
      </c>
      <c r="F124" s="7">
        <f t="shared" si="15"/>
        <v>3.12</v>
      </c>
      <c r="G124" s="7">
        <f t="shared" si="16"/>
        <v>96.88</v>
      </c>
      <c r="H124" s="24" t="s">
        <v>187</v>
      </c>
      <c r="I124" s="7" t="s">
        <v>527</v>
      </c>
      <c r="J124" s="7" t="s">
        <v>424</v>
      </c>
      <c r="K124" s="7" t="s">
        <v>413</v>
      </c>
      <c r="L124" s="7" t="s">
        <v>445</v>
      </c>
      <c r="M124" s="7" t="s">
        <v>420</v>
      </c>
      <c r="N124" s="7" t="s">
        <v>414</v>
      </c>
      <c r="O124" s="7"/>
      <c r="P124" s="7"/>
      <c r="Q124" s="7"/>
      <c r="R124" s="24" t="s">
        <v>478</v>
      </c>
      <c r="S124" s="7" t="s">
        <v>423</v>
      </c>
      <c r="T124" s="7" t="s">
        <v>409</v>
      </c>
      <c r="U124" s="7" t="s">
        <v>516</v>
      </c>
      <c r="V124" s="7" t="s">
        <v>428</v>
      </c>
      <c r="W124" s="7" t="s">
        <v>483</v>
      </c>
      <c r="X124" s="7" t="s">
        <v>493</v>
      </c>
      <c r="Y124" s="7" t="s">
        <v>470</v>
      </c>
      <c r="Z124" s="7" t="s">
        <v>528</v>
      </c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>
        <f>IF(Cherokee2022!J129=0,0,1)</f>
        <v>1</v>
      </c>
      <c r="BW124" s="7">
        <f>IF(Cherokee2022!K129=0,0,1)</f>
        <v>1</v>
      </c>
      <c r="BX124" s="7">
        <f>IF(Cherokee2022!L129=0,0,1)</f>
        <v>0</v>
      </c>
      <c r="BY124" s="7">
        <f>IF(Cherokee2022!M129=0,0,1)</f>
        <v>1</v>
      </c>
      <c r="BZ124" s="7">
        <f>IF(Cherokee2022!N129=0,0,1)</f>
        <v>0</v>
      </c>
      <c r="CA124" s="7">
        <f>IF(Cherokee2022!O129=0,0,1)</f>
        <v>1</v>
      </c>
      <c r="CB124" s="7">
        <f>IF(Cherokee2022!P129=0,0,1)</f>
        <v>0</v>
      </c>
      <c r="CC124" s="7">
        <f>IF(Cherokee2022!Q129=0,0,1)</f>
        <v>1</v>
      </c>
      <c r="CD124" s="7">
        <f>IF(Cherokee2022!R129=0,0,1)</f>
        <v>0</v>
      </c>
      <c r="CE124" s="7">
        <f>IF(Cherokee2022!S129=0,0,1)</f>
        <v>0</v>
      </c>
      <c r="CF124" s="7">
        <f>IF(Cherokee2022!T129=0,0,1)</f>
        <v>0</v>
      </c>
      <c r="CG124" s="7">
        <f>IF(Cherokee2022!U129=0,0,1)</f>
        <v>1</v>
      </c>
      <c r="CH124" s="7">
        <f>IF(Cherokee2022!V129=0,0,1)</f>
        <v>0</v>
      </c>
      <c r="CI124" s="7">
        <f>IF(Cherokee2022!W129=0,0,1)</f>
        <v>0</v>
      </c>
      <c r="CJ124" s="7">
        <f>IF(Cherokee2022!X129=0,0,1)</f>
        <v>0</v>
      </c>
      <c r="CK124" s="7">
        <f>IF(Cherokee2022!Y129=0,0,1)</f>
        <v>0</v>
      </c>
    </row>
    <row r="125" ht="13.5" customHeight="1">
      <c r="A125" s="7">
        <v>124.0</v>
      </c>
      <c r="B125" s="7">
        <v>0.0</v>
      </c>
      <c r="C125" s="7">
        <v>0.0</v>
      </c>
      <c r="D125" s="7">
        <v>0.0</v>
      </c>
      <c r="E125" s="7">
        <v>1.0</v>
      </c>
      <c r="F125" s="7">
        <f t="shared" si="15"/>
        <v>0.26</v>
      </c>
      <c r="G125" s="7">
        <f t="shared" si="16"/>
        <v>99.74</v>
      </c>
      <c r="H125" s="24" t="s">
        <v>98</v>
      </c>
      <c r="I125" s="7" t="s">
        <v>445</v>
      </c>
      <c r="J125" s="7"/>
      <c r="K125" s="7"/>
      <c r="L125" s="7"/>
      <c r="M125" s="7"/>
      <c r="N125" s="7"/>
      <c r="O125" s="7"/>
      <c r="P125" s="7"/>
      <c r="Q125" s="7"/>
      <c r="R125" s="24" t="s">
        <v>118</v>
      </c>
      <c r="S125" s="7" t="s">
        <v>423</v>
      </c>
      <c r="T125" s="7" t="s">
        <v>500</v>
      </c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>
        <f>IF(Cherokee2022!J130=0,0,1)</f>
        <v>1</v>
      </c>
      <c r="BW125" s="7">
        <f>IF(Cherokee2022!K130=0,0,1)</f>
        <v>0</v>
      </c>
      <c r="BX125" s="7">
        <f>IF(Cherokee2022!L130=0,0,1)</f>
        <v>0</v>
      </c>
      <c r="BY125" s="7">
        <f>IF(Cherokee2022!M130=0,0,1)</f>
        <v>0</v>
      </c>
      <c r="BZ125" s="7">
        <f>IF(Cherokee2022!N130=0,0,1)</f>
        <v>0</v>
      </c>
      <c r="CA125" s="7">
        <f>IF(Cherokee2022!O130=0,0,1)</f>
        <v>0</v>
      </c>
      <c r="CB125" s="7">
        <f>IF(Cherokee2022!P130=0,0,1)</f>
        <v>0</v>
      </c>
      <c r="CC125" s="7">
        <f>IF(Cherokee2022!Q130=0,0,1)</f>
        <v>1</v>
      </c>
      <c r="CD125" s="7">
        <f>IF(Cherokee2022!R130=0,0,1)</f>
        <v>0</v>
      </c>
      <c r="CE125" s="7">
        <f>IF(Cherokee2022!S130=0,0,1)</f>
        <v>0</v>
      </c>
      <c r="CF125" s="7">
        <f>IF(Cherokee2022!T130=0,0,1)</f>
        <v>0</v>
      </c>
      <c r="CG125" s="7">
        <f>IF(Cherokee2022!U130=0,0,1)</f>
        <v>1</v>
      </c>
      <c r="CH125" s="7">
        <f>IF(Cherokee2022!V130=0,0,1)</f>
        <v>0</v>
      </c>
      <c r="CI125" s="7">
        <f>IF(Cherokee2022!W130=0,0,1)</f>
        <v>0</v>
      </c>
      <c r="CJ125" s="7">
        <f>IF(Cherokee2022!X130=0,0,1)</f>
        <v>0</v>
      </c>
      <c r="CK125" s="7">
        <f>IF(Cherokee2022!Y130=0,0,1)</f>
        <v>0</v>
      </c>
    </row>
    <row r="126" ht="13.5" customHeight="1">
      <c r="A126" s="7">
        <v>125.0</v>
      </c>
      <c r="B126" s="7">
        <v>17.0</v>
      </c>
      <c r="C126" s="7">
        <v>6.0</v>
      </c>
      <c r="D126" s="7">
        <v>6.0</v>
      </c>
      <c r="E126" s="7">
        <v>2.0</v>
      </c>
      <c r="F126" s="7">
        <f t="shared" si="15"/>
        <v>8.06</v>
      </c>
      <c r="G126" s="7">
        <f t="shared" si="16"/>
        <v>91.94</v>
      </c>
      <c r="H126" s="24" t="s">
        <v>187</v>
      </c>
      <c r="I126" s="7" t="s">
        <v>430</v>
      </c>
      <c r="J126" s="7" t="s">
        <v>445</v>
      </c>
      <c r="K126" s="7" t="s">
        <v>414</v>
      </c>
      <c r="L126" s="7"/>
      <c r="M126" s="7"/>
      <c r="N126" s="7"/>
      <c r="O126" s="7"/>
      <c r="P126" s="7"/>
      <c r="Q126" s="7"/>
      <c r="R126" s="24" t="s">
        <v>388</v>
      </c>
      <c r="S126" s="7" t="s">
        <v>470</v>
      </c>
      <c r="T126" s="7" t="s">
        <v>423</v>
      </c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>
        <f>IF(Cherokee2022!J131=0,0,1)</f>
        <v>1</v>
      </c>
      <c r="BW126" s="7">
        <f>IF(Cherokee2022!K131=0,0,1)</f>
        <v>1</v>
      </c>
      <c r="BX126" s="7">
        <f>IF(Cherokee2022!L131=0,0,1)</f>
        <v>1</v>
      </c>
      <c r="BY126" s="7">
        <f>IF(Cherokee2022!M131=0,0,1)</f>
        <v>1</v>
      </c>
      <c r="BZ126" s="7">
        <f>IF(Cherokee2022!N131=0,0,1)</f>
        <v>0</v>
      </c>
      <c r="CA126" s="7">
        <f>IF(Cherokee2022!O131=0,0,1)</f>
        <v>0</v>
      </c>
      <c r="CB126" s="7">
        <f>IF(Cherokee2022!P131=0,0,1)</f>
        <v>0</v>
      </c>
      <c r="CC126" s="7">
        <f>IF(Cherokee2022!Q131=0,0,1)</f>
        <v>1</v>
      </c>
      <c r="CD126" s="7">
        <f>IF(Cherokee2022!R131=0,0,1)</f>
        <v>0</v>
      </c>
      <c r="CE126" s="7">
        <f>IF(Cherokee2022!S131=0,0,1)</f>
        <v>0</v>
      </c>
      <c r="CF126" s="7">
        <f>IF(Cherokee2022!T131=0,0,1)</f>
        <v>0</v>
      </c>
      <c r="CG126" s="7">
        <f>IF(Cherokee2022!U131=0,0,1)</f>
        <v>1</v>
      </c>
      <c r="CH126" s="7">
        <f>IF(Cherokee2022!V131=0,0,1)</f>
        <v>1</v>
      </c>
      <c r="CI126" s="7">
        <f>IF(Cherokee2022!W131=0,0,1)</f>
        <v>0</v>
      </c>
      <c r="CJ126" s="7">
        <f>IF(Cherokee2022!X131=0,0,1)</f>
        <v>0</v>
      </c>
      <c r="CK126" s="7">
        <f>IF(Cherokee2022!Y131=0,0,1)</f>
        <v>0</v>
      </c>
    </row>
    <row r="127" ht="13.5" customHeight="1">
      <c r="A127" s="7">
        <v>126.0</v>
      </c>
      <c r="B127" s="7">
        <v>16.0</v>
      </c>
      <c r="C127" s="7">
        <v>3.0</v>
      </c>
      <c r="D127" s="7">
        <v>0.0</v>
      </c>
      <c r="E127" s="7">
        <v>6.0</v>
      </c>
      <c r="F127" s="7">
        <f t="shared" si="15"/>
        <v>6.5</v>
      </c>
      <c r="G127" s="7">
        <f t="shared" si="16"/>
        <v>93.5</v>
      </c>
      <c r="H127" s="24" t="s">
        <v>404</v>
      </c>
      <c r="I127" s="7" t="s">
        <v>408</v>
      </c>
      <c r="J127" s="7" t="s">
        <v>406</v>
      </c>
      <c r="K127" s="7"/>
      <c r="L127" s="7"/>
      <c r="M127" s="7"/>
      <c r="N127" s="7"/>
      <c r="O127" s="7"/>
      <c r="P127" s="7"/>
      <c r="Q127" s="7"/>
      <c r="R127" s="24" t="s">
        <v>494</v>
      </c>
      <c r="S127" s="7" t="s">
        <v>410</v>
      </c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>
        <f>IF(Cherokee2022!J132=0,0,1)</f>
        <v>1</v>
      </c>
      <c r="BW127" s="7">
        <f>IF(Cherokee2022!K132=0,0,1)</f>
        <v>0</v>
      </c>
      <c r="BX127" s="7">
        <f>IF(Cherokee2022!L132=0,0,1)</f>
        <v>0</v>
      </c>
      <c r="BY127" s="7">
        <f>IF(Cherokee2022!M132=0,0,1)</f>
        <v>0</v>
      </c>
      <c r="BZ127" s="7">
        <f>IF(Cherokee2022!N132=0,0,1)</f>
        <v>0</v>
      </c>
      <c r="CA127" s="7">
        <f>IF(Cherokee2022!O132=0,0,1)</f>
        <v>0</v>
      </c>
      <c r="CB127" s="7">
        <f>IF(Cherokee2022!P132=0,0,1)</f>
        <v>0</v>
      </c>
      <c r="CC127" s="7">
        <f>IF(Cherokee2022!Q132=0,0,1)</f>
        <v>1</v>
      </c>
      <c r="CD127" s="7">
        <f>IF(Cherokee2022!R132=0,0,1)</f>
        <v>0</v>
      </c>
      <c r="CE127" s="7">
        <f>IF(Cherokee2022!S132=0,0,1)</f>
        <v>0</v>
      </c>
      <c r="CF127" s="7">
        <f>IF(Cherokee2022!T132=0,0,1)</f>
        <v>0</v>
      </c>
      <c r="CG127" s="7">
        <f>IF(Cherokee2022!U132=0,0,1)</f>
        <v>1</v>
      </c>
      <c r="CH127" s="7">
        <f>IF(Cherokee2022!V132=0,0,1)</f>
        <v>1</v>
      </c>
      <c r="CI127" s="7">
        <f>IF(Cherokee2022!W132=0,0,1)</f>
        <v>0</v>
      </c>
      <c r="CJ127" s="7">
        <f>IF(Cherokee2022!X132=0,0,1)</f>
        <v>0</v>
      </c>
      <c r="CK127" s="7">
        <f>IF(Cherokee2022!Y132=0,0,1)</f>
        <v>0</v>
      </c>
    </row>
    <row r="128" ht="13.5" customHeight="1">
      <c r="A128" s="7">
        <v>127.0</v>
      </c>
      <c r="B128" s="7">
        <v>4.0</v>
      </c>
      <c r="C128" s="7">
        <v>6.0</v>
      </c>
      <c r="D128" s="7">
        <v>9.0</v>
      </c>
      <c r="E128" s="7">
        <v>9.0</v>
      </c>
      <c r="F128" s="7">
        <f t="shared" si="15"/>
        <v>7.28</v>
      </c>
      <c r="G128" s="7">
        <f t="shared" si="16"/>
        <v>92.72</v>
      </c>
      <c r="H128" s="24" t="s">
        <v>98</v>
      </c>
      <c r="I128" s="7" t="s">
        <v>417</v>
      </c>
      <c r="J128" s="7"/>
      <c r="K128" s="7"/>
      <c r="L128" s="7"/>
      <c r="M128" s="7"/>
      <c r="N128" s="7"/>
      <c r="O128" s="7"/>
      <c r="P128" s="7"/>
      <c r="Q128" s="7"/>
      <c r="R128" s="24" t="s">
        <v>369</v>
      </c>
      <c r="S128" s="7" t="s">
        <v>424</v>
      </c>
      <c r="T128" s="7" t="s">
        <v>469</v>
      </c>
      <c r="U128" s="7" t="s">
        <v>529</v>
      </c>
      <c r="V128" s="7" t="s">
        <v>514</v>
      </c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>
        <f>IF(Cherokee2022!J133=0,0,1)</f>
        <v>1</v>
      </c>
      <c r="BW128" s="7">
        <f>IF(Cherokee2022!K133=0,0,1)</f>
        <v>0</v>
      </c>
      <c r="BX128" s="7">
        <f>IF(Cherokee2022!L133=0,0,1)</f>
        <v>0</v>
      </c>
      <c r="BY128" s="7">
        <f>IF(Cherokee2022!M133=0,0,1)</f>
        <v>0</v>
      </c>
      <c r="BZ128" s="7">
        <f>IF(Cherokee2022!N133=0,0,1)</f>
        <v>0</v>
      </c>
      <c r="CA128" s="7">
        <f>IF(Cherokee2022!O133=0,0,1)</f>
        <v>0</v>
      </c>
      <c r="CB128" s="7">
        <f>IF(Cherokee2022!P133=0,0,1)</f>
        <v>0</v>
      </c>
      <c r="CC128" s="7">
        <f>IF(Cherokee2022!Q133=0,0,1)</f>
        <v>1</v>
      </c>
      <c r="CD128" s="7">
        <f>IF(Cherokee2022!R133=0,0,1)</f>
        <v>0</v>
      </c>
      <c r="CE128" s="7">
        <f>IF(Cherokee2022!S133=0,0,1)</f>
        <v>0</v>
      </c>
      <c r="CF128" s="7">
        <f>IF(Cherokee2022!T133=0,0,1)</f>
        <v>0</v>
      </c>
      <c r="CG128" s="7">
        <f>IF(Cherokee2022!U133=0,0,1)</f>
        <v>1</v>
      </c>
      <c r="CH128" s="7">
        <f>IF(Cherokee2022!V133=0,0,1)</f>
        <v>1</v>
      </c>
      <c r="CI128" s="7">
        <f>IF(Cherokee2022!W133=0,0,1)</f>
        <v>0</v>
      </c>
      <c r="CJ128" s="7">
        <f>IF(Cherokee2022!X133=0,0,1)</f>
        <v>0</v>
      </c>
      <c r="CK128" s="7">
        <f>IF(Cherokee2022!Y133=0,0,1)</f>
        <v>0</v>
      </c>
    </row>
    <row r="129" ht="13.5" customHeight="1">
      <c r="A129" s="7">
        <v>128.0</v>
      </c>
      <c r="B129" s="7">
        <v>6.0</v>
      </c>
      <c r="C129" s="7">
        <v>10.0</v>
      </c>
      <c r="D129" s="7">
        <v>5.0</v>
      </c>
      <c r="E129" s="7">
        <v>3.0</v>
      </c>
      <c r="F129" s="7">
        <f t="shared" si="15"/>
        <v>6.24</v>
      </c>
      <c r="G129" s="7">
        <f t="shared" si="16"/>
        <v>93.76</v>
      </c>
      <c r="H129" s="24" t="s">
        <v>360</v>
      </c>
      <c r="I129" s="7" t="s">
        <v>420</v>
      </c>
      <c r="J129" s="7"/>
      <c r="K129" s="7"/>
      <c r="L129" s="7"/>
      <c r="M129" s="7"/>
      <c r="N129" s="7"/>
      <c r="O129" s="7"/>
      <c r="P129" s="7"/>
      <c r="Q129" s="7"/>
      <c r="R129" s="24" t="s">
        <v>118</v>
      </c>
      <c r="S129" s="7" t="s">
        <v>468</v>
      </c>
      <c r="T129" s="7" t="s">
        <v>423</v>
      </c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>
        <f>IF(Cherokee2022!J134=0,0,1)</f>
        <v>0</v>
      </c>
      <c r="BW129" s="7">
        <f>IF(Cherokee2022!K134=0,0,1)</f>
        <v>0</v>
      </c>
      <c r="BX129" s="7">
        <f>IF(Cherokee2022!L134=0,0,1)</f>
        <v>0</v>
      </c>
      <c r="BY129" s="7">
        <f>IF(Cherokee2022!M134=0,0,1)</f>
        <v>0</v>
      </c>
      <c r="BZ129" s="7">
        <f>IF(Cherokee2022!N134=0,0,1)</f>
        <v>0</v>
      </c>
      <c r="CA129" s="7">
        <f>IF(Cherokee2022!O134=0,0,1)</f>
        <v>0</v>
      </c>
      <c r="CB129" s="7">
        <f>IF(Cherokee2022!P134=0,0,1)</f>
        <v>0</v>
      </c>
      <c r="CC129" s="7">
        <f>IF(Cherokee2022!Q134=0,0,1)</f>
        <v>1</v>
      </c>
      <c r="CD129" s="7">
        <f>IF(Cherokee2022!R134=0,0,1)</f>
        <v>0</v>
      </c>
      <c r="CE129" s="7">
        <f>IF(Cherokee2022!S134=0,0,1)</f>
        <v>0</v>
      </c>
      <c r="CF129" s="7">
        <f>IF(Cherokee2022!T134=0,0,1)</f>
        <v>1</v>
      </c>
      <c r="CG129" s="7">
        <f>IF(Cherokee2022!U134=0,0,1)</f>
        <v>0</v>
      </c>
      <c r="CH129" s="7">
        <f>IF(Cherokee2022!V134=0,0,1)</f>
        <v>0</v>
      </c>
      <c r="CI129" s="7">
        <f>IF(Cherokee2022!W134=0,0,1)</f>
        <v>0</v>
      </c>
      <c r="CJ129" s="7">
        <f>IF(Cherokee2022!X134=0,0,1)</f>
        <v>0</v>
      </c>
      <c r="CK129" s="7">
        <f>IF(Cherokee2022!Y134=0,0,1)</f>
        <v>0</v>
      </c>
    </row>
    <row r="130" ht="13.5" customHeight="1">
      <c r="A130" s="7">
        <v>129.0</v>
      </c>
      <c r="B130" s="7">
        <v>5.0</v>
      </c>
      <c r="C130" s="7">
        <v>4.0</v>
      </c>
      <c r="D130" s="7">
        <v>2.0</v>
      </c>
      <c r="E130" s="7">
        <v>2.0</v>
      </c>
      <c r="F130" s="7">
        <f t="shared" si="15"/>
        <v>3.38</v>
      </c>
      <c r="G130" s="7">
        <f t="shared" si="16"/>
        <v>96.62</v>
      </c>
      <c r="H130" s="24" t="s">
        <v>530</v>
      </c>
      <c r="I130" s="7" t="s">
        <v>414</v>
      </c>
      <c r="J130" s="7" t="s">
        <v>422</v>
      </c>
      <c r="K130" s="7"/>
      <c r="L130" s="7"/>
      <c r="M130" s="7"/>
      <c r="N130" s="7"/>
      <c r="O130" s="7"/>
      <c r="P130" s="7"/>
      <c r="Q130" s="7"/>
      <c r="R130" s="24" t="s">
        <v>260</v>
      </c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>
        <f>IF(Cherokee2022!J135=0,0,1)</f>
        <v>1</v>
      </c>
      <c r="BW130" s="7">
        <f>IF(Cherokee2022!K135=0,0,1)</f>
        <v>0</v>
      </c>
      <c r="BX130" s="7">
        <f>IF(Cherokee2022!L135=0,0,1)</f>
        <v>0</v>
      </c>
      <c r="BY130" s="7">
        <f>IF(Cherokee2022!M135=0,0,1)</f>
        <v>0</v>
      </c>
      <c r="BZ130" s="7">
        <f>IF(Cherokee2022!N135=0,0,1)</f>
        <v>0</v>
      </c>
      <c r="CA130" s="7">
        <f>IF(Cherokee2022!O135=0,0,1)</f>
        <v>0</v>
      </c>
      <c r="CB130" s="7">
        <f>IF(Cherokee2022!P135=0,0,1)</f>
        <v>0</v>
      </c>
      <c r="CC130" s="7">
        <f>IF(Cherokee2022!Q135=0,0,1)</f>
        <v>1</v>
      </c>
      <c r="CD130" s="7">
        <f>IF(Cherokee2022!R135=0,0,1)</f>
        <v>0</v>
      </c>
      <c r="CE130" s="7">
        <f>IF(Cherokee2022!S135=0,0,1)</f>
        <v>0</v>
      </c>
      <c r="CF130" s="7">
        <f>IF(Cherokee2022!T135=0,0,1)</f>
        <v>1</v>
      </c>
      <c r="CG130" s="7">
        <f>IF(Cherokee2022!U135=0,0,1)</f>
        <v>1</v>
      </c>
      <c r="CH130" s="7">
        <f>IF(Cherokee2022!V135=0,0,1)</f>
        <v>1</v>
      </c>
      <c r="CI130" s="7">
        <f>IF(Cherokee2022!W135=0,0,1)</f>
        <v>0</v>
      </c>
      <c r="CJ130" s="7">
        <f>IF(Cherokee2022!X135=0,0,1)</f>
        <v>0</v>
      </c>
      <c r="CK130" s="7">
        <f>IF(Cherokee2022!Y135=0,0,1)</f>
        <v>0</v>
      </c>
    </row>
    <row r="131" ht="13.5" customHeight="1">
      <c r="A131" s="7">
        <v>130.0</v>
      </c>
      <c r="B131" s="7">
        <v>2.0</v>
      </c>
      <c r="C131" s="7">
        <v>2.0</v>
      </c>
      <c r="D131" s="7">
        <v>3.0</v>
      </c>
      <c r="E131" s="7">
        <v>6.0</v>
      </c>
      <c r="F131" s="7">
        <f t="shared" si="15"/>
        <v>3.38</v>
      </c>
      <c r="G131" s="7">
        <f t="shared" si="16"/>
        <v>96.62</v>
      </c>
      <c r="H131" s="24" t="s">
        <v>444</v>
      </c>
      <c r="I131" s="7" t="s">
        <v>417</v>
      </c>
      <c r="J131" s="7" t="s">
        <v>414</v>
      </c>
      <c r="K131" s="7"/>
      <c r="L131" s="7"/>
      <c r="M131" s="7"/>
      <c r="N131" s="7"/>
      <c r="O131" s="7"/>
      <c r="P131" s="7"/>
      <c r="Q131" s="7"/>
      <c r="R131" s="24" t="s">
        <v>260</v>
      </c>
      <c r="S131" s="7" t="s">
        <v>423</v>
      </c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>
        <f>IF(Cherokee2022!J136=0,0,1)</f>
        <v>1</v>
      </c>
      <c r="BW131" s="7">
        <f>IF(Cherokee2022!K136=0,0,1)</f>
        <v>0</v>
      </c>
      <c r="BX131" s="7">
        <f>IF(Cherokee2022!L136=0,0,1)</f>
        <v>0</v>
      </c>
      <c r="BY131" s="7">
        <f>IF(Cherokee2022!M136=0,0,1)</f>
        <v>1</v>
      </c>
      <c r="BZ131" s="7">
        <f>IF(Cherokee2022!N136=0,0,1)</f>
        <v>0</v>
      </c>
      <c r="CA131" s="7">
        <f>IF(Cherokee2022!O136=0,0,1)</f>
        <v>0</v>
      </c>
      <c r="CB131" s="7">
        <f>IF(Cherokee2022!P136=0,0,1)</f>
        <v>1</v>
      </c>
      <c r="CC131" s="7">
        <f>IF(Cherokee2022!Q136=0,0,1)</f>
        <v>1</v>
      </c>
      <c r="CD131" s="7">
        <f>IF(Cherokee2022!R136=0,0,1)</f>
        <v>0</v>
      </c>
      <c r="CE131" s="7">
        <f>IF(Cherokee2022!S136=0,0,1)</f>
        <v>0</v>
      </c>
      <c r="CF131" s="7">
        <f>IF(Cherokee2022!T136=0,0,1)</f>
        <v>0</v>
      </c>
      <c r="CG131" s="7">
        <f>IF(Cherokee2022!U136=0,0,1)</f>
        <v>1</v>
      </c>
      <c r="CH131" s="7">
        <f>IF(Cherokee2022!V136=0,0,1)</f>
        <v>1</v>
      </c>
      <c r="CI131" s="7">
        <f>IF(Cherokee2022!W136=0,0,1)</f>
        <v>0</v>
      </c>
      <c r="CJ131" s="7">
        <f>IF(Cherokee2022!X136=0,0,1)</f>
        <v>0</v>
      </c>
      <c r="CK131" s="7">
        <f>IF(Cherokee2022!Y136=0,0,1)</f>
        <v>0</v>
      </c>
    </row>
    <row r="132" ht="13.5" customHeight="1">
      <c r="A132" s="7">
        <v>131.0</v>
      </c>
      <c r="B132" s="7">
        <v>7.0</v>
      </c>
      <c r="C132" s="7">
        <v>9.0</v>
      </c>
      <c r="D132" s="7">
        <v>5.0</v>
      </c>
      <c r="E132" s="7">
        <v>3.0</v>
      </c>
      <c r="F132" s="7">
        <f t="shared" si="15"/>
        <v>6.24</v>
      </c>
      <c r="G132" s="7">
        <f t="shared" si="16"/>
        <v>93.76</v>
      </c>
      <c r="H132" s="24" t="s">
        <v>474</v>
      </c>
      <c r="I132" s="7" t="s">
        <v>414</v>
      </c>
      <c r="J132" s="7"/>
      <c r="K132" s="7"/>
      <c r="L132" s="7"/>
      <c r="M132" s="7"/>
      <c r="N132" s="7"/>
      <c r="O132" s="7"/>
      <c r="P132" s="7"/>
      <c r="Q132" s="7"/>
      <c r="R132" s="24" t="s">
        <v>328</v>
      </c>
      <c r="S132" s="7" t="s">
        <v>427</v>
      </c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>
        <f>IF(Cherokee2022!J137=0,0,1)</f>
        <v>0</v>
      </c>
      <c r="BW132" s="7">
        <f>IF(Cherokee2022!K137=0,0,1)</f>
        <v>0</v>
      </c>
      <c r="BX132" s="7">
        <f>IF(Cherokee2022!L137=0,0,1)</f>
        <v>0</v>
      </c>
      <c r="BY132" s="7">
        <f>IF(Cherokee2022!M137=0,0,1)</f>
        <v>0</v>
      </c>
      <c r="BZ132" s="7">
        <f>IF(Cherokee2022!N137=0,0,1)</f>
        <v>0</v>
      </c>
      <c r="CA132" s="7">
        <f>IF(Cherokee2022!O137=0,0,1)</f>
        <v>0</v>
      </c>
      <c r="CB132" s="7">
        <f>IF(Cherokee2022!P137=0,0,1)</f>
        <v>0</v>
      </c>
      <c r="CC132" s="7">
        <f>IF(Cherokee2022!Q137=0,0,1)</f>
        <v>1</v>
      </c>
      <c r="CD132" s="7">
        <f>IF(Cherokee2022!R137=0,0,1)</f>
        <v>0</v>
      </c>
      <c r="CE132" s="7">
        <f>IF(Cherokee2022!S137=0,0,1)</f>
        <v>0</v>
      </c>
      <c r="CF132" s="7">
        <f>IF(Cherokee2022!T137=0,0,1)</f>
        <v>0</v>
      </c>
      <c r="CG132" s="7">
        <f>IF(Cherokee2022!U137=0,0,1)</f>
        <v>1</v>
      </c>
      <c r="CH132" s="7">
        <f>IF(Cherokee2022!V137=0,0,1)</f>
        <v>1</v>
      </c>
      <c r="CI132" s="7">
        <f>IF(Cherokee2022!W137=0,0,1)</f>
        <v>1</v>
      </c>
      <c r="CJ132" s="7">
        <f>IF(Cherokee2022!X137=0,0,1)</f>
        <v>0</v>
      </c>
      <c r="CK132" s="7">
        <f>IF(Cherokee2022!Y137=0,0,1)</f>
        <v>0</v>
      </c>
    </row>
    <row r="133" ht="13.5" customHeight="1">
      <c r="A133" s="7">
        <v>132.0</v>
      </c>
      <c r="B133" s="7">
        <v>10.0</v>
      </c>
      <c r="C133" s="7">
        <v>7.0</v>
      </c>
      <c r="D133" s="7">
        <v>3.0</v>
      </c>
      <c r="E133" s="7">
        <v>6.0</v>
      </c>
      <c r="F133" s="7">
        <f t="shared" si="15"/>
        <v>6.76</v>
      </c>
      <c r="G133" s="7">
        <f t="shared" si="16"/>
        <v>93.24</v>
      </c>
      <c r="H133" s="24" t="s">
        <v>187</v>
      </c>
      <c r="I133" s="7" t="s">
        <v>414</v>
      </c>
      <c r="J133" s="7" t="s">
        <v>424</v>
      </c>
      <c r="K133" s="7" t="s">
        <v>479</v>
      </c>
      <c r="L133" s="7"/>
      <c r="M133" s="7"/>
      <c r="N133" s="7"/>
      <c r="O133" s="7"/>
      <c r="P133" s="7"/>
      <c r="Q133" s="7"/>
      <c r="R133" s="24" t="s">
        <v>478</v>
      </c>
      <c r="S133" s="7" t="s">
        <v>483</v>
      </c>
      <c r="T133" s="7" t="s">
        <v>531</v>
      </c>
      <c r="U133" s="7" t="s">
        <v>468</v>
      </c>
      <c r="V133" s="7" t="s">
        <v>423</v>
      </c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>
        <f>IF(Cherokee2022!J138=0,0,1)</f>
        <v>0</v>
      </c>
      <c r="BW133" s="7">
        <f>IF(Cherokee2022!K138=0,0,1)</f>
        <v>0</v>
      </c>
      <c r="BX133" s="7">
        <f>IF(Cherokee2022!L138=0,0,1)</f>
        <v>0</v>
      </c>
      <c r="BY133" s="7">
        <f>IF(Cherokee2022!M138=0,0,1)</f>
        <v>1</v>
      </c>
      <c r="BZ133" s="7">
        <f>IF(Cherokee2022!N138=0,0,1)</f>
        <v>1</v>
      </c>
      <c r="CA133" s="7">
        <f>IF(Cherokee2022!O138=0,0,1)</f>
        <v>0</v>
      </c>
      <c r="CB133" s="7">
        <f>IF(Cherokee2022!P138=0,0,1)</f>
        <v>1</v>
      </c>
      <c r="CC133" s="7">
        <f>IF(Cherokee2022!Q138=0,0,1)</f>
        <v>1</v>
      </c>
      <c r="CD133" s="7">
        <f>IF(Cherokee2022!R138=0,0,1)</f>
        <v>0</v>
      </c>
      <c r="CE133" s="7">
        <f>IF(Cherokee2022!S138=0,0,1)</f>
        <v>0</v>
      </c>
      <c r="CF133" s="7">
        <f>IF(Cherokee2022!T138=0,0,1)</f>
        <v>0</v>
      </c>
      <c r="CG133" s="7">
        <f>IF(Cherokee2022!U138=0,0,1)</f>
        <v>1</v>
      </c>
      <c r="CH133" s="7">
        <f>IF(Cherokee2022!V138=0,0,1)</f>
        <v>1</v>
      </c>
      <c r="CI133" s="7">
        <f>IF(Cherokee2022!W138=0,0,1)</f>
        <v>0</v>
      </c>
      <c r="CJ133" s="7">
        <f>IF(Cherokee2022!X138=0,0,1)</f>
        <v>0</v>
      </c>
      <c r="CK133" s="7">
        <f>IF(Cherokee2022!Y138=0,0,1)</f>
        <v>0</v>
      </c>
    </row>
    <row r="134" ht="13.5" customHeight="1">
      <c r="A134" s="7">
        <v>133.0</v>
      </c>
      <c r="B134" s="7">
        <v>3.0</v>
      </c>
      <c r="C134" s="7">
        <v>48.0</v>
      </c>
      <c r="D134" s="7">
        <v>2.0</v>
      </c>
      <c r="E134" s="7">
        <v>3.0</v>
      </c>
      <c r="F134" s="7">
        <f t="shared" si="15"/>
        <v>14.56</v>
      </c>
      <c r="G134" s="7">
        <f t="shared" si="16"/>
        <v>85.44</v>
      </c>
      <c r="H134" s="24" t="s">
        <v>62</v>
      </c>
      <c r="I134" s="7" t="s">
        <v>420</v>
      </c>
      <c r="J134" s="7" t="s">
        <v>407</v>
      </c>
      <c r="K134" s="7"/>
      <c r="L134" s="7"/>
      <c r="M134" s="7"/>
      <c r="N134" s="7"/>
      <c r="O134" s="7"/>
      <c r="P134" s="7"/>
      <c r="Q134" s="7"/>
      <c r="R134" s="24" t="s">
        <v>118</v>
      </c>
      <c r="S134" s="7" t="s">
        <v>407</v>
      </c>
      <c r="T134" s="7" t="s">
        <v>411</v>
      </c>
      <c r="U134" s="7" t="s">
        <v>406</v>
      </c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>
        <f>IF(Cherokee2022!J139=0,0,1)</f>
        <v>0</v>
      </c>
      <c r="BW134" s="7">
        <f>IF(Cherokee2022!K139=0,0,1)</f>
        <v>0</v>
      </c>
      <c r="BX134" s="7">
        <f>IF(Cherokee2022!L139=0,0,1)</f>
        <v>0</v>
      </c>
      <c r="BY134" s="7">
        <f>IF(Cherokee2022!M139=0,0,1)</f>
        <v>1</v>
      </c>
      <c r="BZ134" s="7">
        <f>IF(Cherokee2022!N139=0,0,1)</f>
        <v>0</v>
      </c>
      <c r="CA134" s="7">
        <f>IF(Cherokee2022!O139=0,0,1)</f>
        <v>0</v>
      </c>
      <c r="CB134" s="7">
        <f>IF(Cherokee2022!P139=0,0,1)</f>
        <v>0</v>
      </c>
      <c r="CC134" s="7">
        <f>IF(Cherokee2022!Q139=0,0,1)</f>
        <v>1</v>
      </c>
      <c r="CD134" s="7">
        <f>IF(Cherokee2022!R139=0,0,1)</f>
        <v>0</v>
      </c>
      <c r="CE134" s="7">
        <f>IF(Cherokee2022!S139=0,0,1)</f>
        <v>0</v>
      </c>
      <c r="CF134" s="7">
        <f>IF(Cherokee2022!T139=0,0,1)</f>
        <v>1</v>
      </c>
      <c r="CG134" s="7">
        <f>IF(Cherokee2022!U139=0,0,1)</f>
        <v>1</v>
      </c>
      <c r="CH134" s="7">
        <f>IF(Cherokee2022!V139=0,0,1)</f>
        <v>1</v>
      </c>
      <c r="CI134" s="7">
        <f>IF(Cherokee2022!W139=0,0,1)</f>
        <v>0</v>
      </c>
      <c r="CJ134" s="7">
        <f>IF(Cherokee2022!X139=0,0,1)</f>
        <v>0</v>
      </c>
      <c r="CK134" s="7">
        <f>IF(Cherokee2022!Y139=0,0,1)</f>
        <v>1</v>
      </c>
    </row>
    <row r="135" ht="13.5" customHeight="1">
      <c r="A135" s="7">
        <v>134.0</v>
      </c>
      <c r="B135" s="7">
        <v>6.0</v>
      </c>
      <c r="C135" s="7">
        <v>3.0</v>
      </c>
      <c r="D135" s="7">
        <v>4.0</v>
      </c>
      <c r="E135" s="7">
        <v>10.0</v>
      </c>
      <c r="F135" s="7">
        <f t="shared" si="15"/>
        <v>5.98</v>
      </c>
      <c r="G135" s="7">
        <f t="shared" si="16"/>
        <v>94.02</v>
      </c>
      <c r="H135" s="24" t="s">
        <v>504</v>
      </c>
      <c r="I135" s="7" t="s">
        <v>407</v>
      </c>
      <c r="J135" s="7" t="s">
        <v>424</v>
      </c>
      <c r="K135" s="7" t="s">
        <v>420</v>
      </c>
      <c r="L135" s="7"/>
      <c r="M135" s="7"/>
      <c r="N135" s="7"/>
      <c r="O135" s="7"/>
      <c r="P135" s="7"/>
      <c r="Q135" s="7"/>
      <c r="R135" s="24" t="s">
        <v>365</v>
      </c>
      <c r="S135" s="7" t="s">
        <v>532</v>
      </c>
      <c r="T135" s="7" t="s">
        <v>406</v>
      </c>
      <c r="U135" s="7" t="s">
        <v>510</v>
      </c>
      <c r="V135" s="7" t="s">
        <v>533</v>
      </c>
      <c r="W135" s="7" t="s">
        <v>534</v>
      </c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>
        <f>IF(Cherokee2022!J140=0,0,1)</f>
        <v>0</v>
      </c>
      <c r="BW135" s="7">
        <f>IF(Cherokee2022!K140=0,0,1)</f>
        <v>0</v>
      </c>
      <c r="BX135" s="7">
        <f>IF(Cherokee2022!L140=0,0,1)</f>
        <v>0</v>
      </c>
      <c r="BY135" s="7">
        <f>IF(Cherokee2022!M140=0,0,1)</f>
        <v>0</v>
      </c>
      <c r="BZ135" s="7">
        <f>IF(Cherokee2022!N140=0,0,1)</f>
        <v>0</v>
      </c>
      <c r="CA135" s="7">
        <f>IF(Cherokee2022!O140=0,0,1)</f>
        <v>1</v>
      </c>
      <c r="CB135" s="7">
        <f>IF(Cherokee2022!P140=0,0,1)</f>
        <v>0</v>
      </c>
      <c r="CC135" s="7">
        <f>IF(Cherokee2022!Q140=0,0,1)</f>
        <v>1</v>
      </c>
      <c r="CD135" s="7">
        <f>IF(Cherokee2022!R140=0,0,1)</f>
        <v>0</v>
      </c>
      <c r="CE135" s="7">
        <f>IF(Cherokee2022!S140=0,0,1)</f>
        <v>0</v>
      </c>
      <c r="CF135" s="7">
        <f>IF(Cherokee2022!T140=0,0,1)</f>
        <v>0</v>
      </c>
      <c r="CG135" s="7">
        <f>IF(Cherokee2022!U140=0,0,1)</f>
        <v>1</v>
      </c>
      <c r="CH135" s="7">
        <f>IF(Cherokee2022!V140=0,0,1)</f>
        <v>1</v>
      </c>
      <c r="CI135" s="7">
        <f>IF(Cherokee2022!W140=0,0,1)</f>
        <v>0</v>
      </c>
      <c r="CJ135" s="7">
        <f>IF(Cherokee2022!X140=0,0,1)</f>
        <v>0</v>
      </c>
      <c r="CK135" s="7">
        <f>IF(Cherokee2022!Y140=0,0,1)</f>
        <v>0</v>
      </c>
    </row>
    <row r="136" ht="13.5" customHeight="1">
      <c r="A136" s="7">
        <v>135.0</v>
      </c>
      <c r="B136" s="7">
        <v>2.0</v>
      </c>
      <c r="C136" s="7">
        <v>8.0</v>
      </c>
      <c r="D136" s="7">
        <v>4.0</v>
      </c>
      <c r="E136" s="7">
        <v>4.0</v>
      </c>
      <c r="F136" s="7">
        <f t="shared" si="15"/>
        <v>4.68</v>
      </c>
      <c r="G136" s="7">
        <f t="shared" si="16"/>
        <v>95.32</v>
      </c>
      <c r="H136" s="24" t="s">
        <v>380</v>
      </c>
      <c r="I136" s="7" t="s">
        <v>417</v>
      </c>
      <c r="J136" s="7" t="s">
        <v>413</v>
      </c>
      <c r="K136" s="7" t="s">
        <v>414</v>
      </c>
      <c r="L136" s="7" t="s">
        <v>408</v>
      </c>
      <c r="M136" s="7"/>
      <c r="N136" s="7"/>
      <c r="O136" s="7"/>
      <c r="P136" s="7"/>
      <c r="Q136" s="7"/>
      <c r="R136" s="24" t="s">
        <v>394</v>
      </c>
      <c r="S136" s="7" t="s">
        <v>483</v>
      </c>
      <c r="T136" s="7" t="s">
        <v>428</v>
      </c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>
        <f>IF(Cherokee2022!J141=0,0,1)</f>
        <v>0</v>
      </c>
      <c r="BW136" s="7">
        <f>IF(Cherokee2022!K141=0,0,1)</f>
        <v>1</v>
      </c>
      <c r="BX136" s="7">
        <f>IF(Cherokee2022!L141=0,0,1)</f>
        <v>0</v>
      </c>
      <c r="BY136" s="7">
        <f>IF(Cherokee2022!M141=0,0,1)</f>
        <v>1</v>
      </c>
      <c r="BZ136" s="7">
        <f>IF(Cherokee2022!N141=0,0,1)</f>
        <v>0</v>
      </c>
      <c r="CA136" s="7">
        <f>IF(Cherokee2022!O141=0,0,1)</f>
        <v>1</v>
      </c>
      <c r="CB136" s="7">
        <f>IF(Cherokee2022!P141=0,0,1)</f>
        <v>0</v>
      </c>
      <c r="CC136" s="7">
        <f>IF(Cherokee2022!Q141=0,0,1)</f>
        <v>1</v>
      </c>
      <c r="CD136" s="7">
        <f>IF(Cherokee2022!R141=0,0,1)</f>
        <v>0</v>
      </c>
      <c r="CE136" s="7">
        <f>IF(Cherokee2022!S141=0,0,1)</f>
        <v>0</v>
      </c>
      <c r="CF136" s="7">
        <f>IF(Cherokee2022!T141=0,0,1)</f>
        <v>1</v>
      </c>
      <c r="CG136" s="7">
        <f>IF(Cherokee2022!U141=0,0,1)</f>
        <v>1</v>
      </c>
      <c r="CH136" s="7">
        <f>IF(Cherokee2022!V141=0,0,1)</f>
        <v>1</v>
      </c>
      <c r="CI136" s="7">
        <f>IF(Cherokee2022!W141=0,0,1)</f>
        <v>1</v>
      </c>
      <c r="CJ136" s="7">
        <f>IF(Cherokee2022!X141=0,0,1)</f>
        <v>0</v>
      </c>
      <c r="CK136" s="7">
        <f>IF(Cherokee2022!Y141=0,0,1)</f>
        <v>0</v>
      </c>
    </row>
    <row r="137" ht="13.5" customHeight="1">
      <c r="A137" s="7">
        <v>136.0</v>
      </c>
      <c r="B137" s="7">
        <v>14.0</v>
      </c>
      <c r="C137" s="7">
        <v>35.0</v>
      </c>
      <c r="D137" s="7">
        <v>42.0</v>
      </c>
      <c r="E137" s="7">
        <v>16.0</v>
      </c>
      <c r="F137" s="7">
        <f t="shared" si="15"/>
        <v>27.82</v>
      </c>
      <c r="G137" s="7">
        <f t="shared" si="16"/>
        <v>72.18</v>
      </c>
      <c r="H137" s="24" t="s">
        <v>474</v>
      </c>
      <c r="I137" s="7" t="s">
        <v>408</v>
      </c>
      <c r="J137" s="7" t="s">
        <v>479</v>
      </c>
      <c r="K137" s="7"/>
      <c r="L137" s="7"/>
      <c r="M137" s="7"/>
      <c r="N137" s="7"/>
      <c r="O137" s="7"/>
      <c r="P137" s="7"/>
      <c r="Q137" s="7"/>
      <c r="R137" s="24" t="s">
        <v>101</v>
      </c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>
        <f>IF(Cherokee2022!J142=0,0,1)</f>
        <v>1</v>
      </c>
      <c r="BW137" s="7">
        <f>IF(Cherokee2022!K142=0,0,1)</f>
        <v>1</v>
      </c>
      <c r="BX137" s="7">
        <f>IF(Cherokee2022!L142=0,0,1)</f>
        <v>0</v>
      </c>
      <c r="BY137" s="7">
        <f>IF(Cherokee2022!M142=0,0,1)</f>
        <v>1</v>
      </c>
      <c r="BZ137" s="7">
        <f>IF(Cherokee2022!N142=0,0,1)</f>
        <v>0</v>
      </c>
      <c r="CA137" s="7">
        <f>IF(Cherokee2022!O142=0,0,1)</f>
        <v>1</v>
      </c>
      <c r="CB137" s="7">
        <f>IF(Cherokee2022!P142=0,0,1)</f>
        <v>0</v>
      </c>
      <c r="CC137" s="7">
        <f>IF(Cherokee2022!Q142=0,0,1)</f>
        <v>1</v>
      </c>
      <c r="CD137" s="7">
        <f>IF(Cherokee2022!R142=0,0,1)</f>
        <v>0</v>
      </c>
      <c r="CE137" s="7">
        <f>IF(Cherokee2022!S142=0,0,1)</f>
        <v>0</v>
      </c>
      <c r="CF137" s="7">
        <f>IF(Cherokee2022!T142=0,0,1)</f>
        <v>0</v>
      </c>
      <c r="CG137" s="7">
        <f>IF(Cherokee2022!U142=0,0,1)</f>
        <v>0</v>
      </c>
      <c r="CH137" s="7">
        <f>IF(Cherokee2022!V142=0,0,1)</f>
        <v>1</v>
      </c>
      <c r="CI137" s="7">
        <f>IF(Cherokee2022!W142=0,0,1)</f>
        <v>0</v>
      </c>
      <c r="CJ137" s="7">
        <f>IF(Cherokee2022!X142=0,0,1)</f>
        <v>0</v>
      </c>
      <c r="CK137" s="7">
        <f>IF(Cherokee2022!Y142=0,0,1)</f>
        <v>1</v>
      </c>
    </row>
    <row r="138" ht="13.5" customHeight="1">
      <c r="A138" s="7">
        <v>137.0</v>
      </c>
      <c r="B138" s="7">
        <v>3.0</v>
      </c>
      <c r="C138" s="7">
        <v>3.0</v>
      </c>
      <c r="D138" s="7">
        <v>0.0</v>
      </c>
      <c r="E138" s="7">
        <v>3.0</v>
      </c>
      <c r="F138" s="7">
        <f t="shared" si="15"/>
        <v>2.34</v>
      </c>
      <c r="G138" s="7">
        <f t="shared" si="16"/>
        <v>97.66</v>
      </c>
      <c r="H138" s="24" t="s">
        <v>474</v>
      </c>
      <c r="I138" s="7" t="s">
        <v>414</v>
      </c>
      <c r="J138" s="7"/>
      <c r="K138" s="7"/>
      <c r="L138" s="7"/>
      <c r="M138" s="7"/>
      <c r="N138" s="7"/>
      <c r="O138" s="7"/>
      <c r="P138" s="7"/>
      <c r="Q138" s="7"/>
      <c r="R138" s="24" t="s">
        <v>118</v>
      </c>
      <c r="S138" s="7" t="s">
        <v>469</v>
      </c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>
        <f>IF(Cherokee2022!J143=0,0,1)</f>
        <v>1</v>
      </c>
      <c r="BW138" s="7">
        <f>IF(Cherokee2022!K143=0,0,1)</f>
        <v>1</v>
      </c>
      <c r="BX138" s="7">
        <f>IF(Cherokee2022!L143=0,0,1)</f>
        <v>0</v>
      </c>
      <c r="BY138" s="7">
        <f>IF(Cherokee2022!M143=0,0,1)</f>
        <v>0</v>
      </c>
      <c r="BZ138" s="7">
        <f>IF(Cherokee2022!N143=0,0,1)</f>
        <v>0</v>
      </c>
      <c r="CA138" s="7">
        <f>IF(Cherokee2022!O143=0,0,1)</f>
        <v>1</v>
      </c>
      <c r="CB138" s="7">
        <f>IF(Cherokee2022!P143=0,0,1)</f>
        <v>0</v>
      </c>
      <c r="CC138" s="7">
        <f>IF(Cherokee2022!Q143=0,0,1)</f>
        <v>1</v>
      </c>
      <c r="CD138" s="7">
        <f>IF(Cherokee2022!R143=0,0,1)</f>
        <v>0</v>
      </c>
      <c r="CE138" s="7">
        <f>IF(Cherokee2022!S143=0,0,1)</f>
        <v>0</v>
      </c>
      <c r="CF138" s="7">
        <f>IF(Cherokee2022!T143=0,0,1)</f>
        <v>0</v>
      </c>
      <c r="CG138" s="7">
        <f>IF(Cherokee2022!U143=0,0,1)</f>
        <v>1</v>
      </c>
      <c r="CH138" s="7">
        <f>IF(Cherokee2022!V143=0,0,1)</f>
        <v>1</v>
      </c>
      <c r="CI138" s="7">
        <f>IF(Cherokee2022!W143=0,0,1)</f>
        <v>0</v>
      </c>
      <c r="CJ138" s="7">
        <f>IF(Cherokee2022!X143=0,0,1)</f>
        <v>0</v>
      </c>
      <c r="CK138" s="7">
        <f>IF(Cherokee2022!Y143=0,0,1)</f>
        <v>0</v>
      </c>
    </row>
    <row r="139" ht="13.5" customHeight="1">
      <c r="A139" s="7">
        <v>138.0</v>
      </c>
      <c r="B139" s="7">
        <v>7.0</v>
      </c>
      <c r="C139" s="7">
        <v>8.0</v>
      </c>
      <c r="D139" s="7">
        <v>4.0</v>
      </c>
      <c r="E139" s="7">
        <v>7.0</v>
      </c>
      <c r="F139" s="7">
        <f t="shared" si="15"/>
        <v>6.76</v>
      </c>
      <c r="G139" s="7">
        <f t="shared" si="16"/>
        <v>93.24</v>
      </c>
      <c r="H139" s="24" t="s">
        <v>98</v>
      </c>
      <c r="I139" s="7" t="s">
        <v>417</v>
      </c>
      <c r="J139" s="7" t="s">
        <v>535</v>
      </c>
      <c r="K139" s="7" t="s">
        <v>424</v>
      </c>
      <c r="L139" s="7"/>
      <c r="M139" s="7"/>
      <c r="N139" s="7"/>
      <c r="O139" s="7"/>
      <c r="P139" s="7"/>
      <c r="Q139" s="7"/>
      <c r="R139" s="24" t="s">
        <v>478</v>
      </c>
      <c r="S139" s="7" t="s">
        <v>483</v>
      </c>
      <c r="T139" s="7" t="s">
        <v>428</v>
      </c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>
        <f>IF(Cherokee2022!J144=0,0,1)</f>
        <v>1</v>
      </c>
      <c r="BW139" s="7">
        <f>IF(Cherokee2022!K144=0,0,1)</f>
        <v>0</v>
      </c>
      <c r="BX139" s="7">
        <f>IF(Cherokee2022!L144=0,0,1)</f>
        <v>0</v>
      </c>
      <c r="BY139" s="7">
        <f>IF(Cherokee2022!M144=0,0,1)</f>
        <v>0</v>
      </c>
      <c r="BZ139" s="7">
        <f>IF(Cherokee2022!N144=0,0,1)</f>
        <v>0</v>
      </c>
      <c r="CA139" s="7">
        <f>IF(Cherokee2022!O144=0,0,1)</f>
        <v>0</v>
      </c>
      <c r="CB139" s="7">
        <f>IF(Cherokee2022!P144=0,0,1)</f>
        <v>0</v>
      </c>
      <c r="CC139" s="7">
        <f>IF(Cherokee2022!Q144=0,0,1)</f>
        <v>1</v>
      </c>
      <c r="CD139" s="7">
        <f>IF(Cherokee2022!R144=0,0,1)</f>
        <v>0</v>
      </c>
      <c r="CE139" s="7">
        <f>IF(Cherokee2022!S144=0,0,1)</f>
        <v>0</v>
      </c>
      <c r="CF139" s="7">
        <f>IF(Cherokee2022!T144=0,0,1)</f>
        <v>1</v>
      </c>
      <c r="CG139" s="7">
        <f>IF(Cherokee2022!U144=0,0,1)</f>
        <v>0</v>
      </c>
      <c r="CH139" s="7">
        <f>IF(Cherokee2022!V144=0,0,1)</f>
        <v>1</v>
      </c>
      <c r="CI139" s="7">
        <f>IF(Cherokee2022!W144=0,0,1)</f>
        <v>0</v>
      </c>
      <c r="CJ139" s="7">
        <f>IF(Cherokee2022!X144=0,0,1)</f>
        <v>0</v>
      </c>
      <c r="CK139" s="7">
        <f>IF(Cherokee2022!Y144=0,0,1)</f>
        <v>0</v>
      </c>
    </row>
    <row r="140" ht="13.5" customHeight="1">
      <c r="A140" s="7">
        <v>139.0</v>
      </c>
      <c r="B140" s="7">
        <v>18.0</v>
      </c>
      <c r="C140" s="7">
        <v>4.0</v>
      </c>
      <c r="D140" s="7">
        <v>10.0</v>
      </c>
      <c r="E140" s="7">
        <v>6.0</v>
      </c>
      <c r="F140" s="7">
        <f t="shared" si="15"/>
        <v>9.88</v>
      </c>
      <c r="G140" s="7">
        <f t="shared" si="16"/>
        <v>90.12</v>
      </c>
      <c r="H140" s="24" t="s">
        <v>384</v>
      </c>
      <c r="I140" s="7" t="s">
        <v>414</v>
      </c>
      <c r="J140" s="7" t="s">
        <v>417</v>
      </c>
      <c r="K140" s="7"/>
      <c r="L140" s="7"/>
      <c r="M140" s="7"/>
      <c r="N140" s="7"/>
      <c r="O140" s="7"/>
      <c r="P140" s="7"/>
      <c r="Q140" s="7"/>
      <c r="R140" s="24" t="s">
        <v>260</v>
      </c>
      <c r="S140" s="7" t="s">
        <v>428</v>
      </c>
      <c r="T140" s="7" t="s">
        <v>536</v>
      </c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>
        <f>IF(Cherokee2022!J145=0,0,1)</f>
        <v>1</v>
      </c>
      <c r="BW140" s="7">
        <f>IF(Cherokee2022!K145=0,0,1)</f>
        <v>1</v>
      </c>
      <c r="BX140" s="7">
        <f>IF(Cherokee2022!L145=0,0,1)</f>
        <v>0</v>
      </c>
      <c r="BY140" s="7">
        <f>IF(Cherokee2022!M145=0,0,1)</f>
        <v>0</v>
      </c>
      <c r="BZ140" s="7">
        <f>IF(Cherokee2022!N145=0,0,1)</f>
        <v>0</v>
      </c>
      <c r="CA140" s="7">
        <f>IF(Cherokee2022!O145=0,0,1)</f>
        <v>1</v>
      </c>
      <c r="CB140" s="7">
        <f>IF(Cherokee2022!P145=0,0,1)</f>
        <v>0</v>
      </c>
      <c r="CC140" s="7">
        <f>IF(Cherokee2022!Q145=0,0,1)</f>
        <v>1</v>
      </c>
      <c r="CD140" s="7">
        <f>IF(Cherokee2022!R145=0,0,1)</f>
        <v>0</v>
      </c>
      <c r="CE140" s="7">
        <f>IF(Cherokee2022!S145=0,0,1)</f>
        <v>0</v>
      </c>
      <c r="CF140" s="7">
        <f>IF(Cherokee2022!T145=0,0,1)</f>
        <v>1</v>
      </c>
      <c r="CG140" s="7">
        <f>IF(Cherokee2022!U145=0,0,1)</f>
        <v>0</v>
      </c>
      <c r="CH140" s="7">
        <f>IF(Cherokee2022!V145=0,0,1)</f>
        <v>1</v>
      </c>
      <c r="CI140" s="7">
        <f>IF(Cherokee2022!W145=0,0,1)</f>
        <v>1</v>
      </c>
      <c r="CJ140" s="7">
        <f>IF(Cherokee2022!X145=0,0,1)</f>
        <v>0</v>
      </c>
      <c r="CK140" s="7">
        <f>IF(Cherokee2022!Y145=0,0,1)</f>
        <v>0</v>
      </c>
    </row>
    <row r="141" ht="13.5" customHeight="1">
      <c r="A141" s="7">
        <v>140.0</v>
      </c>
      <c r="B141" s="7">
        <v>2.0</v>
      </c>
      <c r="C141" s="7">
        <v>4.0</v>
      </c>
      <c r="D141" s="7">
        <v>8.0</v>
      </c>
      <c r="E141" s="7">
        <v>5.0</v>
      </c>
      <c r="F141" s="7">
        <f t="shared" si="15"/>
        <v>4.94</v>
      </c>
      <c r="G141" s="7">
        <f t="shared" si="16"/>
        <v>95.06</v>
      </c>
      <c r="H141" s="24" t="s">
        <v>98</v>
      </c>
      <c r="I141" s="7" t="s">
        <v>424</v>
      </c>
      <c r="J141" s="7" t="s">
        <v>420</v>
      </c>
      <c r="K141" s="7" t="s">
        <v>417</v>
      </c>
      <c r="L141" s="7" t="s">
        <v>486</v>
      </c>
      <c r="M141" s="7" t="s">
        <v>439</v>
      </c>
      <c r="N141" s="7"/>
      <c r="O141" s="7"/>
      <c r="P141" s="7"/>
      <c r="Q141" s="7"/>
      <c r="R141" s="24" t="s">
        <v>501</v>
      </c>
      <c r="S141" s="7" t="s">
        <v>410</v>
      </c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>
        <f>IF(Cherokee2022!J146=0,0,1)</f>
        <v>1</v>
      </c>
      <c r="BW141" s="7">
        <f>IF(Cherokee2022!K146=0,0,1)</f>
        <v>0</v>
      </c>
      <c r="BX141" s="7">
        <f>IF(Cherokee2022!L146=0,0,1)</f>
        <v>0</v>
      </c>
      <c r="BY141" s="7">
        <f>IF(Cherokee2022!M146=0,0,1)</f>
        <v>1</v>
      </c>
      <c r="BZ141" s="7">
        <f>IF(Cherokee2022!N146=0,0,1)</f>
        <v>0</v>
      </c>
      <c r="CA141" s="7">
        <f>IF(Cherokee2022!O146=0,0,1)</f>
        <v>0</v>
      </c>
      <c r="CB141" s="7">
        <f>IF(Cherokee2022!P146=0,0,1)</f>
        <v>1</v>
      </c>
      <c r="CC141" s="7">
        <f>IF(Cherokee2022!Q146=0,0,1)</f>
        <v>1</v>
      </c>
      <c r="CD141" s="7">
        <f>IF(Cherokee2022!R146=0,0,1)</f>
        <v>0</v>
      </c>
      <c r="CE141" s="7">
        <f>IF(Cherokee2022!S146=0,0,1)</f>
        <v>0</v>
      </c>
      <c r="CF141" s="7">
        <f>IF(Cherokee2022!T146=0,0,1)</f>
        <v>1</v>
      </c>
      <c r="CG141" s="7">
        <f>IF(Cherokee2022!U146=0,0,1)</f>
        <v>1</v>
      </c>
      <c r="CH141" s="7">
        <f>IF(Cherokee2022!V146=0,0,1)</f>
        <v>1</v>
      </c>
      <c r="CI141" s="7">
        <f>IF(Cherokee2022!W146=0,0,1)</f>
        <v>0</v>
      </c>
      <c r="CJ141" s="7">
        <f>IF(Cherokee2022!X146=0,0,1)</f>
        <v>0</v>
      </c>
      <c r="CK141" s="7">
        <f>IF(Cherokee2022!Y146=0,0,1)</f>
        <v>0</v>
      </c>
    </row>
    <row r="142" ht="13.5" customHeight="1">
      <c r="A142" s="7">
        <v>141.0</v>
      </c>
      <c r="B142" s="7">
        <v>7.0</v>
      </c>
      <c r="C142" s="7">
        <v>15.0</v>
      </c>
      <c r="D142" s="7">
        <v>2.0</v>
      </c>
      <c r="E142" s="7">
        <v>0.0</v>
      </c>
      <c r="F142" s="7">
        <f t="shared" si="15"/>
        <v>6.24</v>
      </c>
      <c r="G142" s="7">
        <f t="shared" si="16"/>
        <v>93.76</v>
      </c>
      <c r="H142" s="24" t="s">
        <v>537</v>
      </c>
      <c r="I142" s="7" t="s">
        <v>413</v>
      </c>
      <c r="J142" s="7" t="s">
        <v>408</v>
      </c>
      <c r="K142" s="7" t="s">
        <v>414</v>
      </c>
      <c r="L142" s="7" t="s">
        <v>445</v>
      </c>
      <c r="M142" s="7"/>
      <c r="N142" s="7"/>
      <c r="O142" s="7"/>
      <c r="P142" s="7"/>
      <c r="Q142" s="7"/>
      <c r="R142" s="24" t="s">
        <v>303</v>
      </c>
      <c r="S142" s="7" t="s">
        <v>410</v>
      </c>
      <c r="T142" s="7" t="s">
        <v>507</v>
      </c>
      <c r="U142" s="7" t="s">
        <v>516</v>
      </c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>
        <f>IF(Cherokee2022!J147=0,0,1)</f>
        <v>1</v>
      </c>
      <c r="BW142" s="7">
        <f>IF(Cherokee2022!K147=0,0,1)</f>
        <v>0</v>
      </c>
      <c r="BX142" s="7">
        <f>IF(Cherokee2022!L147=0,0,1)</f>
        <v>1</v>
      </c>
      <c r="BY142" s="7">
        <f>IF(Cherokee2022!M147=0,0,1)</f>
        <v>1</v>
      </c>
      <c r="BZ142" s="7">
        <f>IF(Cherokee2022!N147=0,0,1)</f>
        <v>0</v>
      </c>
      <c r="CA142" s="7">
        <f>IF(Cherokee2022!O147=0,0,1)</f>
        <v>1</v>
      </c>
      <c r="CB142" s="7">
        <f>IF(Cherokee2022!P147=0,0,1)</f>
        <v>0</v>
      </c>
      <c r="CC142" s="7">
        <f>IF(Cherokee2022!Q147=0,0,1)</f>
        <v>1</v>
      </c>
      <c r="CD142" s="7">
        <f>IF(Cherokee2022!R147=0,0,1)</f>
        <v>0</v>
      </c>
      <c r="CE142" s="7">
        <f>IF(Cherokee2022!S147=0,0,1)</f>
        <v>0</v>
      </c>
      <c r="CF142" s="7">
        <f>IF(Cherokee2022!T147=0,0,1)</f>
        <v>0</v>
      </c>
      <c r="CG142" s="7">
        <f>IF(Cherokee2022!U147=0,0,1)</f>
        <v>0</v>
      </c>
      <c r="CH142" s="7">
        <f>IF(Cherokee2022!V147=0,0,1)</f>
        <v>1</v>
      </c>
      <c r="CI142" s="7">
        <f>IF(Cherokee2022!W147=0,0,1)</f>
        <v>0</v>
      </c>
      <c r="CJ142" s="7">
        <f>IF(Cherokee2022!X147=0,0,1)</f>
        <v>0</v>
      </c>
      <c r="CK142" s="7">
        <f>IF(Cherokee2022!Y147=0,0,1)</f>
        <v>0</v>
      </c>
    </row>
    <row r="143" ht="13.5" customHeight="1">
      <c r="A143" s="7">
        <v>142.0</v>
      </c>
      <c r="B143" s="7">
        <v>0.0</v>
      </c>
      <c r="C143" s="7">
        <v>0.0</v>
      </c>
      <c r="D143" s="7">
        <v>0.0</v>
      </c>
      <c r="E143" s="7">
        <v>0.0</v>
      </c>
      <c r="F143" s="7">
        <f t="shared" si="15"/>
        <v>0</v>
      </c>
      <c r="G143" s="7">
        <f t="shared" si="16"/>
        <v>100</v>
      </c>
      <c r="H143" s="24" t="s">
        <v>384</v>
      </c>
      <c r="I143" s="7" t="s">
        <v>407</v>
      </c>
      <c r="J143" s="7" t="s">
        <v>417</v>
      </c>
      <c r="K143" s="7" t="s">
        <v>538</v>
      </c>
      <c r="L143" s="7" t="s">
        <v>439</v>
      </c>
      <c r="M143" s="7" t="s">
        <v>539</v>
      </c>
      <c r="N143" s="7" t="s">
        <v>424</v>
      </c>
      <c r="O143" s="7" t="s">
        <v>445</v>
      </c>
      <c r="P143" s="7" t="s">
        <v>413</v>
      </c>
      <c r="Q143" s="7"/>
      <c r="R143" s="24" t="s">
        <v>478</v>
      </c>
      <c r="S143" s="7" t="s">
        <v>406</v>
      </c>
      <c r="T143" s="7" t="s">
        <v>540</v>
      </c>
      <c r="U143" s="7" t="s">
        <v>423</v>
      </c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>
        <f>IF(Cherokee2022!J148=0,0,1)</f>
        <v>1</v>
      </c>
      <c r="BW143" s="7">
        <f>IF(Cherokee2022!K148=0,0,1)</f>
        <v>0</v>
      </c>
      <c r="BX143" s="7">
        <f>IF(Cherokee2022!L148=0,0,1)</f>
        <v>0</v>
      </c>
      <c r="BY143" s="7">
        <f>IF(Cherokee2022!M148=0,0,1)</f>
        <v>0</v>
      </c>
      <c r="BZ143" s="7">
        <f>IF(Cherokee2022!N148=0,0,1)</f>
        <v>0</v>
      </c>
      <c r="CA143" s="7">
        <f>IF(Cherokee2022!O148=0,0,1)</f>
        <v>0</v>
      </c>
      <c r="CB143" s="7">
        <f>IF(Cherokee2022!P148=0,0,1)</f>
        <v>0</v>
      </c>
      <c r="CC143" s="7">
        <f>IF(Cherokee2022!Q148=0,0,1)</f>
        <v>1</v>
      </c>
      <c r="CD143" s="7">
        <f>IF(Cherokee2022!R148=0,0,1)</f>
        <v>0</v>
      </c>
      <c r="CE143" s="7">
        <f>IF(Cherokee2022!S148=0,0,1)</f>
        <v>0</v>
      </c>
      <c r="CF143" s="7">
        <f>IF(Cherokee2022!T148=0,0,1)</f>
        <v>0</v>
      </c>
      <c r="CG143" s="7">
        <f>IF(Cherokee2022!U148=0,0,1)</f>
        <v>1</v>
      </c>
      <c r="CH143" s="7">
        <f>IF(Cherokee2022!V148=0,0,1)</f>
        <v>1</v>
      </c>
      <c r="CI143" s="7">
        <f>IF(Cherokee2022!W148=0,0,1)</f>
        <v>0</v>
      </c>
      <c r="CJ143" s="7">
        <f>IF(Cherokee2022!X148=0,0,1)</f>
        <v>0</v>
      </c>
      <c r="CK143" s="7">
        <f>IF(Cherokee2022!Y148=0,0,1)</f>
        <v>0</v>
      </c>
    </row>
    <row r="144" ht="13.5" customHeight="1">
      <c r="A144" s="7">
        <v>143.0</v>
      </c>
      <c r="B144" s="7">
        <v>3.0</v>
      </c>
      <c r="C144" s="7">
        <v>5.0</v>
      </c>
      <c r="D144" s="7">
        <v>1.0</v>
      </c>
      <c r="E144" s="7">
        <v>4.0</v>
      </c>
      <c r="F144" s="7">
        <f t="shared" si="15"/>
        <v>3.38</v>
      </c>
      <c r="G144" s="7">
        <f t="shared" si="16"/>
        <v>96.62</v>
      </c>
      <c r="H144" s="24" t="s">
        <v>384</v>
      </c>
      <c r="I144" s="7" t="s">
        <v>414</v>
      </c>
      <c r="J144" s="7" t="s">
        <v>417</v>
      </c>
      <c r="K144" s="7" t="s">
        <v>424</v>
      </c>
      <c r="L144" s="7"/>
      <c r="M144" s="7"/>
      <c r="N144" s="7"/>
      <c r="O144" s="7"/>
      <c r="P144" s="7"/>
      <c r="Q144" s="7"/>
      <c r="R144" s="24" t="s">
        <v>389</v>
      </c>
      <c r="S144" s="7" t="s">
        <v>418</v>
      </c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>
        <f>IF(Cherokee2022!J149=0,0,1)</f>
        <v>1</v>
      </c>
      <c r="BW144" s="7">
        <f>IF(Cherokee2022!K149=0,0,1)</f>
        <v>0</v>
      </c>
      <c r="BX144" s="7">
        <f>IF(Cherokee2022!L149=0,0,1)</f>
        <v>0</v>
      </c>
      <c r="BY144" s="7">
        <f>IF(Cherokee2022!M149=0,0,1)</f>
        <v>0</v>
      </c>
      <c r="BZ144" s="7">
        <f>IF(Cherokee2022!N149=0,0,1)</f>
        <v>0</v>
      </c>
      <c r="CA144" s="7">
        <f>IF(Cherokee2022!O149=0,0,1)</f>
        <v>1</v>
      </c>
      <c r="CB144" s="7">
        <f>IF(Cherokee2022!P149=0,0,1)</f>
        <v>0</v>
      </c>
      <c r="CC144" s="7">
        <f>IF(Cherokee2022!Q149=0,0,1)</f>
        <v>1</v>
      </c>
      <c r="CD144" s="7">
        <f>IF(Cherokee2022!R149=0,0,1)</f>
        <v>0</v>
      </c>
      <c r="CE144" s="7">
        <f>IF(Cherokee2022!S149=0,0,1)</f>
        <v>0</v>
      </c>
      <c r="CF144" s="7">
        <f>IF(Cherokee2022!T149=0,0,1)</f>
        <v>0</v>
      </c>
      <c r="CG144" s="7">
        <f>IF(Cherokee2022!U149=0,0,1)</f>
        <v>1</v>
      </c>
      <c r="CH144" s="7">
        <f>IF(Cherokee2022!V149=0,0,1)</f>
        <v>0</v>
      </c>
      <c r="CI144" s="7">
        <f>IF(Cherokee2022!W149=0,0,1)</f>
        <v>0</v>
      </c>
      <c r="CJ144" s="7">
        <f>IF(Cherokee2022!X149=0,0,1)</f>
        <v>0</v>
      </c>
      <c r="CK144" s="7">
        <f>IF(Cherokee2022!Y149=0,0,1)</f>
        <v>0</v>
      </c>
    </row>
    <row r="145" ht="13.5" customHeight="1">
      <c r="A145" s="7">
        <v>144.0</v>
      </c>
      <c r="B145" s="7">
        <v>9.0</v>
      </c>
      <c r="C145" s="7">
        <v>13.0</v>
      </c>
      <c r="D145" s="7">
        <v>12.0</v>
      </c>
      <c r="E145" s="7">
        <v>16.0</v>
      </c>
      <c r="F145" s="7">
        <f t="shared" si="15"/>
        <v>13</v>
      </c>
      <c r="G145" s="7">
        <f t="shared" si="16"/>
        <v>87</v>
      </c>
      <c r="H145" s="24" t="s">
        <v>98</v>
      </c>
      <c r="I145" s="7" t="s">
        <v>422</v>
      </c>
      <c r="J145" s="7"/>
      <c r="K145" s="7"/>
      <c r="L145" s="7"/>
      <c r="M145" s="7"/>
      <c r="N145" s="7"/>
      <c r="O145" s="7"/>
      <c r="P145" s="7"/>
      <c r="Q145" s="7"/>
      <c r="R145" s="24" t="s">
        <v>118</v>
      </c>
      <c r="S145" s="7" t="s">
        <v>423</v>
      </c>
      <c r="T145" s="7" t="s">
        <v>410</v>
      </c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>
        <f>IF(Cherokee2022!J150=0,0,1)</f>
        <v>1</v>
      </c>
      <c r="BW145" s="7">
        <f>IF(Cherokee2022!K150=0,0,1)</f>
        <v>0</v>
      </c>
      <c r="BX145" s="7">
        <f>IF(Cherokee2022!L150=0,0,1)</f>
        <v>0</v>
      </c>
      <c r="BY145" s="7">
        <f>IF(Cherokee2022!M150=0,0,1)</f>
        <v>0</v>
      </c>
      <c r="BZ145" s="7">
        <f>IF(Cherokee2022!N150=0,0,1)</f>
        <v>0</v>
      </c>
      <c r="CA145" s="7">
        <f>IF(Cherokee2022!O150=0,0,1)</f>
        <v>0</v>
      </c>
      <c r="CB145" s="7">
        <f>IF(Cherokee2022!P150=0,0,1)</f>
        <v>0</v>
      </c>
      <c r="CC145" s="7">
        <f>IF(Cherokee2022!Q150=0,0,1)</f>
        <v>1</v>
      </c>
      <c r="CD145" s="7">
        <f>IF(Cherokee2022!R150=0,0,1)</f>
        <v>0</v>
      </c>
      <c r="CE145" s="7">
        <f>IF(Cherokee2022!S150=0,0,1)</f>
        <v>0</v>
      </c>
      <c r="CF145" s="7">
        <f>IF(Cherokee2022!T150=0,0,1)</f>
        <v>0</v>
      </c>
      <c r="CG145" s="7">
        <f>IF(Cherokee2022!U150=0,0,1)</f>
        <v>0</v>
      </c>
      <c r="CH145" s="7">
        <f>IF(Cherokee2022!V150=0,0,1)</f>
        <v>0</v>
      </c>
      <c r="CI145" s="7">
        <f>IF(Cherokee2022!W150=0,0,1)</f>
        <v>0</v>
      </c>
      <c r="CJ145" s="7">
        <f>IF(Cherokee2022!X150=0,0,1)</f>
        <v>0</v>
      </c>
      <c r="CK145" s="7">
        <f>IF(Cherokee2022!Y150=0,0,1)</f>
        <v>0</v>
      </c>
    </row>
    <row r="146" ht="13.5" customHeight="1">
      <c r="A146" s="7">
        <v>145.0</v>
      </c>
      <c r="B146" s="7">
        <v>7.0</v>
      </c>
      <c r="C146" s="7">
        <v>4.0</v>
      </c>
      <c r="D146" s="7">
        <v>3.0</v>
      </c>
      <c r="E146" s="7">
        <v>3.0</v>
      </c>
      <c r="F146" s="7">
        <f t="shared" si="15"/>
        <v>4.42</v>
      </c>
      <c r="G146" s="7">
        <f t="shared" si="16"/>
        <v>95.58</v>
      </c>
      <c r="H146" s="24" t="s">
        <v>541</v>
      </c>
      <c r="I146" s="7" t="s">
        <v>424</v>
      </c>
      <c r="J146" s="7" t="s">
        <v>414</v>
      </c>
      <c r="K146" s="7"/>
      <c r="L146" s="7"/>
      <c r="M146" s="7"/>
      <c r="N146" s="7"/>
      <c r="O146" s="7"/>
      <c r="P146" s="7"/>
      <c r="Q146" s="7"/>
      <c r="R146" s="24" t="s">
        <v>289</v>
      </c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>
        <f>IF(Cherokee2022!J151=0,0,1)</f>
        <v>1</v>
      </c>
      <c r="BW146" s="7">
        <f>IF(Cherokee2022!K151=0,0,1)</f>
        <v>0</v>
      </c>
      <c r="BX146" s="7">
        <f>IF(Cherokee2022!L151=0,0,1)</f>
        <v>0</v>
      </c>
      <c r="BY146" s="7">
        <f>IF(Cherokee2022!M151=0,0,1)</f>
        <v>0</v>
      </c>
      <c r="BZ146" s="7">
        <f>IF(Cherokee2022!N151=0,0,1)</f>
        <v>0</v>
      </c>
      <c r="CA146" s="7">
        <f>IF(Cherokee2022!O151=0,0,1)</f>
        <v>0</v>
      </c>
      <c r="CB146" s="7">
        <f>IF(Cherokee2022!P151=0,0,1)</f>
        <v>0</v>
      </c>
      <c r="CC146" s="7">
        <f>IF(Cherokee2022!Q151=0,0,1)</f>
        <v>1</v>
      </c>
      <c r="CD146" s="7">
        <f>IF(Cherokee2022!R151=0,0,1)</f>
        <v>0</v>
      </c>
      <c r="CE146" s="7">
        <f>IF(Cherokee2022!S151=0,0,1)</f>
        <v>0</v>
      </c>
      <c r="CF146" s="7">
        <f>IF(Cherokee2022!T151=0,0,1)</f>
        <v>0</v>
      </c>
      <c r="CG146" s="7">
        <f>IF(Cherokee2022!U151=0,0,1)</f>
        <v>0</v>
      </c>
      <c r="CH146" s="7">
        <f>IF(Cherokee2022!V151=0,0,1)</f>
        <v>1</v>
      </c>
      <c r="CI146" s="7">
        <f>IF(Cherokee2022!W151=0,0,1)</f>
        <v>0</v>
      </c>
      <c r="CJ146" s="7">
        <f>IF(Cherokee2022!X151=0,0,1)</f>
        <v>0</v>
      </c>
      <c r="CK146" s="7">
        <f>IF(Cherokee2022!Y151=0,0,1)</f>
        <v>0</v>
      </c>
    </row>
    <row r="147" ht="13.5" customHeight="1">
      <c r="A147" s="7">
        <v>146.0</v>
      </c>
      <c r="B147" s="7">
        <v>11.0</v>
      </c>
      <c r="C147" s="7">
        <v>7.0</v>
      </c>
      <c r="D147" s="7">
        <v>4.0</v>
      </c>
      <c r="E147" s="7">
        <v>13.0</v>
      </c>
      <c r="F147" s="7">
        <f t="shared" si="15"/>
        <v>9.1</v>
      </c>
      <c r="G147" s="7">
        <f t="shared" si="16"/>
        <v>90.9</v>
      </c>
      <c r="H147" s="24" t="s">
        <v>521</v>
      </c>
      <c r="I147" s="7" t="s">
        <v>414</v>
      </c>
      <c r="J147" s="7" t="s">
        <v>406</v>
      </c>
      <c r="K147" s="7"/>
      <c r="L147" s="7"/>
      <c r="M147" s="7"/>
      <c r="N147" s="7"/>
      <c r="O147" s="7"/>
      <c r="P147" s="7"/>
      <c r="Q147" s="7"/>
      <c r="R147" s="24" t="s">
        <v>101</v>
      </c>
      <c r="S147" s="7" t="s">
        <v>427</v>
      </c>
      <c r="T147" s="7" t="s">
        <v>428</v>
      </c>
      <c r="U147" s="7" t="s">
        <v>526</v>
      </c>
      <c r="V147" s="7" t="s">
        <v>542</v>
      </c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>
        <f>IF(Cherokee2022!J152=0,0,1)</f>
        <v>1</v>
      </c>
      <c r="BW147" s="7">
        <f>IF(Cherokee2022!K152=0,0,1)</f>
        <v>0</v>
      </c>
      <c r="BX147" s="7">
        <f>IF(Cherokee2022!L152=0,0,1)</f>
        <v>0</v>
      </c>
      <c r="BY147" s="7">
        <f>IF(Cherokee2022!M152=0,0,1)</f>
        <v>1</v>
      </c>
      <c r="BZ147" s="7">
        <f>IF(Cherokee2022!N152=0,0,1)</f>
        <v>0</v>
      </c>
      <c r="CA147" s="7">
        <f>IF(Cherokee2022!O152=0,0,1)</f>
        <v>0</v>
      </c>
      <c r="CB147" s="7">
        <f>IF(Cherokee2022!P152=0,0,1)</f>
        <v>0</v>
      </c>
      <c r="CC147" s="7">
        <f>IF(Cherokee2022!Q152=0,0,1)</f>
        <v>1</v>
      </c>
      <c r="CD147" s="7">
        <f>IF(Cherokee2022!R152=0,0,1)</f>
        <v>0</v>
      </c>
      <c r="CE147" s="7">
        <f>IF(Cherokee2022!S152=0,0,1)</f>
        <v>0</v>
      </c>
      <c r="CF147" s="7">
        <f>IF(Cherokee2022!T152=0,0,1)</f>
        <v>0</v>
      </c>
      <c r="CG147" s="7">
        <f>IF(Cherokee2022!U152=0,0,1)</f>
        <v>1</v>
      </c>
      <c r="CH147" s="7">
        <f>IF(Cherokee2022!V152=0,0,1)</f>
        <v>1</v>
      </c>
      <c r="CI147" s="7">
        <f>IF(Cherokee2022!W152=0,0,1)</f>
        <v>0</v>
      </c>
      <c r="CJ147" s="7">
        <f>IF(Cherokee2022!X152=0,0,1)</f>
        <v>0</v>
      </c>
      <c r="CK147" s="7">
        <f>IF(Cherokee2022!Y152=0,0,1)</f>
        <v>0</v>
      </c>
    </row>
    <row r="148" ht="13.5" customHeight="1">
      <c r="A148" s="7">
        <v>147.0</v>
      </c>
      <c r="B148" s="7">
        <v>2.0</v>
      </c>
      <c r="C148" s="7">
        <v>0.0</v>
      </c>
      <c r="D148" s="7">
        <v>7.0</v>
      </c>
      <c r="E148" s="7">
        <v>1.0</v>
      </c>
      <c r="F148" s="7">
        <f t="shared" si="15"/>
        <v>2.6</v>
      </c>
      <c r="G148" s="7">
        <f t="shared" si="16"/>
        <v>97.4</v>
      </c>
      <c r="H148" s="24" t="s">
        <v>543</v>
      </c>
      <c r="I148" s="7" t="s">
        <v>414</v>
      </c>
      <c r="J148" s="7" t="s">
        <v>424</v>
      </c>
      <c r="K148" s="7" t="s">
        <v>417</v>
      </c>
      <c r="L148" s="7"/>
      <c r="M148" s="7"/>
      <c r="N148" s="7"/>
      <c r="O148" s="7"/>
      <c r="P148" s="7"/>
      <c r="Q148" s="7"/>
      <c r="R148" s="24" t="s">
        <v>328</v>
      </c>
      <c r="S148" s="7" t="s">
        <v>544</v>
      </c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>
        <f>IF(Cherokee2022!J153=0,0,1)</f>
        <v>0</v>
      </c>
      <c r="BW148" s="7">
        <f>IF(Cherokee2022!K153=0,0,1)</f>
        <v>0</v>
      </c>
      <c r="BX148" s="7">
        <f>IF(Cherokee2022!L153=0,0,1)</f>
        <v>0</v>
      </c>
      <c r="BY148" s="7">
        <f>IF(Cherokee2022!M153=0,0,1)</f>
        <v>1</v>
      </c>
      <c r="BZ148" s="7">
        <f>IF(Cherokee2022!N153=0,0,1)</f>
        <v>0</v>
      </c>
      <c r="CA148" s="7">
        <f>IF(Cherokee2022!O153=0,0,1)</f>
        <v>0</v>
      </c>
      <c r="CB148" s="7">
        <f>IF(Cherokee2022!P153=0,0,1)</f>
        <v>0</v>
      </c>
      <c r="CC148" s="7">
        <f>IF(Cherokee2022!Q153=0,0,1)</f>
        <v>1</v>
      </c>
      <c r="CD148" s="7">
        <f>IF(Cherokee2022!R153=0,0,1)</f>
        <v>0</v>
      </c>
      <c r="CE148" s="7">
        <f>IF(Cherokee2022!S153=0,0,1)</f>
        <v>0</v>
      </c>
      <c r="CF148" s="7">
        <f>IF(Cherokee2022!T153=0,0,1)</f>
        <v>0</v>
      </c>
      <c r="CG148" s="7">
        <f>IF(Cherokee2022!U153=0,0,1)</f>
        <v>1</v>
      </c>
      <c r="CH148" s="7">
        <f>IF(Cherokee2022!V153=0,0,1)</f>
        <v>1</v>
      </c>
      <c r="CI148" s="7">
        <f>IF(Cherokee2022!W153=0,0,1)</f>
        <v>0</v>
      </c>
      <c r="CJ148" s="7">
        <f>IF(Cherokee2022!X153=0,0,1)</f>
        <v>0</v>
      </c>
      <c r="CK148" s="7">
        <f>IF(Cherokee2022!Y153=0,0,1)</f>
        <v>0</v>
      </c>
    </row>
    <row r="149" ht="13.5" customHeight="1">
      <c r="A149" s="7">
        <v>148.0</v>
      </c>
      <c r="B149" s="7">
        <v>7.0</v>
      </c>
      <c r="C149" s="7">
        <v>5.0</v>
      </c>
      <c r="D149" s="7">
        <v>2.0</v>
      </c>
      <c r="E149" s="7">
        <v>2.0</v>
      </c>
      <c r="F149" s="7">
        <f t="shared" si="15"/>
        <v>4.16</v>
      </c>
      <c r="G149" s="7">
        <f t="shared" si="16"/>
        <v>95.84</v>
      </c>
      <c r="H149" s="24" t="s">
        <v>98</v>
      </c>
      <c r="I149" s="7" t="s">
        <v>417</v>
      </c>
      <c r="J149" s="7" t="s">
        <v>425</v>
      </c>
      <c r="K149" s="7"/>
      <c r="L149" s="7"/>
      <c r="M149" s="7"/>
      <c r="N149" s="7"/>
      <c r="O149" s="7"/>
      <c r="P149" s="7"/>
      <c r="Q149" s="7"/>
      <c r="R149" s="24" t="s">
        <v>506</v>
      </c>
      <c r="S149" s="7" t="s">
        <v>469</v>
      </c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>
        <f>IF(Cherokee2022!J154=0,0,1)</f>
        <v>0</v>
      </c>
      <c r="BW149" s="7">
        <f>IF(Cherokee2022!K154=0,0,1)</f>
        <v>0</v>
      </c>
      <c r="BX149" s="7">
        <f>IF(Cherokee2022!L154=0,0,1)</f>
        <v>0</v>
      </c>
      <c r="BY149" s="7">
        <f>IF(Cherokee2022!M154=0,0,1)</f>
        <v>0</v>
      </c>
      <c r="BZ149" s="7">
        <f>IF(Cherokee2022!N154=0,0,1)</f>
        <v>0</v>
      </c>
      <c r="CA149" s="7">
        <f>IF(Cherokee2022!O154=0,0,1)</f>
        <v>0</v>
      </c>
      <c r="CB149" s="7">
        <f>IF(Cherokee2022!P154=0,0,1)</f>
        <v>1</v>
      </c>
      <c r="CC149" s="7">
        <f>IF(Cherokee2022!Q154=0,0,1)</f>
        <v>1</v>
      </c>
      <c r="CD149" s="7">
        <f>IF(Cherokee2022!R154=0,0,1)</f>
        <v>0</v>
      </c>
      <c r="CE149" s="7">
        <f>IF(Cherokee2022!S154=0,0,1)</f>
        <v>0</v>
      </c>
      <c r="CF149" s="7">
        <f>IF(Cherokee2022!T154=0,0,1)</f>
        <v>0</v>
      </c>
      <c r="CG149" s="7">
        <f>IF(Cherokee2022!U154=0,0,1)</f>
        <v>1</v>
      </c>
      <c r="CH149" s="7">
        <f>IF(Cherokee2022!V154=0,0,1)</f>
        <v>1</v>
      </c>
      <c r="CI149" s="7">
        <f>IF(Cherokee2022!W154=0,0,1)</f>
        <v>0</v>
      </c>
      <c r="CJ149" s="7">
        <f>IF(Cherokee2022!X154=0,0,1)</f>
        <v>0</v>
      </c>
      <c r="CK149" s="7">
        <f>IF(Cherokee2022!Y154=0,0,1)</f>
        <v>0</v>
      </c>
    </row>
    <row r="150" ht="13.5" customHeight="1">
      <c r="A150" s="7">
        <v>149.0</v>
      </c>
      <c r="B150" s="7">
        <v>7.0</v>
      </c>
      <c r="C150" s="7">
        <v>16.0</v>
      </c>
      <c r="D150" s="7">
        <v>4.0</v>
      </c>
      <c r="E150" s="7">
        <v>5.0</v>
      </c>
      <c r="F150" s="7">
        <f t="shared" si="15"/>
        <v>8.32</v>
      </c>
      <c r="G150" s="7">
        <f t="shared" si="16"/>
        <v>91.68</v>
      </c>
      <c r="H150" s="24" t="s">
        <v>360</v>
      </c>
      <c r="I150" s="7" t="s">
        <v>411</v>
      </c>
      <c r="J150" s="7" t="s">
        <v>407</v>
      </c>
      <c r="K150" s="7"/>
      <c r="L150" s="7"/>
      <c r="M150" s="7"/>
      <c r="N150" s="7"/>
      <c r="O150" s="7"/>
      <c r="P150" s="7"/>
      <c r="Q150" s="7"/>
      <c r="R150" s="24" t="s">
        <v>101</v>
      </c>
      <c r="S150" s="7" t="s">
        <v>407</v>
      </c>
      <c r="T150" s="7" t="s">
        <v>411</v>
      </c>
      <c r="U150" s="7" t="s">
        <v>424</v>
      </c>
      <c r="V150" s="7" t="s">
        <v>406</v>
      </c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>
        <f>IF(Cherokee2022!J155=0,0,1)</f>
        <v>0</v>
      </c>
      <c r="BW150" s="7">
        <f>IF(Cherokee2022!K155=0,0,1)</f>
        <v>0</v>
      </c>
      <c r="BX150" s="7">
        <f>IF(Cherokee2022!L155=0,0,1)</f>
        <v>0</v>
      </c>
      <c r="BY150" s="7">
        <f>IF(Cherokee2022!M155=0,0,1)</f>
        <v>0</v>
      </c>
      <c r="BZ150" s="7">
        <f>IF(Cherokee2022!N155=0,0,1)</f>
        <v>0</v>
      </c>
      <c r="CA150" s="7">
        <f>IF(Cherokee2022!O155=0,0,1)</f>
        <v>0</v>
      </c>
      <c r="CB150" s="7">
        <f>IF(Cherokee2022!P155=0,0,1)</f>
        <v>0</v>
      </c>
      <c r="CC150" s="7">
        <f>IF(Cherokee2022!Q155=0,0,1)</f>
        <v>1</v>
      </c>
      <c r="CD150" s="7">
        <f>IF(Cherokee2022!R155=0,0,1)</f>
        <v>0</v>
      </c>
      <c r="CE150" s="7">
        <f>IF(Cherokee2022!S155=0,0,1)</f>
        <v>0</v>
      </c>
      <c r="CF150" s="7">
        <f>IF(Cherokee2022!T155=0,0,1)</f>
        <v>0</v>
      </c>
      <c r="CG150" s="7">
        <f>IF(Cherokee2022!U155=0,0,1)</f>
        <v>0</v>
      </c>
      <c r="CH150" s="7">
        <f>IF(Cherokee2022!V155=0,0,1)</f>
        <v>1</v>
      </c>
      <c r="CI150" s="7">
        <f>IF(Cherokee2022!W155=0,0,1)</f>
        <v>0</v>
      </c>
      <c r="CJ150" s="7">
        <f>IF(Cherokee2022!X155=0,0,1)</f>
        <v>0</v>
      </c>
      <c r="CK150" s="7">
        <f>IF(Cherokee2022!Y155=0,0,1)</f>
        <v>0</v>
      </c>
    </row>
    <row r="151" ht="13.5" customHeight="1">
      <c r="A151" s="7">
        <v>150.0</v>
      </c>
      <c r="B151" s="7">
        <v>0.0</v>
      </c>
      <c r="C151" s="7">
        <v>3.0</v>
      </c>
      <c r="D151" s="7">
        <v>2.0</v>
      </c>
      <c r="E151" s="7">
        <v>3.0</v>
      </c>
      <c r="F151" s="7">
        <f t="shared" si="15"/>
        <v>2.08</v>
      </c>
      <c r="G151" s="7">
        <f t="shared" si="16"/>
        <v>97.92</v>
      </c>
      <c r="H151" s="24" t="s">
        <v>98</v>
      </c>
      <c r="I151" s="7" t="s">
        <v>445</v>
      </c>
      <c r="J151" s="7" t="s">
        <v>408</v>
      </c>
      <c r="K151" s="7" t="s">
        <v>425</v>
      </c>
      <c r="L151" s="7"/>
      <c r="M151" s="7"/>
      <c r="N151" s="7"/>
      <c r="O151" s="7"/>
      <c r="P151" s="7"/>
      <c r="Q151" s="7"/>
      <c r="R151" s="24" t="s">
        <v>260</v>
      </c>
      <c r="S151" s="7" t="s">
        <v>470</v>
      </c>
      <c r="T151" s="7" t="s">
        <v>545</v>
      </c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>
        <f>IF(Cherokee2022!J156=0,0,1)</f>
        <v>1</v>
      </c>
      <c r="BW151" s="7">
        <f>IF(Cherokee2022!K156=0,0,1)</f>
        <v>1</v>
      </c>
      <c r="BX151" s="7">
        <f>IF(Cherokee2022!L156=0,0,1)</f>
        <v>0</v>
      </c>
      <c r="BY151" s="7">
        <f>IF(Cherokee2022!M156=0,0,1)</f>
        <v>0</v>
      </c>
      <c r="BZ151" s="7">
        <f>IF(Cherokee2022!N156=0,0,1)</f>
        <v>0</v>
      </c>
      <c r="CA151" s="7">
        <f>IF(Cherokee2022!O156=0,0,1)</f>
        <v>1</v>
      </c>
      <c r="CB151" s="7">
        <f>IF(Cherokee2022!P156=0,0,1)</f>
        <v>0</v>
      </c>
      <c r="CC151" s="7">
        <f>IF(Cherokee2022!Q156=0,0,1)</f>
        <v>1</v>
      </c>
      <c r="CD151" s="7">
        <f>IF(Cherokee2022!R156=0,0,1)</f>
        <v>0</v>
      </c>
      <c r="CE151" s="7">
        <f>IF(Cherokee2022!S156=0,0,1)</f>
        <v>0</v>
      </c>
      <c r="CF151" s="7">
        <f>IF(Cherokee2022!T156=0,0,1)</f>
        <v>0</v>
      </c>
      <c r="CG151" s="7">
        <f>IF(Cherokee2022!U156=0,0,1)</f>
        <v>0</v>
      </c>
      <c r="CH151" s="7">
        <f>IF(Cherokee2022!V156=0,0,1)</f>
        <v>1</v>
      </c>
      <c r="CI151" s="7">
        <f>IF(Cherokee2022!W156=0,0,1)</f>
        <v>0</v>
      </c>
      <c r="CJ151" s="7">
        <f>IF(Cherokee2022!X156=0,0,1)</f>
        <v>0</v>
      </c>
      <c r="CK151" s="7">
        <f>IF(Cherokee2022!Y156=0,0,1)</f>
        <v>0</v>
      </c>
    </row>
    <row r="152" ht="13.5" customHeight="1">
      <c r="A152" s="7">
        <v>151.0</v>
      </c>
      <c r="B152" s="7">
        <v>2.0</v>
      </c>
      <c r="C152" s="7">
        <v>0.0</v>
      </c>
      <c r="D152" s="7">
        <v>0.0</v>
      </c>
      <c r="E152" s="7">
        <v>3.0</v>
      </c>
      <c r="F152" s="7">
        <f t="shared" si="15"/>
        <v>1.3</v>
      </c>
      <c r="G152" s="7">
        <f t="shared" si="16"/>
        <v>98.7</v>
      </c>
      <c r="H152" s="24" t="s">
        <v>474</v>
      </c>
      <c r="I152" s="7" t="s">
        <v>414</v>
      </c>
      <c r="J152" s="7" t="s">
        <v>408</v>
      </c>
      <c r="K152" s="7" t="s">
        <v>424</v>
      </c>
      <c r="L152" s="7" t="s">
        <v>425</v>
      </c>
      <c r="M152" s="7"/>
      <c r="N152" s="7"/>
      <c r="O152" s="7"/>
      <c r="P152" s="7"/>
      <c r="Q152" s="7"/>
      <c r="R152" s="24" t="s">
        <v>369</v>
      </c>
      <c r="S152" s="7" t="s">
        <v>469</v>
      </c>
      <c r="T152" s="7" t="s">
        <v>483</v>
      </c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>
        <f>IF(Cherokee2022!J157=0,0,1)</f>
        <v>1</v>
      </c>
      <c r="BW152" s="7">
        <f>IF(Cherokee2022!K157=0,0,1)</f>
        <v>1</v>
      </c>
      <c r="BX152" s="7">
        <f>IF(Cherokee2022!L157=0,0,1)</f>
        <v>0</v>
      </c>
      <c r="BY152" s="7">
        <f>IF(Cherokee2022!M157=0,0,1)</f>
        <v>1</v>
      </c>
      <c r="BZ152" s="7">
        <f>IF(Cherokee2022!N157=0,0,1)</f>
        <v>0</v>
      </c>
      <c r="CA152" s="7">
        <f>IF(Cherokee2022!O157=0,0,1)</f>
        <v>1</v>
      </c>
      <c r="CB152" s="7">
        <f>IF(Cherokee2022!P157=0,0,1)</f>
        <v>0</v>
      </c>
      <c r="CC152" s="7">
        <f>IF(Cherokee2022!Q157=0,0,1)</f>
        <v>1</v>
      </c>
      <c r="CD152" s="7">
        <f>IF(Cherokee2022!R157=0,0,1)</f>
        <v>0</v>
      </c>
      <c r="CE152" s="7">
        <f>IF(Cherokee2022!S157=0,0,1)</f>
        <v>0</v>
      </c>
      <c r="CF152" s="7">
        <f>IF(Cherokee2022!T157=0,0,1)</f>
        <v>0</v>
      </c>
      <c r="CG152" s="7">
        <f>IF(Cherokee2022!U157=0,0,1)</f>
        <v>1</v>
      </c>
      <c r="CH152" s="7">
        <f>IF(Cherokee2022!V157=0,0,1)</f>
        <v>1</v>
      </c>
      <c r="CI152" s="7">
        <f>IF(Cherokee2022!W157=0,0,1)</f>
        <v>0</v>
      </c>
      <c r="CJ152" s="7">
        <f>IF(Cherokee2022!X157=0,0,1)</f>
        <v>0</v>
      </c>
      <c r="CK152" s="7">
        <f>IF(Cherokee2022!Y157=0,0,1)</f>
        <v>0</v>
      </c>
    </row>
    <row r="153" ht="13.5" customHeight="1">
      <c r="A153" s="30">
        <v>152.0</v>
      </c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7">
        <f>IF(Cherokee2022!J158=0,0,1)</f>
        <v>0</v>
      </c>
      <c r="BW153" s="7">
        <f>IF(Cherokee2022!K158=0,0,1)</f>
        <v>0</v>
      </c>
      <c r="BX153" s="7">
        <f>IF(Cherokee2022!L158=0,0,1)</f>
        <v>0</v>
      </c>
      <c r="BY153" s="7">
        <f>IF(Cherokee2022!M158=0,0,1)</f>
        <v>0</v>
      </c>
      <c r="BZ153" s="7">
        <f>IF(Cherokee2022!N158=0,0,1)</f>
        <v>0</v>
      </c>
      <c r="CA153" s="7">
        <f>IF(Cherokee2022!O158=0,0,1)</f>
        <v>0</v>
      </c>
      <c r="CB153" s="7">
        <f>IF(Cherokee2022!P158=0,0,1)</f>
        <v>0</v>
      </c>
      <c r="CC153" s="7">
        <f>IF(Cherokee2022!Q158=0,0,1)</f>
        <v>0</v>
      </c>
      <c r="CD153" s="7">
        <f>IF(Cherokee2022!R158=0,0,1)</f>
        <v>0</v>
      </c>
      <c r="CE153" s="7">
        <f>IF(Cherokee2022!S158=0,0,1)</f>
        <v>0</v>
      </c>
      <c r="CF153" s="7">
        <f>IF(Cherokee2022!T158=0,0,1)</f>
        <v>0</v>
      </c>
      <c r="CG153" s="7">
        <f>IF(Cherokee2022!U158=0,0,1)</f>
        <v>0</v>
      </c>
      <c r="CH153" s="7">
        <f>IF(Cherokee2022!V158=0,0,1)</f>
        <v>0</v>
      </c>
      <c r="CI153" s="7">
        <f>IF(Cherokee2022!W158=0,0,1)</f>
        <v>0</v>
      </c>
      <c r="CJ153" s="7">
        <f>IF(Cherokee2022!X158=0,0,1)</f>
        <v>0</v>
      </c>
      <c r="CK153" s="7">
        <f>IF(Cherokee2022!Y158=0,0,1)</f>
        <v>0</v>
      </c>
    </row>
    <row r="154" ht="13.5" customHeight="1">
      <c r="A154" s="7">
        <v>153.0</v>
      </c>
      <c r="B154" s="7">
        <v>22.0</v>
      </c>
      <c r="C154" s="7">
        <v>24.0</v>
      </c>
      <c r="D154" s="7">
        <v>6.0</v>
      </c>
      <c r="E154" s="7">
        <v>2.0</v>
      </c>
      <c r="F154" s="7">
        <f t="shared" ref="F154:F164" si="17">((AVERAGE(B154:E154))*(1.04))</f>
        <v>14.04</v>
      </c>
      <c r="G154" s="7">
        <f t="shared" ref="G154:G164" si="18">100-F154</f>
        <v>85.96</v>
      </c>
      <c r="H154" s="22" t="s">
        <v>404</v>
      </c>
      <c r="I154" s="7" t="s">
        <v>414</v>
      </c>
      <c r="J154" s="7"/>
      <c r="K154" s="7"/>
      <c r="L154" s="7"/>
      <c r="M154" s="7"/>
      <c r="N154" s="7"/>
      <c r="O154" s="7"/>
      <c r="P154" s="7"/>
      <c r="Q154" s="7"/>
      <c r="R154" s="22" t="s">
        <v>303</v>
      </c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>
        <f>IF(Cherokee2022!J159=0,0,1)</f>
        <v>0</v>
      </c>
      <c r="BW154" s="7">
        <f>IF(Cherokee2022!K159=0,0,1)</f>
        <v>1</v>
      </c>
      <c r="BX154" s="7">
        <f>IF(Cherokee2022!L159=0,0,1)</f>
        <v>0</v>
      </c>
      <c r="BY154" s="7">
        <f>IF(Cherokee2022!M159=0,0,1)</f>
        <v>1</v>
      </c>
      <c r="BZ154" s="7">
        <f>IF(Cherokee2022!N159=0,0,1)</f>
        <v>0</v>
      </c>
      <c r="CA154" s="7">
        <f>IF(Cherokee2022!O159=0,0,1)</f>
        <v>0</v>
      </c>
      <c r="CB154" s="7">
        <f>IF(Cherokee2022!P159=0,0,1)</f>
        <v>0</v>
      </c>
      <c r="CC154" s="7">
        <f>IF(Cherokee2022!Q159=0,0,1)</f>
        <v>1</v>
      </c>
      <c r="CD154" s="7">
        <f>IF(Cherokee2022!R159=0,0,1)</f>
        <v>0</v>
      </c>
      <c r="CE154" s="7">
        <f>IF(Cherokee2022!S159=0,0,1)</f>
        <v>0</v>
      </c>
      <c r="CF154" s="7">
        <f>IF(Cherokee2022!T159=0,0,1)</f>
        <v>1</v>
      </c>
      <c r="CG154" s="7">
        <f>IF(Cherokee2022!U159=0,0,1)</f>
        <v>1</v>
      </c>
      <c r="CH154" s="7">
        <f>IF(Cherokee2022!V159=0,0,1)</f>
        <v>1</v>
      </c>
      <c r="CI154" s="7">
        <f>IF(Cherokee2022!W159=0,0,1)</f>
        <v>0</v>
      </c>
      <c r="CJ154" s="7">
        <f>IF(Cherokee2022!X159=0,0,1)</f>
        <v>0</v>
      </c>
      <c r="CK154" s="7">
        <f>IF(Cherokee2022!Y159=0,0,1)</f>
        <v>1</v>
      </c>
    </row>
    <row r="155" ht="13.5" customHeight="1">
      <c r="A155" s="7">
        <v>154.0</v>
      </c>
      <c r="B155" s="7">
        <v>3.0</v>
      </c>
      <c r="C155" s="7">
        <v>2.0</v>
      </c>
      <c r="D155" s="7">
        <v>9.0</v>
      </c>
      <c r="E155" s="7">
        <v>1.0</v>
      </c>
      <c r="F155" s="7">
        <f t="shared" si="17"/>
        <v>3.9</v>
      </c>
      <c r="G155" s="7">
        <f t="shared" si="18"/>
        <v>96.1</v>
      </c>
      <c r="H155" s="24" t="s">
        <v>98</v>
      </c>
      <c r="I155" s="7" t="s">
        <v>424</v>
      </c>
      <c r="J155" s="7" t="s">
        <v>406</v>
      </c>
      <c r="K155" s="7" t="s">
        <v>527</v>
      </c>
      <c r="L155" s="7" t="s">
        <v>488</v>
      </c>
      <c r="M155" s="7" t="s">
        <v>434</v>
      </c>
      <c r="N155" s="7" t="s">
        <v>539</v>
      </c>
      <c r="O155" s="7"/>
      <c r="P155" s="7"/>
      <c r="Q155" s="7"/>
      <c r="R155" s="24" t="s">
        <v>369</v>
      </c>
      <c r="S155" s="7" t="s">
        <v>546</v>
      </c>
      <c r="T155" s="7" t="s">
        <v>483</v>
      </c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>
        <f>IF(Cherokee2022!J160=0,0,1)</f>
        <v>1</v>
      </c>
      <c r="BW155" s="7">
        <f>IF(Cherokee2022!K160=0,0,1)</f>
        <v>1</v>
      </c>
      <c r="BX155" s="7">
        <f>IF(Cherokee2022!L160=0,0,1)</f>
        <v>1</v>
      </c>
      <c r="BY155" s="7">
        <f>IF(Cherokee2022!M160=0,0,1)</f>
        <v>1</v>
      </c>
      <c r="BZ155" s="7">
        <f>IF(Cherokee2022!N160=0,0,1)</f>
        <v>0</v>
      </c>
      <c r="CA155" s="7">
        <f>IF(Cherokee2022!O160=0,0,1)</f>
        <v>1</v>
      </c>
      <c r="CB155" s="7">
        <f>IF(Cherokee2022!P160=0,0,1)</f>
        <v>1</v>
      </c>
      <c r="CC155" s="7">
        <f>IF(Cherokee2022!Q160=0,0,1)</f>
        <v>1</v>
      </c>
      <c r="CD155" s="7">
        <f>IF(Cherokee2022!R160=0,0,1)</f>
        <v>1</v>
      </c>
      <c r="CE155" s="7">
        <f>IF(Cherokee2022!S160=0,0,1)</f>
        <v>0</v>
      </c>
      <c r="CF155" s="7">
        <f>IF(Cherokee2022!T160=0,0,1)</f>
        <v>1</v>
      </c>
      <c r="CG155" s="7">
        <f>IF(Cherokee2022!U160=0,0,1)</f>
        <v>1</v>
      </c>
      <c r="CH155" s="7">
        <f>IF(Cherokee2022!V160=0,0,1)</f>
        <v>1</v>
      </c>
      <c r="CI155" s="7">
        <f>IF(Cherokee2022!W160=0,0,1)</f>
        <v>1</v>
      </c>
      <c r="CJ155" s="7">
        <f>IF(Cherokee2022!X160=0,0,1)</f>
        <v>0</v>
      </c>
      <c r="CK155" s="7">
        <f>IF(Cherokee2022!Y160=0,0,1)</f>
        <v>0</v>
      </c>
    </row>
    <row r="156" ht="13.5" customHeight="1">
      <c r="A156" s="7">
        <v>155.0</v>
      </c>
      <c r="B156" s="7">
        <v>4.0</v>
      </c>
      <c r="C156" s="7">
        <v>3.0</v>
      </c>
      <c r="D156" s="7">
        <v>0.0</v>
      </c>
      <c r="E156" s="7">
        <v>3.0</v>
      </c>
      <c r="F156" s="7">
        <f t="shared" si="17"/>
        <v>2.6</v>
      </c>
      <c r="G156" s="7">
        <f t="shared" si="18"/>
        <v>97.4</v>
      </c>
      <c r="H156" s="24" t="s">
        <v>98</v>
      </c>
      <c r="I156" s="7" t="s">
        <v>434</v>
      </c>
      <c r="J156" s="7" t="s">
        <v>424</v>
      </c>
      <c r="K156" s="7" t="s">
        <v>415</v>
      </c>
      <c r="L156" s="7"/>
      <c r="M156" s="7"/>
      <c r="N156" s="7"/>
      <c r="O156" s="7"/>
      <c r="P156" s="7"/>
      <c r="Q156" s="7"/>
      <c r="R156" s="24" t="s">
        <v>478</v>
      </c>
      <c r="S156" s="7" t="s">
        <v>469</v>
      </c>
      <c r="T156" s="7" t="s">
        <v>423</v>
      </c>
      <c r="U156" s="7" t="s">
        <v>470</v>
      </c>
      <c r="V156" s="7" t="s">
        <v>547</v>
      </c>
      <c r="W156" s="7" t="s">
        <v>548</v>
      </c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>
        <f>IF(Cherokee2022!J161=0,0,1)</f>
        <v>1</v>
      </c>
      <c r="BW156" s="7">
        <f>IF(Cherokee2022!K161=0,0,1)</f>
        <v>0</v>
      </c>
      <c r="BX156" s="7">
        <f>IF(Cherokee2022!L161=0,0,1)</f>
        <v>0</v>
      </c>
      <c r="BY156" s="7">
        <f>IF(Cherokee2022!M161=0,0,1)</f>
        <v>1</v>
      </c>
      <c r="BZ156" s="7">
        <f>IF(Cherokee2022!N161=0,0,1)</f>
        <v>0</v>
      </c>
      <c r="CA156" s="7">
        <f>IF(Cherokee2022!O161=0,0,1)</f>
        <v>1</v>
      </c>
      <c r="CB156" s="7">
        <f>IF(Cherokee2022!P161=0,0,1)</f>
        <v>0</v>
      </c>
      <c r="CC156" s="7">
        <f>IF(Cherokee2022!Q161=0,0,1)</f>
        <v>1</v>
      </c>
      <c r="CD156" s="7">
        <f>IF(Cherokee2022!R161=0,0,1)</f>
        <v>0</v>
      </c>
      <c r="CE156" s="7">
        <f>IF(Cherokee2022!S161=0,0,1)</f>
        <v>0</v>
      </c>
      <c r="CF156" s="7">
        <f>IF(Cherokee2022!T161=0,0,1)</f>
        <v>0</v>
      </c>
      <c r="CG156" s="7">
        <f>IF(Cherokee2022!U161=0,0,1)</f>
        <v>1</v>
      </c>
      <c r="CH156" s="7">
        <f>IF(Cherokee2022!V161=0,0,1)</f>
        <v>1</v>
      </c>
      <c r="CI156" s="7">
        <f>IF(Cherokee2022!W161=0,0,1)</f>
        <v>0</v>
      </c>
      <c r="CJ156" s="7">
        <f>IF(Cherokee2022!X161=0,0,1)</f>
        <v>0</v>
      </c>
      <c r="CK156" s="7">
        <f>IF(Cherokee2022!Y161=0,0,1)</f>
        <v>0</v>
      </c>
    </row>
    <row r="157" ht="13.5" customHeight="1">
      <c r="A157" s="7">
        <v>156.0</v>
      </c>
      <c r="B157" s="7">
        <v>3.0</v>
      </c>
      <c r="C157" s="7">
        <v>13.0</v>
      </c>
      <c r="D157" s="7">
        <v>8.0</v>
      </c>
      <c r="E157" s="7">
        <v>6.0</v>
      </c>
      <c r="F157" s="7">
        <f t="shared" si="17"/>
        <v>7.8</v>
      </c>
      <c r="G157" s="7">
        <f t="shared" si="18"/>
        <v>92.2</v>
      </c>
      <c r="H157" s="24" t="s">
        <v>62</v>
      </c>
      <c r="I157" s="7" t="s">
        <v>420</v>
      </c>
      <c r="J157" s="7" t="s">
        <v>549</v>
      </c>
      <c r="K157" s="7" t="s">
        <v>550</v>
      </c>
      <c r="L157" s="7" t="s">
        <v>407</v>
      </c>
      <c r="M157" s="7" t="s">
        <v>430</v>
      </c>
      <c r="N157" s="7"/>
      <c r="O157" s="7"/>
      <c r="P157" s="7"/>
      <c r="Q157" s="7"/>
      <c r="R157" s="24" t="s">
        <v>62</v>
      </c>
      <c r="S157" s="7" t="s">
        <v>406</v>
      </c>
      <c r="T157" s="7" t="s">
        <v>413</v>
      </c>
      <c r="U157" s="7" t="s">
        <v>479</v>
      </c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>
        <f>IF(Cherokee2022!J162=0,0,1)</f>
        <v>0</v>
      </c>
      <c r="BW157" s="7">
        <f>IF(Cherokee2022!K162=0,0,1)</f>
        <v>0</v>
      </c>
      <c r="BX157" s="7">
        <f>IF(Cherokee2022!L162=0,0,1)</f>
        <v>0</v>
      </c>
      <c r="BY157" s="7">
        <f>IF(Cherokee2022!M162=0,0,1)</f>
        <v>1</v>
      </c>
      <c r="BZ157" s="7">
        <f>IF(Cherokee2022!N162=0,0,1)</f>
        <v>1</v>
      </c>
      <c r="CA157" s="7">
        <f>IF(Cherokee2022!O162=0,0,1)</f>
        <v>0</v>
      </c>
      <c r="CB157" s="7">
        <f>IF(Cherokee2022!P162=0,0,1)</f>
        <v>0</v>
      </c>
      <c r="CC157" s="7">
        <f>IF(Cherokee2022!Q162=0,0,1)</f>
        <v>1</v>
      </c>
      <c r="CD157" s="7">
        <f>IF(Cherokee2022!R162=0,0,1)</f>
        <v>0</v>
      </c>
      <c r="CE157" s="7">
        <f>IF(Cherokee2022!S162=0,0,1)</f>
        <v>0</v>
      </c>
      <c r="CF157" s="7">
        <f>IF(Cherokee2022!T162=0,0,1)</f>
        <v>1</v>
      </c>
      <c r="CG157" s="7">
        <f>IF(Cherokee2022!U162=0,0,1)</f>
        <v>0</v>
      </c>
      <c r="CH157" s="7">
        <f>IF(Cherokee2022!V162=0,0,1)</f>
        <v>0</v>
      </c>
      <c r="CI157" s="7">
        <f>IF(Cherokee2022!W162=0,0,1)</f>
        <v>0</v>
      </c>
      <c r="CJ157" s="7">
        <f>IF(Cherokee2022!X162=0,0,1)</f>
        <v>0</v>
      </c>
      <c r="CK157" s="7">
        <f>IF(Cherokee2022!Y162=0,0,1)</f>
        <v>0</v>
      </c>
    </row>
    <row r="158" ht="13.5" customHeight="1">
      <c r="A158" s="7">
        <v>157.0</v>
      </c>
      <c r="B158" s="7">
        <v>3.0</v>
      </c>
      <c r="C158" s="7">
        <v>3.0</v>
      </c>
      <c r="D158" s="7">
        <v>9.0</v>
      </c>
      <c r="E158" s="7">
        <v>1.0</v>
      </c>
      <c r="F158" s="7">
        <f t="shared" si="17"/>
        <v>4.16</v>
      </c>
      <c r="G158" s="7">
        <f t="shared" si="18"/>
        <v>95.84</v>
      </c>
      <c r="H158" s="24" t="s">
        <v>444</v>
      </c>
      <c r="I158" s="7" t="s">
        <v>408</v>
      </c>
      <c r="J158" s="7" t="s">
        <v>425</v>
      </c>
      <c r="K158" s="7" t="s">
        <v>414</v>
      </c>
      <c r="L158" s="7"/>
      <c r="M158" s="7"/>
      <c r="N158" s="7"/>
      <c r="O158" s="7"/>
      <c r="P158" s="7"/>
      <c r="Q158" s="7"/>
      <c r="R158" s="24" t="s">
        <v>303</v>
      </c>
      <c r="S158" s="7" t="s">
        <v>492</v>
      </c>
      <c r="T158" s="7" t="s">
        <v>483</v>
      </c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>
        <f>IF(Cherokee2022!J163=0,0,1)</f>
        <v>1</v>
      </c>
      <c r="BW158" s="7">
        <f>IF(Cherokee2022!K163=0,0,1)</f>
        <v>1</v>
      </c>
      <c r="BX158" s="7">
        <f>IF(Cherokee2022!L163=0,0,1)</f>
        <v>0</v>
      </c>
      <c r="BY158" s="7">
        <f>IF(Cherokee2022!M163=0,0,1)</f>
        <v>1</v>
      </c>
      <c r="BZ158" s="7">
        <f>IF(Cherokee2022!N163=0,0,1)</f>
        <v>0</v>
      </c>
      <c r="CA158" s="7">
        <f>IF(Cherokee2022!O163=0,0,1)</f>
        <v>0</v>
      </c>
      <c r="CB158" s="7">
        <f>IF(Cherokee2022!P163=0,0,1)</f>
        <v>0</v>
      </c>
      <c r="CC158" s="7">
        <f>IF(Cherokee2022!Q163=0,0,1)</f>
        <v>1</v>
      </c>
      <c r="CD158" s="7">
        <f>IF(Cherokee2022!R163=0,0,1)</f>
        <v>0</v>
      </c>
      <c r="CE158" s="7">
        <f>IF(Cherokee2022!S163=0,0,1)</f>
        <v>0</v>
      </c>
      <c r="CF158" s="7">
        <f>IF(Cherokee2022!T163=0,0,1)</f>
        <v>1</v>
      </c>
      <c r="CG158" s="7">
        <f>IF(Cherokee2022!U163=0,0,1)</f>
        <v>1</v>
      </c>
      <c r="CH158" s="7">
        <f>IF(Cherokee2022!V163=0,0,1)</f>
        <v>1</v>
      </c>
      <c r="CI158" s="7">
        <f>IF(Cherokee2022!W163=0,0,1)</f>
        <v>0</v>
      </c>
      <c r="CJ158" s="7">
        <f>IF(Cherokee2022!X163=0,0,1)</f>
        <v>0</v>
      </c>
      <c r="CK158" s="7">
        <f>IF(Cherokee2022!Y163=0,0,1)</f>
        <v>0</v>
      </c>
    </row>
    <row r="159" ht="13.5" customHeight="1">
      <c r="A159" s="7">
        <v>158.0</v>
      </c>
      <c r="B159" s="7">
        <v>15.0</v>
      </c>
      <c r="C159" s="7">
        <v>3.0</v>
      </c>
      <c r="D159" s="7">
        <v>10.0</v>
      </c>
      <c r="E159" s="7">
        <v>15.0</v>
      </c>
      <c r="F159" s="7">
        <f t="shared" si="17"/>
        <v>11.18</v>
      </c>
      <c r="G159" s="7">
        <f t="shared" si="18"/>
        <v>88.82</v>
      </c>
      <c r="H159" s="24" t="s">
        <v>519</v>
      </c>
      <c r="I159" s="7" t="s">
        <v>414</v>
      </c>
      <c r="J159" s="7" t="s">
        <v>408</v>
      </c>
      <c r="K159" s="7" t="s">
        <v>425</v>
      </c>
      <c r="L159" s="7" t="s">
        <v>445</v>
      </c>
      <c r="M159" s="7"/>
      <c r="N159" s="7"/>
      <c r="O159" s="7"/>
      <c r="P159" s="7"/>
      <c r="Q159" s="7"/>
      <c r="R159" s="24" t="s">
        <v>551</v>
      </c>
      <c r="S159" s="7" t="s">
        <v>552</v>
      </c>
      <c r="T159" s="7" t="s">
        <v>470</v>
      </c>
      <c r="U159" s="7" t="s">
        <v>483</v>
      </c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>
        <f>IF(Cherokee2022!J164=0,0,1)</f>
        <v>1</v>
      </c>
      <c r="BW159" s="7">
        <f>IF(Cherokee2022!K164=0,0,1)</f>
        <v>1</v>
      </c>
      <c r="BX159" s="7">
        <f>IF(Cherokee2022!L164=0,0,1)</f>
        <v>0</v>
      </c>
      <c r="BY159" s="7">
        <f>IF(Cherokee2022!M164=0,0,1)</f>
        <v>1</v>
      </c>
      <c r="BZ159" s="7">
        <f>IF(Cherokee2022!N164=0,0,1)</f>
        <v>0</v>
      </c>
      <c r="CA159" s="7">
        <f>IF(Cherokee2022!O164=0,0,1)</f>
        <v>0</v>
      </c>
      <c r="CB159" s="7">
        <f>IF(Cherokee2022!P164=0,0,1)</f>
        <v>0</v>
      </c>
      <c r="CC159" s="7">
        <f>IF(Cherokee2022!Q164=0,0,1)</f>
        <v>1</v>
      </c>
      <c r="CD159" s="7">
        <f>IF(Cherokee2022!R164=0,0,1)</f>
        <v>0</v>
      </c>
      <c r="CE159" s="7">
        <f>IF(Cherokee2022!S164=0,0,1)</f>
        <v>0</v>
      </c>
      <c r="CF159" s="7">
        <f>IF(Cherokee2022!T164=0,0,1)</f>
        <v>1</v>
      </c>
      <c r="CG159" s="7">
        <f>IF(Cherokee2022!U164=0,0,1)</f>
        <v>0</v>
      </c>
      <c r="CH159" s="7">
        <f>IF(Cherokee2022!V164=0,0,1)</f>
        <v>1</v>
      </c>
      <c r="CI159" s="7">
        <f>IF(Cherokee2022!W164=0,0,1)</f>
        <v>0</v>
      </c>
      <c r="CJ159" s="7">
        <f>IF(Cherokee2022!X164=0,0,1)</f>
        <v>0</v>
      </c>
      <c r="CK159" s="7">
        <f>IF(Cherokee2022!Y164=0,0,1)</f>
        <v>1</v>
      </c>
    </row>
    <row r="160" ht="13.5" customHeight="1">
      <c r="A160" s="7">
        <v>159.0</v>
      </c>
      <c r="B160" s="7">
        <v>8.0</v>
      </c>
      <c r="C160" s="7">
        <v>12.0</v>
      </c>
      <c r="D160" s="7">
        <v>4.0</v>
      </c>
      <c r="E160" s="7">
        <v>3.0</v>
      </c>
      <c r="F160" s="7">
        <f t="shared" si="17"/>
        <v>7.02</v>
      </c>
      <c r="G160" s="7">
        <f t="shared" si="18"/>
        <v>92.98</v>
      </c>
      <c r="H160" s="24" t="s">
        <v>98</v>
      </c>
      <c r="I160" s="7" t="s">
        <v>408</v>
      </c>
      <c r="J160" s="7" t="s">
        <v>424</v>
      </c>
      <c r="K160" s="7" t="s">
        <v>417</v>
      </c>
      <c r="L160" s="7"/>
      <c r="M160" s="7"/>
      <c r="N160" s="7"/>
      <c r="O160" s="7"/>
      <c r="P160" s="7"/>
      <c r="Q160" s="7"/>
      <c r="R160" s="24" t="s">
        <v>478</v>
      </c>
      <c r="S160" s="7" t="s">
        <v>516</v>
      </c>
      <c r="T160" s="7" t="s">
        <v>469</v>
      </c>
      <c r="U160" s="7" t="s">
        <v>428</v>
      </c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>
        <f>IF(Cherokee2022!J165=0,0,1)</f>
        <v>1</v>
      </c>
      <c r="BW160" s="7">
        <f>IF(Cherokee2022!K165=0,0,1)</f>
        <v>1</v>
      </c>
      <c r="BX160" s="7">
        <f>IF(Cherokee2022!L165=0,0,1)</f>
        <v>0</v>
      </c>
      <c r="BY160" s="7">
        <f>IF(Cherokee2022!M165=0,0,1)</f>
        <v>1</v>
      </c>
      <c r="BZ160" s="7">
        <f>IF(Cherokee2022!N165=0,0,1)</f>
        <v>0</v>
      </c>
      <c r="CA160" s="7">
        <f>IF(Cherokee2022!O165=0,0,1)</f>
        <v>1</v>
      </c>
      <c r="CB160" s="7">
        <f>IF(Cherokee2022!P165=0,0,1)</f>
        <v>0</v>
      </c>
      <c r="CC160" s="7">
        <f>IF(Cherokee2022!Q165=0,0,1)</f>
        <v>1</v>
      </c>
      <c r="CD160" s="7">
        <f>IF(Cherokee2022!R165=0,0,1)</f>
        <v>1</v>
      </c>
      <c r="CE160" s="7">
        <f>IF(Cherokee2022!S165=0,0,1)</f>
        <v>0</v>
      </c>
      <c r="CF160" s="7">
        <f>IF(Cherokee2022!T165=0,0,1)</f>
        <v>1</v>
      </c>
      <c r="CG160" s="7">
        <f>IF(Cherokee2022!U165=0,0,1)</f>
        <v>1</v>
      </c>
      <c r="CH160" s="7">
        <f>IF(Cherokee2022!V165=0,0,1)</f>
        <v>1</v>
      </c>
      <c r="CI160" s="7">
        <f>IF(Cherokee2022!W165=0,0,1)</f>
        <v>0</v>
      </c>
      <c r="CJ160" s="7">
        <f>IF(Cherokee2022!X165=0,0,1)</f>
        <v>0</v>
      </c>
      <c r="CK160" s="7">
        <f>IF(Cherokee2022!Y165=0,0,1)</f>
        <v>1</v>
      </c>
    </row>
    <row r="161" ht="13.5" customHeight="1">
      <c r="A161" s="7">
        <v>160.0</v>
      </c>
      <c r="B161" s="7">
        <v>9.0</v>
      </c>
      <c r="C161" s="7">
        <v>3.0</v>
      </c>
      <c r="D161" s="7">
        <v>3.0</v>
      </c>
      <c r="E161" s="7">
        <v>3.0</v>
      </c>
      <c r="F161" s="7">
        <f t="shared" si="17"/>
        <v>4.68</v>
      </c>
      <c r="G161" s="7">
        <f t="shared" si="18"/>
        <v>95.32</v>
      </c>
      <c r="H161" s="24" t="s">
        <v>358</v>
      </c>
      <c r="I161" s="7" t="s">
        <v>424</v>
      </c>
      <c r="J161" s="7" t="s">
        <v>414</v>
      </c>
      <c r="K161" s="7" t="s">
        <v>417</v>
      </c>
      <c r="L161" s="7" t="s">
        <v>496</v>
      </c>
      <c r="M161" s="7"/>
      <c r="N161" s="7"/>
      <c r="O161" s="7"/>
      <c r="P161" s="7"/>
      <c r="Q161" s="7"/>
      <c r="R161" s="24" t="s">
        <v>101</v>
      </c>
      <c r="S161" s="7" t="s">
        <v>553</v>
      </c>
      <c r="T161" s="7" t="s">
        <v>411</v>
      </c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>
        <f>IF(Cherokee2022!J166=0,0,1)</f>
        <v>0</v>
      </c>
      <c r="BW161" s="7">
        <f>IF(Cherokee2022!K166=0,0,1)</f>
        <v>1</v>
      </c>
      <c r="BX161" s="7">
        <f>IF(Cherokee2022!L166=0,0,1)</f>
        <v>0</v>
      </c>
      <c r="BY161" s="7">
        <f>IF(Cherokee2022!M166=0,0,1)</f>
        <v>1</v>
      </c>
      <c r="BZ161" s="7">
        <f>IF(Cherokee2022!N166=0,0,1)</f>
        <v>0</v>
      </c>
      <c r="CA161" s="7">
        <f>IF(Cherokee2022!O166=0,0,1)</f>
        <v>1</v>
      </c>
      <c r="CB161" s="7">
        <f>IF(Cherokee2022!P166=0,0,1)</f>
        <v>0</v>
      </c>
      <c r="CC161" s="7">
        <f>IF(Cherokee2022!Q166=0,0,1)</f>
        <v>1</v>
      </c>
      <c r="CD161" s="7">
        <f>IF(Cherokee2022!R166=0,0,1)</f>
        <v>0</v>
      </c>
      <c r="CE161" s="7">
        <f>IF(Cherokee2022!S166=0,0,1)</f>
        <v>0</v>
      </c>
      <c r="CF161" s="7">
        <f>IF(Cherokee2022!T166=0,0,1)</f>
        <v>1</v>
      </c>
      <c r="CG161" s="7">
        <f>IF(Cherokee2022!U166=0,0,1)</f>
        <v>0</v>
      </c>
      <c r="CH161" s="7">
        <f>IF(Cherokee2022!V166=0,0,1)</f>
        <v>1</v>
      </c>
      <c r="CI161" s="7">
        <f>IF(Cherokee2022!W166=0,0,1)</f>
        <v>1</v>
      </c>
      <c r="CJ161" s="7">
        <f>IF(Cherokee2022!X166=0,0,1)</f>
        <v>0</v>
      </c>
      <c r="CK161" s="7">
        <f>IF(Cherokee2022!Y166=0,0,1)</f>
        <v>0</v>
      </c>
    </row>
    <row r="162" ht="13.5" customHeight="1">
      <c r="A162" s="7">
        <v>161.0</v>
      </c>
      <c r="B162" s="7">
        <v>26.0</v>
      </c>
      <c r="C162" s="7">
        <v>34.0</v>
      </c>
      <c r="D162" s="7">
        <v>46.0</v>
      </c>
      <c r="E162" s="7">
        <v>76.0</v>
      </c>
      <c r="F162" s="7">
        <f t="shared" si="17"/>
        <v>47.32</v>
      </c>
      <c r="G162" s="7">
        <f t="shared" si="18"/>
        <v>52.68</v>
      </c>
      <c r="H162" s="24" t="s">
        <v>345</v>
      </c>
      <c r="I162" s="7" t="s">
        <v>406</v>
      </c>
      <c r="J162" s="7" t="s">
        <v>424</v>
      </c>
      <c r="K162" s="7"/>
      <c r="L162" s="7"/>
      <c r="M162" s="7"/>
      <c r="N162" s="7"/>
      <c r="O162" s="7"/>
      <c r="P162" s="7"/>
      <c r="Q162" s="7"/>
      <c r="R162" s="24" t="s">
        <v>29</v>
      </c>
      <c r="S162" s="7" t="s">
        <v>418</v>
      </c>
      <c r="T162" s="7" t="s">
        <v>424</v>
      </c>
      <c r="U162" s="7" t="s">
        <v>554</v>
      </c>
      <c r="V162" s="7" t="s">
        <v>470</v>
      </c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>
        <f>IF(Cherokee2022!J167=0,0,1)</f>
        <v>0</v>
      </c>
      <c r="BW162" s="7">
        <f>IF(Cherokee2022!K167=0,0,1)</f>
        <v>0</v>
      </c>
      <c r="BX162" s="7">
        <f>IF(Cherokee2022!L167=0,0,1)</f>
        <v>0</v>
      </c>
      <c r="BY162" s="7">
        <f>IF(Cherokee2022!M167=0,0,1)</f>
        <v>1</v>
      </c>
      <c r="BZ162" s="7">
        <f>IF(Cherokee2022!N167=0,0,1)</f>
        <v>1</v>
      </c>
      <c r="CA162" s="7">
        <f>IF(Cherokee2022!O167=0,0,1)</f>
        <v>0</v>
      </c>
      <c r="CB162" s="7">
        <f>IF(Cherokee2022!P167=0,0,1)</f>
        <v>0</v>
      </c>
      <c r="CC162" s="7">
        <f>IF(Cherokee2022!Q167=0,0,1)</f>
        <v>0</v>
      </c>
      <c r="CD162" s="7">
        <f>IF(Cherokee2022!R167=0,0,1)</f>
        <v>0</v>
      </c>
      <c r="CE162" s="7">
        <f>IF(Cherokee2022!S167=0,0,1)</f>
        <v>0</v>
      </c>
      <c r="CF162" s="7">
        <f>IF(Cherokee2022!T167=0,0,1)</f>
        <v>0</v>
      </c>
      <c r="CG162" s="7">
        <f>IF(Cherokee2022!U167=0,0,1)</f>
        <v>0</v>
      </c>
      <c r="CH162" s="7">
        <f>IF(Cherokee2022!V167=0,0,1)</f>
        <v>1</v>
      </c>
      <c r="CI162" s="7">
        <f>IF(Cherokee2022!W167=0,0,1)</f>
        <v>0</v>
      </c>
      <c r="CJ162" s="7">
        <f>IF(Cherokee2022!X167=0,0,1)</f>
        <v>0</v>
      </c>
      <c r="CK162" s="7">
        <f>IF(Cherokee2022!Y167=0,0,1)</f>
        <v>1</v>
      </c>
    </row>
    <row r="163" ht="13.5" customHeight="1">
      <c r="A163" s="7">
        <v>162.0</v>
      </c>
      <c r="B163" s="7">
        <v>4.0</v>
      </c>
      <c r="C163" s="7">
        <v>3.0</v>
      </c>
      <c r="D163" s="7">
        <v>3.0</v>
      </c>
      <c r="E163" s="7">
        <v>4.0</v>
      </c>
      <c r="F163" s="7">
        <f t="shared" si="17"/>
        <v>3.64</v>
      </c>
      <c r="G163" s="7">
        <f t="shared" si="18"/>
        <v>96.36</v>
      </c>
      <c r="H163" s="24" t="s">
        <v>365</v>
      </c>
      <c r="I163" s="7" t="s">
        <v>411</v>
      </c>
      <c r="J163" s="7" t="s">
        <v>424</v>
      </c>
      <c r="K163" s="7" t="s">
        <v>417</v>
      </c>
      <c r="L163" s="7"/>
      <c r="M163" s="7"/>
      <c r="N163" s="7"/>
      <c r="O163" s="7"/>
      <c r="P163" s="7"/>
      <c r="Q163" s="7"/>
      <c r="R163" s="24" t="s">
        <v>358</v>
      </c>
      <c r="S163" s="7" t="s">
        <v>406</v>
      </c>
      <c r="T163" s="7" t="s">
        <v>411</v>
      </c>
      <c r="U163" s="7" t="s">
        <v>407</v>
      </c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>
        <f>IF(Cherokee2022!J168=0,0,1)</f>
        <v>0</v>
      </c>
      <c r="BW163" s="7">
        <f>IF(Cherokee2022!K168=0,0,1)</f>
        <v>0</v>
      </c>
      <c r="BX163" s="7">
        <f>IF(Cherokee2022!L168=0,0,1)</f>
        <v>0</v>
      </c>
      <c r="BY163" s="7">
        <f>IF(Cherokee2022!M168=0,0,1)</f>
        <v>0</v>
      </c>
      <c r="BZ163" s="7">
        <f>IF(Cherokee2022!N168=0,0,1)</f>
        <v>0</v>
      </c>
      <c r="CA163" s="7">
        <f>IF(Cherokee2022!O168=0,0,1)</f>
        <v>0</v>
      </c>
      <c r="CB163" s="7">
        <f>IF(Cherokee2022!P168=0,0,1)</f>
        <v>0</v>
      </c>
      <c r="CC163" s="7">
        <f>IF(Cherokee2022!Q168=0,0,1)</f>
        <v>1</v>
      </c>
      <c r="CD163" s="7">
        <f>IF(Cherokee2022!R168=0,0,1)</f>
        <v>0</v>
      </c>
      <c r="CE163" s="7">
        <f>IF(Cherokee2022!S168=0,0,1)</f>
        <v>0</v>
      </c>
      <c r="CF163" s="7">
        <f>IF(Cherokee2022!T168=0,0,1)</f>
        <v>0</v>
      </c>
      <c r="CG163" s="7">
        <f>IF(Cherokee2022!U168=0,0,1)</f>
        <v>0</v>
      </c>
      <c r="CH163" s="7">
        <f>IF(Cherokee2022!V168=0,0,1)</f>
        <v>1</v>
      </c>
      <c r="CI163" s="7">
        <f>IF(Cherokee2022!W168=0,0,1)</f>
        <v>1</v>
      </c>
      <c r="CJ163" s="7">
        <f>IF(Cherokee2022!X168=0,0,1)</f>
        <v>0</v>
      </c>
      <c r="CK163" s="7">
        <f>IF(Cherokee2022!Y168=0,0,1)</f>
        <v>1</v>
      </c>
    </row>
    <row r="164" ht="13.5" customHeight="1">
      <c r="A164" s="7">
        <v>163.0</v>
      </c>
      <c r="B164" s="7">
        <v>3.0</v>
      </c>
      <c r="C164" s="7">
        <v>1.0</v>
      </c>
      <c r="D164" s="7">
        <v>2.0</v>
      </c>
      <c r="E164" s="7">
        <v>5.0</v>
      </c>
      <c r="F164" s="7">
        <f t="shared" si="17"/>
        <v>2.86</v>
      </c>
      <c r="G164" s="7">
        <f t="shared" si="18"/>
        <v>97.14</v>
      </c>
      <c r="H164" s="24" t="s">
        <v>118</v>
      </c>
      <c r="I164" s="7" t="s">
        <v>411</v>
      </c>
      <c r="J164" s="7" t="s">
        <v>406</v>
      </c>
      <c r="K164" s="7" t="s">
        <v>550</v>
      </c>
      <c r="L164" s="7" t="s">
        <v>420</v>
      </c>
      <c r="M164" s="7" t="s">
        <v>424</v>
      </c>
      <c r="N164" s="7" t="s">
        <v>407</v>
      </c>
      <c r="O164" s="7" t="s">
        <v>538</v>
      </c>
      <c r="P164" s="7"/>
      <c r="Q164" s="7"/>
      <c r="R164" s="24" t="s">
        <v>101</v>
      </c>
      <c r="S164" s="7" t="s">
        <v>470</v>
      </c>
      <c r="T164" s="7" t="s">
        <v>533</v>
      </c>
      <c r="U164" s="7" t="s">
        <v>407</v>
      </c>
      <c r="V164" s="7" t="s">
        <v>555</v>
      </c>
      <c r="W164" s="7" t="s">
        <v>411</v>
      </c>
      <c r="X164" s="7" t="s">
        <v>406</v>
      </c>
      <c r="Y164" s="7" t="s">
        <v>556</v>
      </c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>
        <f>IF(Cherokee2022!J169=0,0,1)</f>
        <v>1</v>
      </c>
      <c r="BW164" s="7">
        <f>IF(Cherokee2022!K169=0,0,1)</f>
        <v>1</v>
      </c>
      <c r="BX164" s="7">
        <f>IF(Cherokee2022!L169=0,0,1)</f>
        <v>0</v>
      </c>
      <c r="BY164" s="7">
        <f>IF(Cherokee2022!M169=0,0,1)</f>
        <v>1</v>
      </c>
      <c r="BZ164" s="7">
        <f>IF(Cherokee2022!N169=0,0,1)</f>
        <v>0</v>
      </c>
      <c r="CA164" s="7">
        <f>IF(Cherokee2022!O169=0,0,1)</f>
        <v>0</v>
      </c>
      <c r="CB164" s="7">
        <f>IF(Cherokee2022!P169=0,0,1)</f>
        <v>0</v>
      </c>
      <c r="CC164" s="7">
        <f>IF(Cherokee2022!Q169=0,0,1)</f>
        <v>1</v>
      </c>
      <c r="CD164" s="7">
        <f>IF(Cherokee2022!R169=0,0,1)</f>
        <v>0</v>
      </c>
      <c r="CE164" s="7">
        <f>IF(Cherokee2022!S169=0,0,1)</f>
        <v>0</v>
      </c>
      <c r="CF164" s="7">
        <f>IF(Cherokee2022!T169=0,0,1)</f>
        <v>1</v>
      </c>
      <c r="CG164" s="7">
        <f>IF(Cherokee2022!U169=0,0,1)</f>
        <v>1</v>
      </c>
      <c r="CH164" s="7">
        <f>IF(Cherokee2022!V169=0,0,1)</f>
        <v>1</v>
      </c>
      <c r="CI164" s="7">
        <f>IF(Cherokee2022!W169=0,0,1)</f>
        <v>1</v>
      </c>
      <c r="CJ164" s="7">
        <f>IF(Cherokee2022!X169=0,0,1)</f>
        <v>0</v>
      </c>
      <c r="CK164" s="7">
        <f>IF(Cherokee2022!Y169=0,0,1)</f>
        <v>0</v>
      </c>
    </row>
    <row r="165" ht="13.5" customHeight="1">
      <c r="A165" s="36">
        <v>164.0</v>
      </c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7">
        <f>IF(Cherokee2022!J170=0,0,1)</f>
        <v>0</v>
      </c>
      <c r="BW165" s="7">
        <f>IF(Cherokee2022!K170=0,0,1)</f>
        <v>0</v>
      </c>
      <c r="BX165" s="7">
        <f>IF(Cherokee2022!L170=0,0,1)</f>
        <v>0</v>
      </c>
      <c r="BY165" s="7">
        <f>IF(Cherokee2022!M170=0,0,1)</f>
        <v>0</v>
      </c>
      <c r="BZ165" s="7">
        <f>IF(Cherokee2022!N170=0,0,1)</f>
        <v>0</v>
      </c>
      <c r="CA165" s="7">
        <f>IF(Cherokee2022!O170=0,0,1)</f>
        <v>0</v>
      </c>
      <c r="CB165" s="7">
        <f>IF(Cherokee2022!P170=0,0,1)</f>
        <v>0</v>
      </c>
      <c r="CC165" s="7">
        <f>IF(Cherokee2022!Q170=0,0,1)</f>
        <v>0</v>
      </c>
      <c r="CD165" s="7">
        <f>IF(Cherokee2022!R170=0,0,1)</f>
        <v>0</v>
      </c>
      <c r="CE165" s="7">
        <f>IF(Cherokee2022!S170=0,0,1)</f>
        <v>0</v>
      </c>
      <c r="CF165" s="7">
        <f>IF(Cherokee2022!T170=0,0,1)</f>
        <v>0</v>
      </c>
      <c r="CG165" s="7">
        <f>IF(Cherokee2022!U170=0,0,1)</f>
        <v>0</v>
      </c>
      <c r="CH165" s="7">
        <f>IF(Cherokee2022!V170=0,0,1)</f>
        <v>0</v>
      </c>
      <c r="CI165" s="7">
        <f>IF(Cherokee2022!W170=0,0,1)</f>
        <v>0</v>
      </c>
      <c r="CJ165" s="7">
        <f>IF(Cherokee2022!X170=0,0,1)</f>
        <v>0</v>
      </c>
      <c r="CK165" s="7">
        <f>IF(Cherokee2022!Y170=0,0,1)</f>
        <v>0</v>
      </c>
    </row>
    <row r="166" ht="13.5" customHeight="1">
      <c r="A166" s="7">
        <v>165.0</v>
      </c>
      <c r="B166" s="7">
        <v>18.0</v>
      </c>
      <c r="C166" s="7">
        <v>21.0</v>
      </c>
      <c r="D166" s="7">
        <v>17.0</v>
      </c>
      <c r="E166" s="7">
        <v>15.0</v>
      </c>
      <c r="F166" s="7">
        <f t="shared" ref="F166:F176" si="19">((AVERAGE(B166:E166))*(1.04))</f>
        <v>18.46</v>
      </c>
      <c r="G166" s="7">
        <f t="shared" ref="G166:G176" si="20">100-F166</f>
        <v>81.54</v>
      </c>
      <c r="H166" s="22" t="s">
        <v>385</v>
      </c>
      <c r="I166" s="7" t="s">
        <v>407</v>
      </c>
      <c r="J166" s="7" t="s">
        <v>406</v>
      </c>
      <c r="K166" s="7" t="s">
        <v>417</v>
      </c>
      <c r="L166" s="7" t="s">
        <v>413</v>
      </c>
      <c r="M166" s="7"/>
      <c r="N166" s="7"/>
      <c r="O166" s="7"/>
      <c r="P166" s="7"/>
      <c r="Q166" s="7"/>
      <c r="R166" s="22" t="s">
        <v>369</v>
      </c>
      <c r="S166" s="7" t="s">
        <v>470</v>
      </c>
      <c r="T166" s="7" t="s">
        <v>414</v>
      </c>
      <c r="U166" s="7" t="s">
        <v>424</v>
      </c>
      <c r="V166" s="7" t="s">
        <v>533</v>
      </c>
      <c r="W166" s="7" t="s">
        <v>496</v>
      </c>
      <c r="X166" s="7" t="s">
        <v>479</v>
      </c>
      <c r="Y166" s="7" t="s">
        <v>527</v>
      </c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>
        <f>IF(Cherokee2022!J171=0,0,1)</f>
        <v>0</v>
      </c>
      <c r="BW166" s="7">
        <f>IF(Cherokee2022!K171=0,0,1)</f>
        <v>0</v>
      </c>
      <c r="BX166" s="7">
        <f>IF(Cherokee2022!L171=0,0,1)</f>
        <v>1</v>
      </c>
      <c r="BY166" s="7">
        <f>IF(Cherokee2022!M171=0,0,1)</f>
        <v>1</v>
      </c>
      <c r="BZ166" s="7">
        <f>IF(Cherokee2022!N171=0,0,1)</f>
        <v>1</v>
      </c>
      <c r="CA166" s="7">
        <f>IF(Cherokee2022!O171=0,0,1)</f>
        <v>1</v>
      </c>
      <c r="CB166" s="7">
        <f>IF(Cherokee2022!P171=0,0,1)</f>
        <v>0</v>
      </c>
      <c r="CC166" s="7">
        <f>IF(Cherokee2022!Q171=0,0,1)</f>
        <v>1</v>
      </c>
      <c r="CD166" s="7">
        <f>IF(Cherokee2022!R171=0,0,1)</f>
        <v>0</v>
      </c>
      <c r="CE166" s="7">
        <f>IF(Cherokee2022!S171=0,0,1)</f>
        <v>0</v>
      </c>
      <c r="CF166" s="7">
        <f>IF(Cherokee2022!T171=0,0,1)</f>
        <v>0</v>
      </c>
      <c r="CG166" s="7">
        <f>IF(Cherokee2022!U171=0,0,1)</f>
        <v>1</v>
      </c>
      <c r="CH166" s="7">
        <f>IF(Cherokee2022!V171=0,0,1)</f>
        <v>1</v>
      </c>
      <c r="CI166" s="7">
        <f>IF(Cherokee2022!W171=0,0,1)</f>
        <v>0</v>
      </c>
      <c r="CJ166" s="7">
        <f>IF(Cherokee2022!X171=0,0,1)</f>
        <v>0</v>
      </c>
      <c r="CK166" s="7">
        <f>IF(Cherokee2022!Y171=0,0,1)</f>
        <v>0</v>
      </c>
    </row>
    <row r="167" ht="13.5" customHeight="1">
      <c r="A167" s="7">
        <v>166.0</v>
      </c>
      <c r="B167" s="7">
        <v>4.0</v>
      </c>
      <c r="C167" s="7">
        <v>4.0</v>
      </c>
      <c r="D167" s="7">
        <v>2.0</v>
      </c>
      <c r="E167" s="7">
        <v>2.0</v>
      </c>
      <c r="F167" s="7">
        <f t="shared" si="19"/>
        <v>3.12</v>
      </c>
      <c r="G167" s="7">
        <f t="shared" si="20"/>
        <v>96.88</v>
      </c>
      <c r="H167" s="24" t="s">
        <v>360</v>
      </c>
      <c r="I167" s="7" t="s">
        <v>425</v>
      </c>
      <c r="J167" s="7" t="s">
        <v>414</v>
      </c>
      <c r="K167" s="7" t="s">
        <v>420</v>
      </c>
      <c r="L167" s="7" t="s">
        <v>488</v>
      </c>
      <c r="M167" s="7"/>
      <c r="N167" s="7"/>
      <c r="O167" s="7"/>
      <c r="P167" s="7"/>
      <c r="Q167" s="7"/>
      <c r="R167" s="24" t="s">
        <v>303</v>
      </c>
      <c r="S167" s="7" t="s">
        <v>469</v>
      </c>
      <c r="T167" s="7" t="s">
        <v>470</v>
      </c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>
        <f>IF(Cherokee2022!J172=0,0,1)</f>
        <v>1</v>
      </c>
      <c r="BW167" s="7">
        <f>IF(Cherokee2022!K172=0,0,1)</f>
        <v>0</v>
      </c>
      <c r="BX167" s="7">
        <f>IF(Cherokee2022!L172=0,0,1)</f>
        <v>0</v>
      </c>
      <c r="BY167" s="7">
        <f>IF(Cherokee2022!M172=0,0,1)</f>
        <v>1</v>
      </c>
      <c r="BZ167" s="7">
        <f>IF(Cherokee2022!N172=0,0,1)</f>
        <v>0</v>
      </c>
      <c r="CA167" s="7">
        <f>IF(Cherokee2022!O172=0,0,1)</f>
        <v>0</v>
      </c>
      <c r="CB167" s="7">
        <f>IF(Cherokee2022!P172=0,0,1)</f>
        <v>0</v>
      </c>
      <c r="CC167" s="7">
        <f>IF(Cherokee2022!Q172=0,0,1)</f>
        <v>1</v>
      </c>
      <c r="CD167" s="7">
        <f>IF(Cherokee2022!R172=0,0,1)</f>
        <v>1</v>
      </c>
      <c r="CE167" s="7">
        <f>IF(Cherokee2022!S172=0,0,1)</f>
        <v>0</v>
      </c>
      <c r="CF167" s="7">
        <f>IF(Cherokee2022!T172=0,0,1)</f>
        <v>0</v>
      </c>
      <c r="CG167" s="7">
        <f>IF(Cherokee2022!U172=0,0,1)</f>
        <v>1</v>
      </c>
      <c r="CH167" s="7">
        <f>IF(Cherokee2022!V172=0,0,1)</f>
        <v>1</v>
      </c>
      <c r="CI167" s="7">
        <f>IF(Cherokee2022!W172=0,0,1)</f>
        <v>0</v>
      </c>
      <c r="CJ167" s="7">
        <f>IF(Cherokee2022!X172=0,0,1)</f>
        <v>0</v>
      </c>
      <c r="CK167" s="7">
        <f>IF(Cherokee2022!Y172=0,0,1)</f>
        <v>0</v>
      </c>
    </row>
    <row r="168" ht="13.5" customHeight="1">
      <c r="A168" s="7">
        <v>167.0</v>
      </c>
      <c r="B168" s="7">
        <v>3.0</v>
      </c>
      <c r="C168" s="7">
        <v>2.0</v>
      </c>
      <c r="D168" s="7">
        <v>5.0</v>
      </c>
      <c r="E168" s="7">
        <v>1.0</v>
      </c>
      <c r="F168" s="7">
        <f t="shared" si="19"/>
        <v>2.86</v>
      </c>
      <c r="G168" s="7">
        <f t="shared" si="20"/>
        <v>97.14</v>
      </c>
      <c r="H168" s="24" t="s">
        <v>187</v>
      </c>
      <c r="I168" s="7" t="s">
        <v>424</v>
      </c>
      <c r="J168" s="7" t="s">
        <v>414</v>
      </c>
      <c r="K168" s="7"/>
      <c r="L168" s="7"/>
      <c r="M168" s="7"/>
      <c r="N168" s="7"/>
      <c r="O168" s="7"/>
      <c r="P168" s="7"/>
      <c r="Q168" s="7"/>
      <c r="R168" s="24" t="s">
        <v>328</v>
      </c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>
        <f>IF(Cherokee2022!J173=0,0,1)</f>
        <v>1</v>
      </c>
      <c r="BW168" s="7">
        <f>IF(Cherokee2022!K173=0,0,1)</f>
        <v>0</v>
      </c>
      <c r="BX168" s="7">
        <f>IF(Cherokee2022!L173=0,0,1)</f>
        <v>0</v>
      </c>
      <c r="BY168" s="7">
        <f>IF(Cherokee2022!M173=0,0,1)</f>
        <v>0</v>
      </c>
      <c r="BZ168" s="7">
        <f>IF(Cherokee2022!N173=0,0,1)</f>
        <v>0</v>
      </c>
      <c r="CA168" s="7">
        <f>IF(Cherokee2022!O173=0,0,1)</f>
        <v>1</v>
      </c>
      <c r="CB168" s="7">
        <f>IF(Cherokee2022!P173=0,0,1)</f>
        <v>0</v>
      </c>
      <c r="CC168" s="7">
        <f>IF(Cherokee2022!Q173=0,0,1)</f>
        <v>1</v>
      </c>
      <c r="CD168" s="7">
        <f>IF(Cherokee2022!R173=0,0,1)</f>
        <v>0</v>
      </c>
      <c r="CE168" s="7">
        <f>IF(Cherokee2022!S173=0,0,1)</f>
        <v>0</v>
      </c>
      <c r="CF168" s="7">
        <f>IF(Cherokee2022!T173=0,0,1)</f>
        <v>1</v>
      </c>
      <c r="CG168" s="7">
        <f>IF(Cherokee2022!U173=0,0,1)</f>
        <v>0</v>
      </c>
      <c r="CH168" s="7">
        <f>IF(Cherokee2022!V173=0,0,1)</f>
        <v>1</v>
      </c>
      <c r="CI168" s="7">
        <f>IF(Cherokee2022!W173=0,0,1)</f>
        <v>1</v>
      </c>
      <c r="CJ168" s="7">
        <f>IF(Cherokee2022!X173=0,0,1)</f>
        <v>0</v>
      </c>
      <c r="CK168" s="7">
        <f>IF(Cherokee2022!Y173=0,0,1)</f>
        <v>0</v>
      </c>
    </row>
    <row r="169" ht="13.5" customHeight="1">
      <c r="A169" s="7">
        <v>168.0</v>
      </c>
      <c r="B169" s="7">
        <v>9.0</v>
      </c>
      <c r="C169" s="7">
        <v>19.0</v>
      </c>
      <c r="D169" s="7">
        <v>8.0</v>
      </c>
      <c r="E169" s="7">
        <v>5.0</v>
      </c>
      <c r="F169" s="7">
        <f t="shared" si="19"/>
        <v>10.66</v>
      </c>
      <c r="G169" s="7">
        <f t="shared" si="20"/>
        <v>89.34</v>
      </c>
      <c r="H169" s="24" t="s">
        <v>187</v>
      </c>
      <c r="I169" s="7" t="s">
        <v>424</v>
      </c>
      <c r="J169" s="7" t="s">
        <v>414</v>
      </c>
      <c r="K169" s="7" t="s">
        <v>430</v>
      </c>
      <c r="L169" s="7"/>
      <c r="M169" s="7"/>
      <c r="N169" s="7"/>
      <c r="O169" s="7"/>
      <c r="P169" s="7"/>
      <c r="Q169" s="7"/>
      <c r="R169" s="24" t="s">
        <v>330</v>
      </c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>
        <f>IF(Cherokee2022!J174=0,0,1)</f>
        <v>1</v>
      </c>
      <c r="BW169" s="7">
        <f>IF(Cherokee2022!K174=0,0,1)</f>
        <v>1</v>
      </c>
      <c r="BX169" s="7">
        <f>IF(Cherokee2022!L174=0,0,1)</f>
        <v>1</v>
      </c>
      <c r="BY169" s="7">
        <f>IF(Cherokee2022!M174=0,0,1)</f>
        <v>1</v>
      </c>
      <c r="BZ169" s="7">
        <f>IF(Cherokee2022!N174=0,0,1)</f>
        <v>1</v>
      </c>
      <c r="CA169" s="7">
        <f>IF(Cherokee2022!O174=0,0,1)</f>
        <v>1</v>
      </c>
      <c r="CB169" s="7">
        <f>IF(Cherokee2022!P174=0,0,1)</f>
        <v>0</v>
      </c>
      <c r="CC169" s="7">
        <f>IF(Cherokee2022!Q174=0,0,1)</f>
        <v>1</v>
      </c>
      <c r="CD169" s="7">
        <f>IF(Cherokee2022!R174=0,0,1)</f>
        <v>0</v>
      </c>
      <c r="CE169" s="7">
        <f>IF(Cherokee2022!S174=0,0,1)</f>
        <v>0</v>
      </c>
      <c r="CF169" s="7">
        <f>IF(Cherokee2022!T174=0,0,1)</f>
        <v>1</v>
      </c>
      <c r="CG169" s="7">
        <f>IF(Cherokee2022!U174=0,0,1)</f>
        <v>1</v>
      </c>
      <c r="CH169" s="7">
        <f>IF(Cherokee2022!V174=0,0,1)</f>
        <v>1</v>
      </c>
      <c r="CI169" s="7">
        <f>IF(Cherokee2022!W174=0,0,1)</f>
        <v>0</v>
      </c>
      <c r="CJ169" s="7">
        <f>IF(Cherokee2022!X174=0,0,1)</f>
        <v>0</v>
      </c>
      <c r="CK169" s="7">
        <f>IF(Cherokee2022!Y174=0,0,1)</f>
        <v>1</v>
      </c>
    </row>
    <row r="170" ht="13.5" customHeight="1">
      <c r="A170" s="7">
        <v>169.0</v>
      </c>
      <c r="B170" s="7">
        <v>38.0</v>
      </c>
      <c r="C170" s="7">
        <v>5.0</v>
      </c>
      <c r="D170" s="7">
        <v>25.0</v>
      </c>
      <c r="E170" s="7">
        <v>4.0</v>
      </c>
      <c r="F170" s="7">
        <f t="shared" si="19"/>
        <v>18.72</v>
      </c>
      <c r="G170" s="7">
        <f t="shared" si="20"/>
        <v>81.28</v>
      </c>
      <c r="H170" s="24" t="s">
        <v>369</v>
      </c>
      <c r="I170" s="7" t="s">
        <v>496</v>
      </c>
      <c r="J170" s="7" t="s">
        <v>557</v>
      </c>
      <c r="K170" s="7" t="s">
        <v>407</v>
      </c>
      <c r="L170" s="7" t="s">
        <v>418</v>
      </c>
      <c r="M170" s="7" t="s">
        <v>527</v>
      </c>
      <c r="N170" s="7" t="s">
        <v>420</v>
      </c>
      <c r="O170" s="7"/>
      <c r="P170" s="7"/>
      <c r="Q170" s="7"/>
      <c r="R170" s="24" t="s">
        <v>101</v>
      </c>
      <c r="S170" s="7" t="s">
        <v>533</v>
      </c>
      <c r="T170" s="7" t="s">
        <v>558</v>
      </c>
      <c r="U170" s="7" t="s">
        <v>459</v>
      </c>
      <c r="V170" s="7" t="s">
        <v>554</v>
      </c>
      <c r="W170" s="7" t="s">
        <v>424</v>
      </c>
      <c r="X170" s="7" t="s">
        <v>407</v>
      </c>
      <c r="Y170" s="7" t="s">
        <v>411</v>
      </c>
      <c r="Z170" s="7" t="s">
        <v>557</v>
      </c>
      <c r="AA170" s="7" t="s">
        <v>406</v>
      </c>
      <c r="AB170" s="7" t="s">
        <v>559</v>
      </c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>
        <f>IF(Cherokee2022!J175=0,0,1)</f>
        <v>0</v>
      </c>
      <c r="BW170" s="7">
        <f>IF(Cherokee2022!K175=0,0,1)</f>
        <v>0</v>
      </c>
      <c r="BX170" s="7">
        <f>IF(Cherokee2022!L175=0,0,1)</f>
        <v>0</v>
      </c>
      <c r="BY170" s="7">
        <f>IF(Cherokee2022!M175=0,0,1)</f>
        <v>1</v>
      </c>
      <c r="BZ170" s="7">
        <f>IF(Cherokee2022!N175=0,0,1)</f>
        <v>0</v>
      </c>
      <c r="CA170" s="7">
        <f>IF(Cherokee2022!O175=0,0,1)</f>
        <v>0</v>
      </c>
      <c r="CB170" s="7">
        <f>IF(Cherokee2022!P175=0,0,1)</f>
        <v>0</v>
      </c>
      <c r="CC170" s="7">
        <f>IF(Cherokee2022!Q175=0,0,1)</f>
        <v>1</v>
      </c>
      <c r="CD170" s="7">
        <f>IF(Cherokee2022!R175=0,0,1)</f>
        <v>0</v>
      </c>
      <c r="CE170" s="7">
        <f>IF(Cherokee2022!S175=0,0,1)</f>
        <v>0</v>
      </c>
      <c r="CF170" s="7">
        <f>IF(Cherokee2022!T175=0,0,1)</f>
        <v>0</v>
      </c>
      <c r="CG170" s="7">
        <f>IF(Cherokee2022!U175=0,0,1)</f>
        <v>1</v>
      </c>
      <c r="CH170" s="7">
        <f>IF(Cherokee2022!V175=0,0,1)</f>
        <v>1</v>
      </c>
      <c r="CI170" s="7">
        <f>IF(Cherokee2022!W175=0,0,1)</f>
        <v>0</v>
      </c>
      <c r="CJ170" s="7">
        <f>IF(Cherokee2022!X175=0,0,1)</f>
        <v>0</v>
      </c>
      <c r="CK170" s="7">
        <f>IF(Cherokee2022!Y175=0,0,1)</f>
        <v>1</v>
      </c>
    </row>
    <row r="171" ht="13.5" customHeight="1">
      <c r="A171" s="7">
        <v>170.0</v>
      </c>
      <c r="B171" s="7">
        <v>21.0</v>
      </c>
      <c r="C171" s="7">
        <v>39.0</v>
      </c>
      <c r="D171" s="7">
        <v>44.0</v>
      </c>
      <c r="E171" s="7">
        <v>19.0</v>
      </c>
      <c r="F171" s="7">
        <f t="shared" si="19"/>
        <v>31.98</v>
      </c>
      <c r="G171" s="7">
        <f t="shared" si="20"/>
        <v>68.02</v>
      </c>
      <c r="H171" s="24" t="s">
        <v>347</v>
      </c>
      <c r="I171" s="7" t="s">
        <v>455</v>
      </c>
      <c r="J171" s="7" t="s">
        <v>406</v>
      </c>
      <c r="K171" s="7" t="s">
        <v>457</v>
      </c>
      <c r="L171" s="7" t="s">
        <v>407</v>
      </c>
      <c r="M171" s="7"/>
      <c r="N171" s="7"/>
      <c r="O171" s="7"/>
      <c r="P171" s="7"/>
      <c r="Q171" s="7"/>
      <c r="R171" s="24" t="s">
        <v>360</v>
      </c>
      <c r="S171" s="7" t="s">
        <v>533</v>
      </c>
      <c r="T171" s="7" t="s">
        <v>406</v>
      </c>
      <c r="U171" s="7" t="s">
        <v>496</v>
      </c>
      <c r="V171" s="7" t="s">
        <v>414</v>
      </c>
      <c r="W171" s="7" t="s">
        <v>554</v>
      </c>
      <c r="X171" s="7" t="s">
        <v>479</v>
      </c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>
        <f>IF(Cherokee2022!J176=0,0,1)</f>
        <v>0</v>
      </c>
      <c r="BW171" s="7">
        <f>IF(Cherokee2022!K176=0,0,1)</f>
        <v>0</v>
      </c>
      <c r="BX171" s="7">
        <f>IF(Cherokee2022!L176=0,0,1)</f>
        <v>0</v>
      </c>
      <c r="BY171" s="7">
        <f>IF(Cherokee2022!M176=0,0,1)</f>
        <v>1</v>
      </c>
      <c r="BZ171" s="7">
        <f>IF(Cherokee2022!N176=0,0,1)</f>
        <v>0</v>
      </c>
      <c r="CA171" s="7">
        <f>IF(Cherokee2022!O176=0,0,1)</f>
        <v>0</v>
      </c>
      <c r="CB171" s="7">
        <f>IF(Cherokee2022!P176=0,0,1)</f>
        <v>0</v>
      </c>
      <c r="CC171" s="7">
        <f>IF(Cherokee2022!Q176=0,0,1)</f>
        <v>0</v>
      </c>
      <c r="CD171" s="7">
        <f>IF(Cherokee2022!R176=0,0,1)</f>
        <v>0</v>
      </c>
      <c r="CE171" s="7">
        <f>IF(Cherokee2022!S176=0,0,1)</f>
        <v>0</v>
      </c>
      <c r="CF171" s="7">
        <f>IF(Cherokee2022!T176=0,0,1)</f>
        <v>0</v>
      </c>
      <c r="CG171" s="7">
        <f>IF(Cherokee2022!U176=0,0,1)</f>
        <v>0</v>
      </c>
      <c r="CH171" s="7">
        <f>IF(Cherokee2022!V176=0,0,1)</f>
        <v>1</v>
      </c>
      <c r="CI171" s="7">
        <f>IF(Cherokee2022!W176=0,0,1)</f>
        <v>0</v>
      </c>
      <c r="CJ171" s="7">
        <f>IF(Cherokee2022!X176=0,0,1)</f>
        <v>1</v>
      </c>
      <c r="CK171" s="7">
        <f>IF(Cherokee2022!Y176=0,0,1)</f>
        <v>1</v>
      </c>
    </row>
    <row r="172" ht="13.5" customHeight="1">
      <c r="A172" s="7">
        <v>171.0</v>
      </c>
      <c r="B172" s="7">
        <v>28.0</v>
      </c>
      <c r="C172" s="7">
        <v>9.0</v>
      </c>
      <c r="D172" s="7">
        <v>26.0</v>
      </c>
      <c r="E172" s="7">
        <v>34.0</v>
      </c>
      <c r="F172" s="7">
        <f t="shared" si="19"/>
        <v>25.22</v>
      </c>
      <c r="G172" s="7">
        <f t="shared" si="20"/>
        <v>74.78</v>
      </c>
      <c r="H172" s="24" t="s">
        <v>560</v>
      </c>
      <c r="I172" s="7" t="s">
        <v>406</v>
      </c>
      <c r="J172" s="7" t="s">
        <v>420</v>
      </c>
      <c r="K172" s="7"/>
      <c r="L172" s="7"/>
      <c r="M172" s="7"/>
      <c r="N172" s="7"/>
      <c r="O172" s="7"/>
      <c r="P172" s="7"/>
      <c r="Q172" s="7"/>
      <c r="R172" s="24" t="s">
        <v>365</v>
      </c>
      <c r="S172" s="7" t="s">
        <v>406</v>
      </c>
      <c r="T172" s="7" t="s">
        <v>554</v>
      </c>
      <c r="U172" s="7" t="s">
        <v>533</v>
      </c>
      <c r="V172" s="7" t="s">
        <v>557</v>
      </c>
      <c r="W172" s="7" t="s">
        <v>424</v>
      </c>
      <c r="X172" s="7" t="s">
        <v>408</v>
      </c>
      <c r="Y172" s="7" t="s">
        <v>496</v>
      </c>
      <c r="Z172" s="7" t="s">
        <v>558</v>
      </c>
      <c r="AA172" s="7" t="s">
        <v>445</v>
      </c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>
        <f>IF(Cherokee2022!J177=0,0,1)</f>
        <v>1</v>
      </c>
      <c r="BW172" s="7">
        <f>IF(Cherokee2022!K177=0,0,1)</f>
        <v>0</v>
      </c>
      <c r="BX172" s="7">
        <f>IF(Cherokee2022!L177=0,0,1)</f>
        <v>1</v>
      </c>
      <c r="BY172" s="7">
        <f>IF(Cherokee2022!M177=0,0,1)</f>
        <v>0</v>
      </c>
      <c r="BZ172" s="7">
        <f>IF(Cherokee2022!N177=0,0,1)</f>
        <v>0</v>
      </c>
      <c r="CA172" s="7">
        <f>IF(Cherokee2022!O177=0,0,1)</f>
        <v>0</v>
      </c>
      <c r="CB172" s="7">
        <f>IF(Cherokee2022!P177=0,0,1)</f>
        <v>0</v>
      </c>
      <c r="CC172" s="7">
        <f>IF(Cherokee2022!Q177=0,0,1)</f>
        <v>1</v>
      </c>
      <c r="CD172" s="7">
        <f>IF(Cherokee2022!R177=0,0,1)</f>
        <v>0</v>
      </c>
      <c r="CE172" s="7">
        <f>IF(Cherokee2022!S177=0,0,1)</f>
        <v>0</v>
      </c>
      <c r="CF172" s="7">
        <f>IF(Cherokee2022!T177=0,0,1)</f>
        <v>0</v>
      </c>
      <c r="CG172" s="7">
        <f>IF(Cherokee2022!U177=0,0,1)</f>
        <v>0</v>
      </c>
      <c r="CH172" s="7">
        <f>IF(Cherokee2022!V177=0,0,1)</f>
        <v>1</v>
      </c>
      <c r="CI172" s="7">
        <f>IF(Cherokee2022!W177=0,0,1)</f>
        <v>1</v>
      </c>
      <c r="CJ172" s="7">
        <f>IF(Cherokee2022!X177=0,0,1)</f>
        <v>0</v>
      </c>
      <c r="CK172" s="7">
        <f>IF(Cherokee2022!Y177=0,0,1)</f>
        <v>1</v>
      </c>
    </row>
    <row r="173" ht="13.5" customHeight="1">
      <c r="A173" s="7">
        <v>172.0</v>
      </c>
      <c r="B173" s="7">
        <v>29.0</v>
      </c>
      <c r="C173" s="7">
        <v>39.0</v>
      </c>
      <c r="D173" s="7">
        <v>7.0</v>
      </c>
      <c r="E173" s="7">
        <v>11.0</v>
      </c>
      <c r="F173" s="7">
        <f t="shared" si="19"/>
        <v>22.36</v>
      </c>
      <c r="G173" s="7">
        <f t="shared" si="20"/>
        <v>77.64</v>
      </c>
      <c r="H173" s="24" t="s">
        <v>29</v>
      </c>
      <c r="I173" s="7" t="s">
        <v>533</v>
      </c>
      <c r="J173" s="7" t="s">
        <v>418</v>
      </c>
      <c r="K173" s="7" t="s">
        <v>407</v>
      </c>
      <c r="L173" s="7" t="s">
        <v>511</v>
      </c>
      <c r="M173" s="7" t="s">
        <v>406</v>
      </c>
      <c r="N173" s="7" t="s">
        <v>479</v>
      </c>
      <c r="O173" s="7"/>
      <c r="P173" s="7"/>
      <c r="Q173" s="7"/>
      <c r="R173" s="24" t="s">
        <v>520</v>
      </c>
      <c r="S173" s="7" t="s">
        <v>554</v>
      </c>
      <c r="T173" s="7" t="s">
        <v>561</v>
      </c>
      <c r="U173" s="7" t="s">
        <v>406</v>
      </c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>
        <f>IF(Cherokee2022!J178=0,0,1)</f>
        <v>1</v>
      </c>
      <c r="BW173" s="7">
        <f>IF(Cherokee2022!K178=0,0,1)</f>
        <v>0</v>
      </c>
      <c r="BX173" s="7">
        <f>IF(Cherokee2022!L178=0,0,1)</f>
        <v>1</v>
      </c>
      <c r="BY173" s="7">
        <f>IF(Cherokee2022!M178=0,0,1)</f>
        <v>0</v>
      </c>
      <c r="BZ173" s="7">
        <f>IF(Cherokee2022!N178=0,0,1)</f>
        <v>0</v>
      </c>
      <c r="CA173" s="7">
        <f>IF(Cherokee2022!O178=0,0,1)</f>
        <v>1</v>
      </c>
      <c r="CB173" s="7">
        <f>IF(Cherokee2022!P178=0,0,1)</f>
        <v>0</v>
      </c>
      <c r="CC173" s="7">
        <f>IF(Cherokee2022!Q178=0,0,1)</f>
        <v>1</v>
      </c>
      <c r="CD173" s="7">
        <f>IF(Cherokee2022!R178=0,0,1)</f>
        <v>0</v>
      </c>
      <c r="CE173" s="7">
        <f>IF(Cherokee2022!S178=0,0,1)</f>
        <v>0</v>
      </c>
      <c r="CF173" s="7">
        <f>IF(Cherokee2022!T178=0,0,1)</f>
        <v>0</v>
      </c>
      <c r="CG173" s="7">
        <f>IF(Cherokee2022!U178=0,0,1)</f>
        <v>0</v>
      </c>
      <c r="CH173" s="7">
        <f>IF(Cherokee2022!V178=0,0,1)</f>
        <v>1</v>
      </c>
      <c r="CI173" s="7">
        <f>IF(Cherokee2022!W178=0,0,1)</f>
        <v>0</v>
      </c>
      <c r="CJ173" s="7">
        <f>IF(Cherokee2022!X178=0,0,1)</f>
        <v>1</v>
      </c>
      <c r="CK173" s="7">
        <f>IF(Cherokee2022!Y178=0,0,1)</f>
        <v>1</v>
      </c>
    </row>
    <row r="174" ht="13.5" customHeight="1">
      <c r="A174" s="7">
        <v>173.0</v>
      </c>
      <c r="B174" s="7">
        <v>10.0</v>
      </c>
      <c r="C174" s="7">
        <v>36.0</v>
      </c>
      <c r="D174" s="7">
        <v>8.0</v>
      </c>
      <c r="E174" s="7">
        <v>7.0</v>
      </c>
      <c r="F174" s="7">
        <f t="shared" si="19"/>
        <v>15.86</v>
      </c>
      <c r="G174" s="7">
        <f t="shared" si="20"/>
        <v>84.14</v>
      </c>
      <c r="H174" s="24" t="s">
        <v>345</v>
      </c>
      <c r="I174" s="7" t="s">
        <v>479</v>
      </c>
      <c r="J174" s="7" t="s">
        <v>414</v>
      </c>
      <c r="K174" s="7"/>
      <c r="L174" s="7"/>
      <c r="M174" s="7"/>
      <c r="N174" s="7"/>
      <c r="O174" s="7"/>
      <c r="P174" s="7"/>
      <c r="Q174" s="7"/>
      <c r="R174" s="24" t="s">
        <v>187</v>
      </c>
      <c r="S174" s="7" t="s">
        <v>413</v>
      </c>
      <c r="T174" s="7" t="s">
        <v>411</v>
      </c>
      <c r="U174" s="7" t="s">
        <v>562</v>
      </c>
      <c r="V174" s="7" t="s">
        <v>406</v>
      </c>
      <c r="W174" s="7" t="s">
        <v>430</v>
      </c>
      <c r="X174" s="7" t="s">
        <v>563</v>
      </c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>
        <f>IF(Cherokee2022!J179=0,0,1)</f>
        <v>1</v>
      </c>
      <c r="BW174" s="7">
        <f>IF(Cherokee2022!K179=0,0,1)</f>
        <v>1</v>
      </c>
      <c r="BX174" s="7">
        <f>IF(Cherokee2022!L179=0,0,1)</f>
        <v>1</v>
      </c>
      <c r="BY174" s="7">
        <f>IF(Cherokee2022!M179=0,0,1)</f>
        <v>1</v>
      </c>
      <c r="BZ174" s="7">
        <f>IF(Cherokee2022!N179=0,0,1)</f>
        <v>1</v>
      </c>
      <c r="CA174" s="7">
        <f>IF(Cherokee2022!O179=0,0,1)</f>
        <v>0</v>
      </c>
      <c r="CB174" s="7">
        <f>IF(Cherokee2022!P179=0,0,1)</f>
        <v>0</v>
      </c>
      <c r="CC174" s="7">
        <f>IF(Cherokee2022!Q179=0,0,1)</f>
        <v>1</v>
      </c>
      <c r="CD174" s="7">
        <f>IF(Cherokee2022!R179=0,0,1)</f>
        <v>0</v>
      </c>
      <c r="CE174" s="7">
        <f>IF(Cherokee2022!S179=0,0,1)</f>
        <v>0</v>
      </c>
      <c r="CF174" s="7">
        <f>IF(Cherokee2022!T179=0,0,1)</f>
        <v>0</v>
      </c>
      <c r="CG174" s="7">
        <f>IF(Cherokee2022!U179=0,0,1)</f>
        <v>1</v>
      </c>
      <c r="CH174" s="7">
        <f>IF(Cherokee2022!V179=0,0,1)</f>
        <v>1</v>
      </c>
      <c r="CI174" s="7">
        <f>IF(Cherokee2022!W179=0,0,1)</f>
        <v>1</v>
      </c>
      <c r="CJ174" s="7">
        <f>IF(Cherokee2022!X179=0,0,1)</f>
        <v>0</v>
      </c>
      <c r="CK174" s="7">
        <f>IF(Cherokee2022!Y179=0,0,1)</f>
        <v>1</v>
      </c>
    </row>
    <row r="175" ht="13.5" customHeight="1">
      <c r="A175" s="7"/>
      <c r="B175" s="45">
        <f t="shared" ref="B175:E175" si="21">AVERAGE(B2:B105)</f>
        <v>12.59183673</v>
      </c>
      <c r="C175" s="45">
        <f t="shared" si="21"/>
        <v>12.6122449</v>
      </c>
      <c r="D175" s="45">
        <f t="shared" si="21"/>
        <v>13.2755102</v>
      </c>
      <c r="E175" s="45">
        <f t="shared" si="21"/>
        <v>13.31632653</v>
      </c>
      <c r="F175" s="7">
        <f t="shared" si="19"/>
        <v>13.46693878</v>
      </c>
      <c r="G175" s="7">
        <f t="shared" si="20"/>
        <v>86.53306122</v>
      </c>
      <c r="H175" s="45"/>
      <c r="I175" s="7"/>
      <c r="J175" s="7"/>
      <c r="K175" s="7"/>
      <c r="L175" s="7"/>
      <c r="M175" s="7"/>
      <c r="N175" s="7"/>
      <c r="O175" s="7"/>
      <c r="P175" s="7"/>
      <c r="Q175" s="7"/>
      <c r="R175" s="45"/>
      <c r="S175" s="45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>
        <f>IF(Cherokee2022!J180=0,0,1)</f>
        <v>0</v>
      </c>
      <c r="BW175" s="7">
        <f>IF(Cherokee2022!K180=0,0,1)</f>
        <v>1</v>
      </c>
      <c r="BX175" s="7">
        <f>IF(Cherokee2022!L180=0,0,1)</f>
        <v>1</v>
      </c>
      <c r="BY175" s="7">
        <f>IF(Cherokee2022!M180=0,0,1)</f>
        <v>1</v>
      </c>
      <c r="BZ175" s="7">
        <f>IF(Cherokee2022!N180=0,0,1)</f>
        <v>1</v>
      </c>
      <c r="CA175" s="7">
        <f>IF(Cherokee2022!O180=0,0,1)</f>
        <v>1</v>
      </c>
      <c r="CB175" s="7">
        <f>IF(Cherokee2022!P180=0,0,1)</f>
        <v>1</v>
      </c>
      <c r="CC175" s="7">
        <f>IF(Cherokee2022!Q180=0,0,1)</f>
        <v>1</v>
      </c>
      <c r="CD175" s="7">
        <f>IF(Cherokee2022!R180=0,0,1)</f>
        <v>1</v>
      </c>
      <c r="CE175" s="7">
        <f>IF(Cherokee2022!S180=0,0,1)</f>
        <v>1</v>
      </c>
      <c r="CF175" s="7">
        <f>IF(Cherokee2022!T180=0,0,1)</f>
        <v>0</v>
      </c>
      <c r="CG175" s="7">
        <f>IF(Cherokee2022!U180=0,0,1)</f>
        <v>1</v>
      </c>
      <c r="CH175" s="7">
        <f>IF(Cherokee2022!V180=0,0,1)</f>
        <v>1</v>
      </c>
      <c r="CI175" s="7">
        <f>IF(Cherokee2022!W180=0,0,1)</f>
        <v>1</v>
      </c>
      <c r="CJ175" s="7">
        <f>IF(Cherokee2022!X180=0,0,1)</f>
        <v>1</v>
      </c>
      <c r="CK175" s="7">
        <f>IF(Cherokee2022!Y180=0,0,1)</f>
        <v>1</v>
      </c>
    </row>
    <row r="176" ht="13.5" customHeight="1">
      <c r="A176" s="7"/>
      <c r="B176" s="45">
        <f t="shared" ref="B176:E176" si="22">SUM(B2:B105)</f>
        <v>1234</v>
      </c>
      <c r="C176" s="45">
        <f t="shared" si="22"/>
        <v>1236</v>
      </c>
      <c r="D176" s="45">
        <f t="shared" si="22"/>
        <v>1301</v>
      </c>
      <c r="E176" s="45">
        <f t="shared" si="22"/>
        <v>1305</v>
      </c>
      <c r="F176" s="7">
        <f t="shared" si="19"/>
        <v>1319.76</v>
      </c>
      <c r="G176" s="7">
        <f t="shared" si="20"/>
        <v>-1219.76</v>
      </c>
      <c r="H176" s="45"/>
      <c r="I176" s="7"/>
      <c r="J176" s="7"/>
      <c r="K176" s="7"/>
      <c r="L176" s="7"/>
      <c r="M176" s="7"/>
      <c r="N176" s="7"/>
      <c r="O176" s="7"/>
      <c r="P176" s="7"/>
      <c r="Q176" s="7"/>
      <c r="R176" s="45"/>
      <c r="S176" s="45"/>
      <c r="T176" s="7"/>
      <c r="U176" s="7"/>
      <c r="V176" s="7"/>
      <c r="W176" s="7"/>
      <c r="X176" s="7"/>
      <c r="Y176" s="7"/>
      <c r="Z176" s="7"/>
      <c r="AA176" s="7"/>
      <c r="AB176" s="7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</row>
    <row r="177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</row>
    <row r="178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</row>
    <row r="179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</row>
    <row r="180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</row>
    <row r="181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</row>
    <row r="182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</row>
    <row r="183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</row>
    <row r="184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</row>
    <row r="185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</row>
    <row r="18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</row>
    <row r="187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</row>
    <row r="188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</row>
    <row r="189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</row>
    <row r="190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</row>
    <row r="191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</row>
    <row r="192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</row>
    <row r="193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</row>
    <row r="194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</row>
    <row r="195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</row>
    <row r="19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</row>
    <row r="197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</row>
    <row r="198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</row>
    <row r="199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</row>
    <row r="200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</row>
    <row r="201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</row>
    <row r="202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</row>
    <row r="203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</row>
    <row r="204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</row>
    <row r="205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</row>
    <row r="20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</row>
    <row r="207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</row>
    <row r="208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</row>
    <row r="209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</row>
    <row r="210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</row>
    <row r="211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</row>
    <row r="212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</row>
    <row r="213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</row>
    <row r="214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</row>
    <row r="215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</row>
    <row r="21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</row>
    <row r="217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</row>
    <row r="218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</row>
    <row r="219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</row>
    <row r="220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</row>
    <row r="221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</row>
    <row r="222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</row>
    <row r="223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</row>
    <row r="224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</row>
    <row r="225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</row>
    <row r="2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</row>
    <row r="227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</row>
    <row r="228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</row>
    <row r="229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</row>
    <row r="230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</row>
    <row r="231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</row>
    <row r="232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</row>
    <row r="233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</row>
    <row r="234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</row>
    <row r="235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</row>
    <row r="23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</row>
    <row r="237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</row>
    <row r="238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</row>
    <row r="239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</row>
    <row r="240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</row>
    <row r="241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</row>
    <row r="242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</row>
    <row r="243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</row>
    <row r="244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</row>
    <row r="245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</row>
    <row r="24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</row>
    <row r="247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</row>
    <row r="248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</row>
    <row r="249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</row>
    <row r="250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</row>
    <row r="251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</row>
    <row r="252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</row>
    <row r="253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</row>
    <row r="254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</row>
    <row r="255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</row>
    <row r="25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</row>
    <row r="257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</row>
    <row r="258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</row>
    <row r="259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</row>
    <row r="260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</row>
    <row r="261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</row>
    <row r="262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</row>
    <row r="263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</row>
    <row r="264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</row>
    <row r="265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</row>
    <row r="26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</row>
    <row r="267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</row>
    <row r="268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</row>
    <row r="269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</row>
    <row r="270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</row>
    <row r="271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</row>
    <row r="272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</row>
    <row r="273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</row>
    <row r="274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</row>
    <row r="275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</row>
    <row r="27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</row>
    <row r="277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</row>
    <row r="278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</row>
    <row r="279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</row>
    <row r="280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</row>
    <row r="281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</row>
    <row r="282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</row>
    <row r="283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</row>
    <row r="284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</row>
    <row r="285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</row>
    <row r="28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</row>
    <row r="287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</row>
    <row r="288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</row>
    <row r="289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</row>
    <row r="290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</row>
    <row r="291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</row>
    <row r="292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</row>
    <row r="293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</row>
    <row r="294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</row>
    <row r="295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</row>
    <row r="29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</row>
    <row r="297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</row>
    <row r="298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</row>
    <row r="299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</row>
    <row r="300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</row>
    <row r="301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</row>
    <row r="302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</row>
    <row r="303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</row>
    <row r="304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</row>
    <row r="305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</row>
    <row r="30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</row>
    <row r="307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</row>
    <row r="308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</row>
    <row r="309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</row>
    <row r="310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</row>
    <row r="311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</row>
    <row r="312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</row>
    <row r="313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</row>
    <row r="314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</row>
    <row r="315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</row>
    <row r="31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</row>
    <row r="317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</row>
    <row r="318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</row>
    <row r="319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</row>
    <row r="320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</row>
    <row r="321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</row>
    <row r="322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</row>
    <row r="323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</row>
    <row r="324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</row>
    <row r="325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</row>
    <row r="3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</row>
    <row r="327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</row>
    <row r="328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</row>
    <row r="329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</row>
    <row r="330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</row>
    <row r="331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</row>
    <row r="332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</row>
    <row r="333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</row>
    <row r="334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</row>
    <row r="335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</row>
    <row r="33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</row>
    <row r="337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</row>
    <row r="338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</row>
    <row r="339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</row>
    <row r="340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</row>
    <row r="341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</row>
    <row r="342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</row>
    <row r="343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</row>
    <row r="344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</row>
    <row r="345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</row>
    <row r="34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</row>
    <row r="347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</row>
    <row r="348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</row>
    <row r="349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</row>
    <row r="350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</row>
    <row r="351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</row>
    <row r="352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</row>
    <row r="353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</row>
    <row r="354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</row>
    <row r="355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</row>
    <row r="35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</row>
    <row r="357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</row>
    <row r="358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</row>
    <row r="359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</row>
    <row r="360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</row>
    <row r="361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</row>
    <row r="362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</row>
    <row r="363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</row>
    <row r="364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</row>
    <row r="365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</row>
    <row r="36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</row>
    <row r="367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</row>
    <row r="368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</row>
    <row r="369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</row>
    <row r="370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</row>
    <row r="371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</row>
    <row r="372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</row>
    <row r="373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</row>
    <row r="374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</row>
    <row r="375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</row>
    <row r="37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</row>
    <row r="377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</row>
    <row r="378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</row>
    <row r="379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</row>
    <row r="380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</row>
    <row r="381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</row>
    <row r="382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</row>
    <row r="383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</row>
    <row r="384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</row>
    <row r="385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</row>
    <row r="38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</row>
    <row r="387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</row>
    <row r="388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</row>
    <row r="389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</row>
    <row r="390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</row>
    <row r="391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</row>
    <row r="392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</row>
    <row r="393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</row>
    <row r="394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</row>
    <row r="395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</row>
    <row r="39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</row>
    <row r="397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</row>
    <row r="398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</row>
    <row r="399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</row>
    <row r="400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</row>
    <row r="401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</row>
    <row r="402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</row>
    <row r="403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</row>
    <row r="404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</row>
    <row r="405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</row>
    <row r="40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</row>
    <row r="407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</row>
    <row r="408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</row>
    <row r="409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</row>
    <row r="410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</row>
    <row r="411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</row>
    <row r="412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</row>
    <row r="413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</row>
    <row r="414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</row>
    <row r="415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</row>
    <row r="41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</row>
    <row r="417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</row>
    <row r="418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</row>
    <row r="419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</row>
    <row r="420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</row>
    <row r="421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</row>
    <row r="422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</row>
    <row r="423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</row>
    <row r="424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</row>
    <row r="425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</row>
    <row r="4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</row>
    <row r="427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</row>
    <row r="428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</row>
    <row r="429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</row>
    <row r="430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</row>
    <row r="431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</row>
    <row r="432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</row>
    <row r="433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</row>
    <row r="434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</row>
    <row r="435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</row>
    <row r="43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</row>
    <row r="437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</row>
    <row r="438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</row>
    <row r="439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</row>
    <row r="440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</row>
    <row r="441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</row>
    <row r="442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</row>
    <row r="443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</row>
    <row r="444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</row>
    <row r="445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</row>
    <row r="44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</row>
    <row r="447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</row>
    <row r="448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</row>
    <row r="449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</row>
    <row r="450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</row>
    <row r="451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</row>
    <row r="452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</row>
    <row r="453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</row>
    <row r="454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</row>
    <row r="455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</row>
    <row r="45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</row>
    <row r="457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</row>
    <row r="458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</row>
    <row r="459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</row>
    <row r="460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</row>
    <row r="461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</row>
    <row r="462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</row>
    <row r="463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</row>
    <row r="464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</row>
    <row r="465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</row>
    <row r="46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</row>
    <row r="467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</row>
    <row r="468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</row>
    <row r="469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</row>
    <row r="470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</row>
    <row r="471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</row>
    <row r="472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</row>
    <row r="473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</row>
    <row r="474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</row>
    <row r="475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</row>
    <row r="47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</row>
    <row r="477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</row>
    <row r="478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</row>
    <row r="479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</row>
    <row r="480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</row>
    <row r="481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</row>
    <row r="482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</row>
    <row r="483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</row>
    <row r="484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</row>
    <row r="485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</row>
    <row r="48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</row>
    <row r="487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</row>
    <row r="488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</row>
    <row r="489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</row>
    <row r="490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</row>
    <row r="491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</row>
    <row r="492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</row>
    <row r="493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</row>
    <row r="494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</row>
    <row r="495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</row>
    <row r="49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</row>
    <row r="497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</row>
    <row r="498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</row>
    <row r="499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</row>
    <row r="500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</row>
    <row r="501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</row>
    <row r="502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</row>
    <row r="503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</row>
    <row r="504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</row>
    <row r="505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</row>
    <row r="50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</row>
    <row r="507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</row>
    <row r="508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</row>
    <row r="509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</row>
    <row r="510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</row>
    <row r="511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</row>
    <row r="512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</row>
    <row r="513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</row>
    <row r="514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</row>
    <row r="515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</row>
    <row r="51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</row>
    <row r="517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</row>
    <row r="518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</row>
    <row r="519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</row>
    <row r="520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</row>
    <row r="521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</row>
    <row r="522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</row>
    <row r="523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</row>
    <row r="524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</row>
    <row r="525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</row>
    <row r="5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</row>
    <row r="527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</row>
    <row r="528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</row>
    <row r="529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</row>
    <row r="530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</row>
    <row r="531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</row>
    <row r="532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</row>
    <row r="533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</row>
    <row r="534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</row>
    <row r="535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</row>
    <row r="53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</row>
    <row r="537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</row>
    <row r="538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</row>
    <row r="539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</row>
    <row r="540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</row>
    <row r="541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</row>
    <row r="542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</row>
    <row r="543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</row>
    <row r="544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</row>
    <row r="545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</row>
    <row r="54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</row>
    <row r="547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</row>
    <row r="548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</row>
    <row r="549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</row>
    <row r="550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</row>
    <row r="551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</row>
    <row r="552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</row>
    <row r="553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</row>
    <row r="554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</row>
    <row r="555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</row>
    <row r="55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</row>
    <row r="557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</row>
    <row r="558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</row>
    <row r="559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</row>
    <row r="560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</row>
    <row r="561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</row>
    <row r="562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</row>
    <row r="563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</row>
    <row r="564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</row>
    <row r="565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</row>
    <row r="56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</row>
    <row r="567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</row>
    <row r="568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</row>
    <row r="569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</row>
    <row r="570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</row>
    <row r="571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</row>
    <row r="572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</row>
    <row r="573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</row>
    <row r="574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</row>
    <row r="575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</row>
    <row r="57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</row>
    <row r="577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</row>
    <row r="578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</row>
    <row r="579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</row>
    <row r="580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</row>
    <row r="581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</row>
    <row r="582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</row>
    <row r="583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</row>
    <row r="584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</row>
    <row r="585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</row>
    <row r="58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</row>
    <row r="587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</row>
    <row r="588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</row>
    <row r="589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</row>
    <row r="590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</row>
    <row r="591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</row>
    <row r="592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</row>
    <row r="593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</row>
    <row r="594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</row>
    <row r="595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</row>
    <row r="59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</row>
    <row r="597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</row>
    <row r="598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</row>
    <row r="599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</row>
    <row r="600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</row>
    <row r="601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</row>
    <row r="602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</row>
    <row r="603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</row>
    <row r="604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</row>
    <row r="605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</row>
    <row r="60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</row>
    <row r="607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</row>
    <row r="608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</row>
    <row r="609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</row>
    <row r="610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</row>
    <row r="611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</row>
    <row r="612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</row>
    <row r="613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</row>
    <row r="614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</row>
    <row r="615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</row>
    <row r="61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</row>
    <row r="617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</row>
    <row r="618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</row>
    <row r="619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</row>
    <row r="620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</row>
    <row r="621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</row>
    <row r="622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</row>
    <row r="623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</row>
    <row r="624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</row>
    <row r="625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</row>
    <row r="6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</row>
    <row r="627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</row>
    <row r="628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</row>
    <row r="629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</row>
    <row r="630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</row>
    <row r="631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</row>
    <row r="632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</row>
    <row r="633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</row>
    <row r="634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</row>
    <row r="635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</row>
    <row r="63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</row>
    <row r="637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</row>
    <row r="638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</row>
    <row r="639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</row>
    <row r="640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</row>
    <row r="641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</row>
    <row r="642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</row>
    <row r="643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</row>
    <row r="644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</row>
    <row r="645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</row>
    <row r="64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</row>
    <row r="647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</row>
    <row r="648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</row>
    <row r="649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</row>
    <row r="650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</row>
    <row r="651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</row>
    <row r="652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</row>
    <row r="653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</row>
    <row r="654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</row>
    <row r="655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</row>
    <row r="65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</row>
    <row r="657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</row>
    <row r="658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</row>
    <row r="659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</row>
    <row r="660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</row>
    <row r="661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</row>
    <row r="662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</row>
    <row r="663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</row>
    <row r="664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</row>
    <row r="665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</row>
    <row r="66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</row>
    <row r="667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</row>
    <row r="668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</row>
    <row r="669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</row>
    <row r="670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</row>
    <row r="671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</row>
    <row r="672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</row>
    <row r="673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</row>
    <row r="674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</row>
    <row r="675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</row>
    <row r="67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</row>
    <row r="677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</row>
    <row r="678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</row>
    <row r="679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</row>
    <row r="680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</row>
    <row r="681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</row>
    <row r="682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</row>
    <row r="683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</row>
    <row r="684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</row>
    <row r="685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</row>
    <row r="68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</row>
    <row r="687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</row>
    <row r="688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</row>
    <row r="689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</row>
    <row r="690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</row>
    <row r="691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</row>
    <row r="692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</row>
    <row r="693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</row>
    <row r="694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</row>
    <row r="695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</row>
    <row r="69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</row>
    <row r="697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</row>
    <row r="698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</row>
    <row r="699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</row>
    <row r="700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</row>
    <row r="701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</row>
    <row r="702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</row>
    <row r="703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</row>
    <row r="704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</row>
    <row r="705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</row>
    <row r="70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</row>
    <row r="707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</row>
    <row r="708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</row>
    <row r="709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</row>
    <row r="710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</row>
    <row r="711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</row>
    <row r="712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</row>
    <row r="713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</row>
    <row r="714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</row>
    <row r="715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</row>
    <row r="71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</row>
    <row r="717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</row>
    <row r="718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</row>
    <row r="719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</row>
    <row r="720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</row>
    <row r="721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</row>
    <row r="722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</row>
    <row r="723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</row>
    <row r="724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</row>
    <row r="725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</row>
    <row r="7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</row>
    <row r="727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</row>
    <row r="728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</row>
    <row r="729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</row>
    <row r="730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</row>
    <row r="731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</row>
    <row r="732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</row>
    <row r="733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</row>
    <row r="734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</row>
    <row r="735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</row>
    <row r="73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</row>
    <row r="737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</row>
    <row r="738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</row>
    <row r="739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</row>
    <row r="740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</row>
    <row r="741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</row>
    <row r="742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</row>
    <row r="743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</row>
    <row r="744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</row>
    <row r="745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</row>
    <row r="74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</row>
    <row r="747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</row>
    <row r="748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</row>
    <row r="749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</row>
    <row r="750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</row>
    <row r="751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</row>
    <row r="752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</row>
    <row r="753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</row>
    <row r="754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</row>
    <row r="755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</row>
    <row r="75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</row>
    <row r="757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</row>
    <row r="758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</row>
    <row r="759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</row>
    <row r="760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</row>
    <row r="761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</row>
    <row r="762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</row>
    <row r="763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</row>
    <row r="764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</row>
    <row r="765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</row>
    <row r="76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</row>
    <row r="767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</row>
    <row r="768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</row>
    <row r="769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</row>
    <row r="770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</row>
    <row r="771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</row>
    <row r="772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</row>
    <row r="773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</row>
    <row r="774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</row>
    <row r="775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</row>
    <row r="77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</row>
    <row r="777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</row>
    <row r="778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</row>
    <row r="779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</row>
    <row r="780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</row>
    <row r="781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</row>
    <row r="782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</row>
    <row r="783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</row>
    <row r="784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</row>
    <row r="785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</row>
    <row r="78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</row>
    <row r="787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</row>
    <row r="788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</row>
    <row r="789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</row>
    <row r="790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</row>
    <row r="791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</row>
    <row r="792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</row>
    <row r="793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</row>
    <row r="794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</row>
    <row r="795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</row>
    <row r="79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</row>
    <row r="797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</row>
    <row r="798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</row>
    <row r="799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</row>
    <row r="800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</row>
    <row r="801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</row>
    <row r="802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</row>
    <row r="803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</row>
    <row r="804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</row>
    <row r="805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</row>
    <row r="80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</row>
    <row r="807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</row>
    <row r="808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</row>
    <row r="809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</row>
    <row r="810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</row>
    <row r="811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</row>
    <row r="812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</row>
    <row r="813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</row>
    <row r="814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</row>
    <row r="815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</row>
    <row r="81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</row>
    <row r="817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</row>
    <row r="818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</row>
    <row r="819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</row>
    <row r="820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</row>
    <row r="821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</row>
    <row r="822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</row>
    <row r="823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</row>
    <row r="824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</row>
    <row r="825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</row>
    <row r="8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</row>
    <row r="827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</row>
    <row r="828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</row>
    <row r="829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</row>
    <row r="830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</row>
    <row r="831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</row>
    <row r="832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</row>
    <row r="833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</row>
    <row r="834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</row>
    <row r="835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</row>
    <row r="83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</row>
    <row r="837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</row>
    <row r="838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</row>
    <row r="839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</row>
    <row r="840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</row>
    <row r="841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</row>
    <row r="842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</row>
    <row r="843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</row>
    <row r="844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</row>
    <row r="845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</row>
    <row r="84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</row>
    <row r="847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</row>
    <row r="848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</row>
    <row r="849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</row>
    <row r="850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</row>
    <row r="851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</row>
    <row r="852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</row>
    <row r="853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</row>
    <row r="854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</row>
    <row r="855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</row>
    <row r="85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</row>
    <row r="857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</row>
    <row r="858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</row>
    <row r="859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</row>
    <row r="860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</row>
    <row r="861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</row>
    <row r="862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</row>
    <row r="863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</row>
    <row r="864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</row>
    <row r="865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</row>
    <row r="86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</row>
    <row r="867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</row>
    <row r="868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</row>
    <row r="869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</row>
    <row r="870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</row>
    <row r="871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</row>
    <row r="872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</row>
    <row r="873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</row>
    <row r="874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</row>
    <row r="875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</row>
    <row r="87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</row>
    <row r="877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</row>
    <row r="878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</row>
    <row r="879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</row>
    <row r="880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</row>
    <row r="881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</row>
    <row r="882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</row>
    <row r="883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</row>
    <row r="884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</row>
    <row r="885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</row>
    <row r="88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</row>
    <row r="887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</row>
    <row r="888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</row>
    <row r="889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</row>
    <row r="890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</row>
    <row r="891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</row>
    <row r="892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</row>
    <row r="893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</row>
    <row r="894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</row>
    <row r="895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</row>
    <row r="89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</row>
    <row r="897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</row>
    <row r="898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</row>
    <row r="899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</row>
    <row r="900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</row>
    <row r="901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</row>
    <row r="902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</row>
    <row r="903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</row>
    <row r="904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</row>
    <row r="905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</row>
    <row r="90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</row>
    <row r="907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</row>
    <row r="908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</row>
    <row r="909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</row>
    <row r="910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</row>
    <row r="911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</row>
    <row r="912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</row>
    <row r="913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</row>
    <row r="914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</row>
    <row r="915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</row>
    <row r="91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</row>
    <row r="917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</row>
    <row r="918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</row>
    <row r="919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</row>
    <row r="920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</row>
    <row r="921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</row>
    <row r="922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</row>
    <row r="923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</row>
    <row r="924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</row>
    <row r="925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</row>
    <row r="9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</row>
    <row r="927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</row>
    <row r="928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</row>
    <row r="929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</row>
    <row r="930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</row>
    <row r="931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</row>
    <row r="932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</row>
    <row r="933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</row>
    <row r="934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</row>
    <row r="935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</row>
    <row r="93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</row>
    <row r="937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</row>
    <row r="938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</row>
    <row r="939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</row>
    <row r="940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</row>
    <row r="941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</row>
    <row r="942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</row>
    <row r="943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</row>
    <row r="944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</row>
    <row r="945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</row>
    <row r="94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</row>
    <row r="947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</row>
    <row r="948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</row>
    <row r="949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</row>
    <row r="950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</row>
    <row r="951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</row>
    <row r="952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</row>
    <row r="953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</row>
    <row r="954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</row>
    <row r="955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</row>
    <row r="95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</row>
    <row r="957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</row>
    <row r="958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</row>
    <row r="959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</row>
    <row r="960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</row>
    <row r="961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</row>
    <row r="962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</row>
    <row r="963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</row>
    <row r="964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</row>
    <row r="965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</row>
    <row r="96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</row>
    <row r="967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</row>
    <row r="968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</row>
    <row r="969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</row>
    <row r="970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</row>
    <row r="971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</row>
    <row r="972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</row>
    <row r="973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</row>
    <row r="974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</row>
    <row r="975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</row>
    <row r="97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</row>
    <row r="977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</row>
    <row r="978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</row>
    <row r="979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</row>
    <row r="980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</row>
    <row r="981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</row>
    <row r="982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</row>
    <row r="983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</row>
    <row r="984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</row>
    <row r="985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</row>
    <row r="98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</row>
    <row r="987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</row>
    <row r="988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</row>
    <row r="989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</row>
    <row r="990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</row>
    <row r="991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</row>
    <row r="992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</row>
    <row r="993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</row>
    <row r="994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</row>
    <row r="995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  <c r="CI995" s="7"/>
      <c r="CJ995" s="7"/>
      <c r="CK995" s="7"/>
    </row>
    <row r="99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  <c r="CI996" s="7"/>
      <c r="CJ996" s="7"/>
      <c r="CK996" s="7"/>
    </row>
    <row r="997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  <c r="CI997" s="7"/>
      <c r="CJ997" s="7"/>
      <c r="CK997" s="7"/>
    </row>
    <row r="998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  <c r="CI998" s="7"/>
      <c r="CJ998" s="7"/>
      <c r="CK998" s="7"/>
    </row>
    <row r="999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  <c r="CH999" s="7"/>
      <c r="CI999" s="7"/>
      <c r="CJ999" s="7"/>
      <c r="CK999" s="7"/>
    </row>
  </sheetData>
  <conditionalFormatting sqref="BV1">
    <cfRule type="cellIs" dxfId="0" priority="1" stopIfTrue="1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5.25"/>
    <col customWidth="1" min="2" max="2" width="50.75"/>
    <col customWidth="1" min="3" max="3" width="164.75"/>
  </cols>
  <sheetData>
    <row r="1">
      <c r="A1" s="19" t="s">
        <v>13</v>
      </c>
      <c r="B1" s="19" t="s">
        <v>14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>
      <c r="A2" s="22" t="s">
        <v>31</v>
      </c>
      <c r="B2" s="22" t="s">
        <v>32</v>
      </c>
      <c r="C2" s="48" t="str">
        <f t="shared" ref="C2:C174" si="1">A2&amp;","&amp;B2</f>
        <v>Cherry, sassafrass, maple, hackberry, walnutash,Box elder, sugar maple</v>
      </c>
      <c r="D2" s="48"/>
      <c r="E2" s="48"/>
    </row>
    <row r="3">
      <c r="A3" s="24" t="s">
        <v>33</v>
      </c>
      <c r="B3" s="49" t="s">
        <v>34</v>
      </c>
      <c r="C3" s="48" t="str">
        <f t="shared" si="1"/>
        <v>Cherry, black locust, ash, sugar maple, tulip poplar, sassafrass,Sugar maple, ash, redbud, box elder</v>
      </c>
      <c r="D3" s="48"/>
      <c r="E3" s="48"/>
    </row>
    <row r="4">
      <c r="A4" s="24" t="s">
        <v>35</v>
      </c>
      <c r="B4" s="24" t="s">
        <v>36</v>
      </c>
      <c r="C4" s="48" t="str">
        <f t="shared" si="1"/>
        <v>Tilia basswood, red oak, maple, pin oak, hickory, walnut,Holly, maple, ash, buckeye</v>
      </c>
      <c r="D4" s="48"/>
      <c r="E4" s="48"/>
    </row>
    <row r="5">
      <c r="A5" s="24" t="s">
        <v>37</v>
      </c>
      <c r="B5" s="24" t="s">
        <v>38</v>
      </c>
      <c r="C5" s="48" t="str">
        <f t="shared" si="1"/>
        <v>Elm, cottonwood, walnut, sycamore, ironwood,Box elder, redbud, ash</v>
      </c>
      <c r="D5" s="48"/>
      <c r="E5" s="48"/>
    </row>
    <row r="6">
      <c r="A6" s="24" t="s">
        <v>39</v>
      </c>
      <c r="B6" s="24" t="s">
        <v>40</v>
      </c>
      <c r="C6" s="48" t="str">
        <f t="shared" si="1"/>
        <v>Basswood, locust, red oak, ash,Buckeye, Spicebush, ash</v>
      </c>
      <c r="D6" s="48"/>
      <c r="E6" s="48"/>
    </row>
    <row r="7">
      <c r="A7" s="24" t="s">
        <v>41</v>
      </c>
      <c r="B7" s="24" t="s">
        <v>42</v>
      </c>
      <c r="C7" s="48" t="str">
        <f t="shared" si="1"/>
        <v>Sycamore, hackberry, box elder, cherry, plane tree,Box elder , elderberry, ash , redbud, Spicebush</v>
      </c>
      <c r="D7" s="48"/>
      <c r="E7" s="48"/>
    </row>
    <row r="8">
      <c r="A8" s="31"/>
      <c r="B8" s="31"/>
      <c r="C8" s="48" t="str">
        <f t="shared" si="1"/>
        <v>,</v>
      </c>
      <c r="D8" s="48"/>
      <c r="E8" s="48"/>
    </row>
    <row r="9">
      <c r="A9" s="22" t="s">
        <v>43</v>
      </c>
      <c r="B9" s="22" t="s">
        <v>44</v>
      </c>
      <c r="C9" s="48" t="str">
        <f t="shared" si="1"/>
        <v>Maple, walnut, hackberry,Ash , box elder</v>
      </c>
      <c r="D9" s="48"/>
      <c r="E9" s="48"/>
    </row>
    <row r="10">
      <c r="A10" s="24" t="s">
        <v>45</v>
      </c>
      <c r="B10" s="24" t="s">
        <v>46</v>
      </c>
      <c r="C10" s="48" t="str">
        <f t="shared" si="1"/>
        <v>Cherry, maple, hackberry, sassafrass, DEAD, locust,Maple, sassafrass, mulberry</v>
      </c>
      <c r="D10" s="48"/>
      <c r="E10" s="48"/>
    </row>
    <row r="11">
      <c r="A11" s="24" t="s">
        <v>47</v>
      </c>
      <c r="B11" s="24" t="s">
        <v>48</v>
      </c>
      <c r="C11" s="48" t="str">
        <f t="shared" si="1"/>
        <v>Walnut, DEAD, ash,Box elder, buckthorn</v>
      </c>
      <c r="D11" s="48"/>
      <c r="E11" s="48"/>
    </row>
    <row r="12">
      <c r="A12" s="24" t="s">
        <v>49</v>
      </c>
      <c r="B12" s="24" t="s">
        <v>50</v>
      </c>
      <c r="C12" s="48" t="str">
        <f t="shared" si="1"/>
        <v>Elm, sugar maple, cherry,Pawpaw, box elder, ash , tilia , red bud</v>
      </c>
      <c r="D12" s="48"/>
      <c r="E12" s="48"/>
    </row>
    <row r="13">
      <c r="A13" s="24" t="s">
        <v>51</v>
      </c>
      <c r="B13" s="24" t="s">
        <v>52</v>
      </c>
      <c r="C13" s="48" t="str">
        <f t="shared" si="1"/>
        <v>Maple, sycamore, hickory, white oak, hackberry,Maple , hickory </v>
      </c>
      <c r="D13" s="48"/>
      <c r="E13" s="48"/>
    </row>
    <row r="14">
      <c r="A14" s="31"/>
      <c r="B14" s="31"/>
      <c r="C14" s="48" t="str">
        <f t="shared" si="1"/>
        <v>,</v>
      </c>
      <c r="D14" s="48"/>
      <c r="E14" s="48"/>
    </row>
    <row r="15">
      <c r="A15" s="22" t="s">
        <v>53</v>
      </c>
      <c r="B15" s="22" t="s">
        <v>54</v>
      </c>
      <c r="C15" s="48" t="str">
        <f t="shared" si="1"/>
        <v>Walnut, hackberry, locust, ash,Dogwood, ash , box elder, redbud</v>
      </c>
      <c r="D15" s="48"/>
      <c r="E15" s="48"/>
    </row>
    <row r="16">
      <c r="A16" s="24" t="s">
        <v>55</v>
      </c>
      <c r="B16" s="24" t="s">
        <v>56</v>
      </c>
      <c r="C16" s="48" t="str">
        <f t="shared" si="1"/>
        <v>Tilia, walnut, hackberry, maple,Ash , hackberry </v>
      </c>
      <c r="D16" s="48"/>
      <c r="E16" s="48"/>
    </row>
    <row r="17">
      <c r="A17" s="24" t="s">
        <v>57</v>
      </c>
      <c r="B17" s="24" t="s">
        <v>58</v>
      </c>
      <c r="C17" s="48" t="str">
        <f t="shared" si="1"/>
        <v>White pine, mulberry, hackberry, chinquapin oak, locust, sugar maple,Pawpaw, cherry , sugar maple , sumac, white walnut</v>
      </c>
      <c r="D17" s="48"/>
      <c r="E17" s="48"/>
    </row>
    <row r="18">
      <c r="A18" s="24" t="s">
        <v>59</v>
      </c>
      <c r="B18" s="24" t="s">
        <v>60</v>
      </c>
      <c r="C18" s="48" t="str">
        <f t="shared" si="1"/>
        <v>Hickory, ash, sugar maple, walnut, beech, red oak,Box elder, ash </v>
      </c>
      <c r="D18" s="48"/>
      <c r="E18" s="48"/>
    </row>
    <row r="19">
      <c r="A19" s="24" t="s">
        <v>61</v>
      </c>
      <c r="B19" s="24" t="s">
        <v>62</v>
      </c>
      <c r="C19" s="48" t="str">
        <f t="shared" si="1"/>
        <v>Ash, sycamore, box elder, walnut,Box elder</v>
      </c>
      <c r="D19" s="48"/>
      <c r="E19" s="48"/>
    </row>
    <row r="20">
      <c r="A20" s="24" t="s">
        <v>63</v>
      </c>
      <c r="B20" s="24" t="s">
        <v>64</v>
      </c>
      <c r="C20" s="48" t="str">
        <f t="shared" si="1"/>
        <v>White oak, hackberry, hickory,Dogwood, lots white snakeroot</v>
      </c>
      <c r="D20" s="48"/>
      <c r="E20" s="48"/>
    </row>
    <row r="21">
      <c r="A21" s="24" t="s">
        <v>65</v>
      </c>
      <c r="B21" s="24" t="s">
        <v>66</v>
      </c>
      <c r="C21" s="48" t="str">
        <f t="shared" si="1"/>
        <v>Maple, hackberry, mulberry, locust,Spicebush, ash </v>
      </c>
      <c r="D21" s="48"/>
      <c r="E21" s="48"/>
    </row>
    <row r="22">
      <c r="A22" s="24" t="s">
        <v>67</v>
      </c>
      <c r="B22" s="24" t="s">
        <v>62</v>
      </c>
      <c r="C22" s="48" t="str">
        <f t="shared" si="1"/>
        <v>Hackberry, sugar maple, walnut, box elder, black locust, cherry,Box elder</v>
      </c>
      <c r="D22" s="48"/>
      <c r="E22" s="48"/>
    </row>
    <row r="23">
      <c r="A23" s="24" t="s">
        <v>68</v>
      </c>
      <c r="B23" s="24" t="s">
        <v>69</v>
      </c>
      <c r="C23" s="48" t="str">
        <f t="shared" si="1"/>
        <v>Hackberry, white mulberry, walnut, sugar maple,Black maple, box elder, sugar maple, hackberry, white mulberry</v>
      </c>
      <c r="D23" s="48"/>
      <c r="E23" s="48"/>
    </row>
    <row r="24">
      <c r="A24" s="24" t="s">
        <v>70</v>
      </c>
      <c r="B24" s="24" t="s">
        <v>71</v>
      </c>
      <c r="C24" s="48" t="str">
        <f t="shared" si="1"/>
        <v>Walnut, hackberry, honey locust, white mulberry,Box elder, hackberry, redbud, yellowwood, northern red oak, buckeye</v>
      </c>
      <c r="D24" s="48"/>
      <c r="E24" s="48"/>
    </row>
    <row r="25">
      <c r="A25" s="24" t="s">
        <v>72</v>
      </c>
      <c r="B25" s="24" t="s">
        <v>73</v>
      </c>
      <c r="C25" s="48" t="str">
        <f t="shared" si="1"/>
        <v>Hackberry, walnut, sugar maple, yellow poplar, sycamore, box elder, white mulberry,Buckeye, box elder, ash</v>
      </c>
      <c r="D25" s="48"/>
      <c r="E25" s="48"/>
    </row>
    <row r="26">
      <c r="A26" s="24" t="s">
        <v>74</v>
      </c>
      <c r="B26" s="24" t="s">
        <v>75</v>
      </c>
      <c r="C26" s="48" t="str">
        <f t="shared" si="1"/>
        <v>Elm, ironwood, maple, box elder, walnut,Pawpaw, rhamnus</v>
      </c>
      <c r="D26" s="48"/>
      <c r="E26" s="48"/>
    </row>
    <row r="27">
      <c r="A27" s="24" t="s">
        <v>76</v>
      </c>
      <c r="B27" s="24" t="s">
        <v>77</v>
      </c>
      <c r="C27" s="48" t="str">
        <f t="shared" si="1"/>
        <v>Sycamore, maple, declining ash,Pawpaw, ash </v>
      </c>
      <c r="D27" s="48"/>
      <c r="E27" s="48"/>
    </row>
    <row r="28">
      <c r="A28" s="24" t="s">
        <v>78</v>
      </c>
      <c r="B28" s="24" t="s">
        <v>79</v>
      </c>
      <c r="C28" s="48" t="str">
        <f t="shared" si="1"/>
        <v>Walnut, hackberry, ash, chinkapin oak,Ash, walnut, hackberry</v>
      </c>
      <c r="D28" s="48"/>
      <c r="E28" s="48"/>
    </row>
    <row r="29">
      <c r="A29" s="24" t="s">
        <v>80</v>
      </c>
      <c r="B29" s="24" t="s">
        <v>81</v>
      </c>
      <c r="C29" s="48" t="str">
        <f t="shared" si="1"/>
        <v>Cherry, sugar maple, locust, walnut,Ash , mulberry</v>
      </c>
      <c r="D29" s="48"/>
      <c r="E29" s="48"/>
    </row>
    <row r="30">
      <c r="A30" s="24" t="s">
        <v>82</v>
      </c>
      <c r="B30" s="24" t="s">
        <v>83</v>
      </c>
      <c r="C30" s="48" t="str">
        <f t="shared" si="1"/>
        <v>Hackberry, young tulip poplar, ash, walnut, tilia,Box elder, mulberry</v>
      </c>
      <c r="D30" s="48"/>
      <c r="E30" s="48"/>
    </row>
    <row r="31">
      <c r="A31" s="24" t="s">
        <v>84</v>
      </c>
      <c r="B31" s="24" t="s">
        <v>85</v>
      </c>
      <c r="C31" s="48" t="str">
        <f t="shared" si="1"/>
        <v>Sycamore, ash, box elder,Box elder, ash</v>
      </c>
      <c r="D31" s="48"/>
      <c r="E31" s="48"/>
    </row>
    <row r="32">
      <c r="A32" s="24" t="s">
        <v>86</v>
      </c>
      <c r="B32" s="24" t="s">
        <v>87</v>
      </c>
      <c r="C32" s="48" t="str">
        <f t="shared" si="1"/>
        <v>Sycamore, box elder, walnut, hackberry, ash,Box elder, ironwood , elderberry, dogwood</v>
      </c>
      <c r="D32" s="48"/>
      <c r="E32" s="48"/>
    </row>
    <row r="33">
      <c r="A33" s="31"/>
      <c r="B33" s="31"/>
      <c r="C33" s="48" t="str">
        <f t="shared" si="1"/>
        <v>,</v>
      </c>
      <c r="D33" s="48"/>
      <c r="E33" s="48"/>
    </row>
    <row r="34">
      <c r="A34" s="22" t="s">
        <v>88</v>
      </c>
      <c r="B34" s="22" t="s">
        <v>60</v>
      </c>
      <c r="C34" s="48" t="str">
        <f t="shared" si="1"/>
        <v>Tulip poplar, maple, box elder, cottonwood, walnut,Box elder, ash </v>
      </c>
      <c r="D34" s="48"/>
      <c r="E34" s="48"/>
    </row>
    <row r="35">
      <c r="A35" s="24" t="s">
        <v>89</v>
      </c>
      <c r="B35" s="24" t="s">
        <v>62</v>
      </c>
      <c r="C35" s="48" t="str">
        <f t="shared" si="1"/>
        <v>Box elder, cottonwood, water maple, DEAD,Box elder</v>
      </c>
      <c r="D35" s="48"/>
      <c r="E35" s="48"/>
    </row>
    <row r="36">
      <c r="A36" s="24" t="s">
        <v>90</v>
      </c>
      <c r="B36" s="24" t="s">
        <v>62</v>
      </c>
      <c r="C36" s="48" t="str">
        <f t="shared" si="1"/>
        <v>Box elder, hackberry, walnut, sycamore,Box elder</v>
      </c>
      <c r="D36" s="48"/>
      <c r="E36" s="48"/>
    </row>
    <row r="37">
      <c r="A37" s="24" t="s">
        <v>91</v>
      </c>
      <c r="B37" s="24" t="s">
        <v>92</v>
      </c>
      <c r="C37" s="48" t="str">
        <f t="shared" si="1"/>
        <v>Hickory, sugar maple, northern red oak, hackberry, ash, chinkapin oak, buckeye,Box elder, hackberry, red elm, ash</v>
      </c>
      <c r="D37" s="48"/>
      <c r="E37" s="48"/>
    </row>
    <row r="38">
      <c r="A38" s="24" t="s">
        <v>93</v>
      </c>
      <c r="B38" s="24" t="s">
        <v>94</v>
      </c>
      <c r="C38" s="48" t="str">
        <f t="shared" si="1"/>
        <v>Walnut, hackberry, hickory, linden,Buckeye, Spicebush, maple, sumac</v>
      </c>
      <c r="D38" s="48"/>
      <c r="E38" s="48"/>
    </row>
    <row r="39">
      <c r="A39" s="24" t="s">
        <v>95</v>
      </c>
      <c r="B39" s="24" t="s">
        <v>62</v>
      </c>
      <c r="C39" s="48" t="str">
        <f t="shared" si="1"/>
        <v>Box elder, silver maple, red oak,Box elder</v>
      </c>
      <c r="D39" s="48"/>
      <c r="E39" s="48"/>
    </row>
    <row r="40">
      <c r="A40" s="24" t="s">
        <v>96</v>
      </c>
      <c r="B40" s="24" t="s">
        <v>97</v>
      </c>
      <c r="C40" s="48" t="str">
        <f t="shared" si="1"/>
        <v>Maple, hackberry, tulip poplar,Rhamnus, hackberry and maple , box elder</v>
      </c>
      <c r="D40" s="48"/>
      <c r="E40" s="48"/>
    </row>
    <row r="41">
      <c r="A41" s="24" t="s">
        <v>98</v>
      </c>
      <c r="B41" s="24" t="s">
        <v>99</v>
      </c>
      <c r="C41" s="48" t="str">
        <f t="shared" si="1"/>
        <v>Maple,Spicebush, tulip poplar , beech , coral berry</v>
      </c>
      <c r="D41" s="48"/>
      <c r="E41" s="48"/>
    </row>
    <row r="42">
      <c r="A42" s="24" t="s">
        <v>100</v>
      </c>
      <c r="B42" s="24" t="s">
        <v>101</v>
      </c>
      <c r="C42" s="48" t="str">
        <f t="shared" si="1"/>
        <v>Maple, hackberry, beech, tulip poplar, ash, white oak,Buckeye</v>
      </c>
      <c r="D42" s="48"/>
      <c r="E42" s="48"/>
    </row>
    <row r="43">
      <c r="A43" s="24" t="s">
        <v>102</v>
      </c>
      <c r="B43" s="24" t="s">
        <v>103</v>
      </c>
      <c r="C43" s="48" t="str">
        <f t="shared" si="1"/>
        <v>Tulip poplar, red oak, walnut, maple, hackberry,Ash , maple , buckeye, pawpaw</v>
      </c>
      <c r="D43" s="48"/>
      <c r="E43" s="48"/>
    </row>
    <row r="44">
      <c r="A44" s="24" t="s">
        <v>104</v>
      </c>
      <c r="B44" s="24" t="s">
        <v>105</v>
      </c>
      <c r="C44" s="48" t="str">
        <f t="shared" si="1"/>
        <v>Walnut, locust, sycamore, tulip poplar,Boxelder, redbud</v>
      </c>
      <c r="D44" s="48"/>
      <c r="E44" s="48"/>
    </row>
    <row r="45">
      <c r="A45" s="24" t="s">
        <v>106</v>
      </c>
      <c r="B45" s="24" t="s">
        <v>105</v>
      </c>
      <c r="C45" s="48" t="str">
        <f t="shared" si="1"/>
        <v>Tulip poplar, hackberry, maple,Boxelder, redbud</v>
      </c>
      <c r="D45" s="48"/>
      <c r="E45" s="48"/>
    </row>
    <row r="46">
      <c r="A46" s="24" t="s">
        <v>107</v>
      </c>
      <c r="B46" s="24" t="s">
        <v>108</v>
      </c>
      <c r="C46" s="48" t="str">
        <f t="shared" si="1"/>
        <v>Maple, beech, red oak, sycamore,Maple , box elder, Spicebush, nettles, buckeye</v>
      </c>
      <c r="D46" s="48"/>
      <c r="E46" s="48"/>
    </row>
    <row r="47">
      <c r="A47" s="24" t="s">
        <v>109</v>
      </c>
      <c r="B47" s="24" t="s">
        <v>110</v>
      </c>
      <c r="C47" s="48" t="str">
        <f t="shared" si="1"/>
        <v>Sycamore, box elder, cottonwood,Crepe myrtle, box elder</v>
      </c>
      <c r="D47" s="48"/>
      <c r="E47" s="48"/>
    </row>
    <row r="48">
      <c r="A48" s="24" t="s">
        <v>111</v>
      </c>
      <c r="B48" s="24" t="s">
        <v>112</v>
      </c>
      <c r="C48" s="48" t="str">
        <f t="shared" si="1"/>
        <v>Beech, mockernut hickory, maple, tilia, sycamore,Buckeyes, hickory, maple , pawpaw</v>
      </c>
      <c r="D48" s="48"/>
      <c r="E48" s="48"/>
    </row>
    <row r="49">
      <c r="A49" s="37"/>
      <c r="B49" s="37"/>
      <c r="C49" s="48" t="str">
        <f t="shared" si="1"/>
        <v>,</v>
      </c>
      <c r="D49" s="48"/>
      <c r="E49" s="48"/>
    </row>
    <row r="50">
      <c r="A50" s="22" t="s">
        <v>113</v>
      </c>
      <c r="B50" s="22" t="s">
        <v>114</v>
      </c>
      <c r="C50" s="48" t="str">
        <f t="shared" si="1"/>
        <v>Hackberry, box elder, sycamore,Spicebush, button bush, box elder, ash</v>
      </c>
      <c r="D50" s="48"/>
      <c r="E50" s="48"/>
    </row>
    <row r="51">
      <c r="A51" s="24" t="s">
        <v>115</v>
      </c>
      <c r="B51" s="24" t="s">
        <v>116</v>
      </c>
      <c r="C51" s="48" t="str">
        <f t="shared" si="1"/>
        <v>Walnut, redbud, pin oak, box elder,Redbud, elm, box elder, hickory, sugar maple</v>
      </c>
      <c r="D51" s="48"/>
      <c r="E51" s="48"/>
    </row>
    <row r="52">
      <c r="A52" s="24" t="s">
        <v>117</v>
      </c>
      <c r="B52" s="24" t="s">
        <v>118</v>
      </c>
      <c r="C52" s="48" t="str">
        <f t="shared" si="1"/>
        <v>Walnut, tulip poplar, white oaks, sycamore,Pawpaw</v>
      </c>
      <c r="D52" s="48"/>
      <c r="E52" s="48"/>
    </row>
    <row r="53">
      <c r="A53" s="24" t="s">
        <v>119</v>
      </c>
      <c r="B53" s="24" t="s">
        <v>120</v>
      </c>
      <c r="C53" s="48" t="str">
        <f t="shared" si="1"/>
        <v>Maple, hackberry, tilia, gum, walnut,Box elder, Spicebush</v>
      </c>
      <c r="D53" s="48"/>
      <c r="E53" s="48"/>
    </row>
    <row r="54">
      <c r="A54" s="24" t="s">
        <v>121</v>
      </c>
      <c r="B54" s="24" t="s">
        <v>122</v>
      </c>
      <c r="C54" s="48" t="str">
        <f t="shared" si="1"/>
        <v>Maple, tulip poplar, sycamore, walnut, ash,Spicebush, ash , buckeye, pawpaw</v>
      </c>
      <c r="D54" s="48"/>
      <c r="E54" s="48"/>
    </row>
    <row r="55">
      <c r="A55" s="24" t="s">
        <v>123</v>
      </c>
      <c r="B55" s="24" t="s">
        <v>124</v>
      </c>
      <c r="C55" s="48" t="str">
        <f t="shared" si="1"/>
        <v>Walnut, tulip poplar, maple, ash, elm,Ash , Spicebush, buckeye </v>
      </c>
      <c r="D55" s="48"/>
      <c r="E55" s="48"/>
    </row>
    <row r="56">
      <c r="A56" s="24" t="s">
        <v>125</v>
      </c>
      <c r="B56" s="24" t="s">
        <v>126</v>
      </c>
      <c r="C56" s="48" t="str">
        <f t="shared" si="1"/>
        <v>Walnut, hackberry, maple,Redbud, buckeye</v>
      </c>
      <c r="D56" s="48"/>
      <c r="E56" s="48"/>
    </row>
    <row r="57">
      <c r="A57" s="24" t="s">
        <v>127</v>
      </c>
      <c r="B57" s="24" t="s">
        <v>128</v>
      </c>
      <c r="C57" s="48" t="str">
        <f t="shared" si="1"/>
        <v>Maple, tulip poplar, cherry,Maple , pawpaw, holly</v>
      </c>
      <c r="D57" s="48"/>
      <c r="E57" s="48"/>
    </row>
    <row r="58">
      <c r="A58" s="24" t="s">
        <v>129</v>
      </c>
      <c r="B58" s="24" t="s">
        <v>130</v>
      </c>
      <c r="C58" s="48" t="str">
        <f t="shared" si="1"/>
        <v>Elm, beech, cherry, maple,Pawpaw, ash , holly</v>
      </c>
      <c r="D58" s="48"/>
      <c r="E58" s="48"/>
    </row>
    <row r="59">
      <c r="A59" s="24" t="s">
        <v>131</v>
      </c>
      <c r="B59" s="24" t="s">
        <v>132</v>
      </c>
      <c r="C59" s="48" t="str">
        <f t="shared" si="1"/>
        <v>Maple, hackberry, cherry,Buckeye, pawpaw, ash </v>
      </c>
      <c r="D59" s="48"/>
      <c r="E59" s="48"/>
    </row>
    <row r="60">
      <c r="A60" s="24" t="s">
        <v>133</v>
      </c>
      <c r="B60" s="24" t="s">
        <v>134</v>
      </c>
      <c r="C60" s="48" t="str">
        <f t="shared" si="1"/>
        <v>Tulip poplar, hickory, maple, beech, cherry,Pawpaw, Spicebush, maple , boxelder</v>
      </c>
      <c r="D60" s="48"/>
      <c r="E60" s="48"/>
    </row>
    <row r="61">
      <c r="A61" s="24" t="s">
        <v>135</v>
      </c>
      <c r="B61" s="24" t="s">
        <v>136</v>
      </c>
      <c r="C61" s="48" t="str">
        <f t="shared" si="1"/>
        <v>Maple, box elder,Hackberry, box elder, ash , pawpaw, thick on other side of creek</v>
      </c>
      <c r="D61" s="48"/>
      <c r="E61" s="48"/>
    </row>
    <row r="62">
      <c r="A62" s="24" t="s">
        <v>137</v>
      </c>
      <c r="B62" s="24" t="s">
        <v>60</v>
      </c>
      <c r="C62" s="48" t="str">
        <f t="shared" si="1"/>
        <v>DEAD, box elder, sycamore,Box elder, ash </v>
      </c>
      <c r="D62" s="48"/>
      <c r="E62" s="48"/>
    </row>
    <row r="63">
      <c r="A63" s="24" t="s">
        <v>138</v>
      </c>
      <c r="B63" s="24" t="s">
        <v>139</v>
      </c>
      <c r="C63" s="48" t="str">
        <f t="shared" si="1"/>
        <v>Hackberry, maple, box elder, sweet gum, sycamore, red elm,Box elder, red elm, walnut, ash</v>
      </c>
      <c r="D63" s="48"/>
      <c r="E63" s="48"/>
    </row>
    <row r="64">
      <c r="A64" s="31"/>
      <c r="B64" s="31"/>
      <c r="C64" s="48" t="str">
        <f t="shared" si="1"/>
        <v>,</v>
      </c>
      <c r="D64" s="48"/>
      <c r="E64" s="48"/>
    </row>
    <row r="65">
      <c r="A65" s="22" t="s">
        <v>140</v>
      </c>
      <c r="B65" s="22" t="s">
        <v>141</v>
      </c>
      <c r="C65" s="48" t="str">
        <f t="shared" si="1"/>
        <v>Elm, hickory,Tulip poplar </v>
      </c>
      <c r="D65" s="48"/>
      <c r="E65" s="48"/>
    </row>
    <row r="66">
      <c r="A66" s="24" t="s">
        <v>143</v>
      </c>
      <c r="B66" s="24" t="s">
        <v>144</v>
      </c>
      <c r="C66" s="48" t="str">
        <f t="shared" si="1"/>
        <v>Hickory, ash, walnut, willow oak, box elder, maple, basswood,Pawpaw, Spicebush</v>
      </c>
      <c r="D66" s="48"/>
      <c r="E66" s="48"/>
    </row>
    <row r="67">
      <c r="A67" s="24" t="s">
        <v>145</v>
      </c>
      <c r="B67" s="24" t="s">
        <v>146</v>
      </c>
      <c r="C67" s="48" t="str">
        <f t="shared" si="1"/>
        <v>Sycamore, ash, hackberry, walnut,Spicebush, pawpaw</v>
      </c>
      <c r="D67" s="48"/>
      <c r="E67" s="48"/>
    </row>
    <row r="68">
      <c r="A68" s="24" t="s">
        <v>147</v>
      </c>
      <c r="B68" s="24" t="s">
        <v>148</v>
      </c>
      <c r="C68" s="48" t="str">
        <f t="shared" si="1"/>
        <v>Sycamore, hackberry, box elder, walnut,Spicebush, box elder </v>
      </c>
      <c r="D68" s="48"/>
      <c r="E68" s="48"/>
    </row>
    <row r="69">
      <c r="A69" s="24" t="s">
        <v>149</v>
      </c>
      <c r="B69" s="24" t="s">
        <v>150</v>
      </c>
      <c r="C69" s="48" t="str">
        <f t="shared" si="1"/>
        <v>Box elder, elm, hackberry,Box elder , Hawthorne, Buckeye, pawpaw</v>
      </c>
      <c r="D69" s="48"/>
      <c r="E69" s="48"/>
    </row>
    <row r="70">
      <c r="A70" s="24" t="s">
        <v>151</v>
      </c>
      <c r="B70" s="24" t="s">
        <v>152</v>
      </c>
      <c r="C70" s="48" t="str">
        <f t="shared" si="1"/>
        <v>Walnut, maple,Ash, box elder, maple, tulip pop , redbud, viburnum</v>
      </c>
      <c r="D70" s="48"/>
      <c r="E70" s="48"/>
    </row>
    <row r="71">
      <c r="A71" s="24" t="s">
        <v>153</v>
      </c>
      <c r="B71" s="24" t="s">
        <v>154</v>
      </c>
      <c r="C71" s="48" t="str">
        <f t="shared" si="1"/>
        <v>Box elder, sycamore,Red mulberry</v>
      </c>
      <c r="D71" s="48"/>
      <c r="E71" s="48"/>
    </row>
    <row r="72">
      <c r="A72" s="24" t="s">
        <v>155</v>
      </c>
      <c r="B72" s="24" t="s">
        <v>156</v>
      </c>
      <c r="C72" s="48" t="str">
        <f t="shared" si="1"/>
        <v>Cherry, maple, hackberry,Buckeye, ash , pawpaw</v>
      </c>
      <c r="D72" s="48"/>
      <c r="E72" s="48"/>
    </row>
    <row r="73">
      <c r="A73" s="24" t="s">
        <v>157</v>
      </c>
      <c r="B73" s="24" t="s">
        <v>158</v>
      </c>
      <c r="C73" s="48" t="str">
        <f t="shared" si="1"/>
        <v>Cherry, tulip poplar, hickory, maple,Dogwood, maple , ironwood, box elder</v>
      </c>
      <c r="D73" s="48"/>
      <c r="E73" s="48"/>
    </row>
    <row r="74">
      <c r="A74" s="24" t="s">
        <v>159</v>
      </c>
      <c r="B74" s="24" t="s">
        <v>160</v>
      </c>
      <c r="C74" s="48" t="str">
        <f t="shared" si="1"/>
        <v>Maple, tulip poplar, cherry, beech,Hackberry and maple , hickory , red oak , Spicebush, pawpaw</v>
      </c>
      <c r="D74" s="48"/>
      <c r="E74" s="48"/>
    </row>
    <row r="75">
      <c r="A75" s="24" t="s">
        <v>161</v>
      </c>
      <c r="B75" s="24" t="s">
        <v>162</v>
      </c>
      <c r="C75" s="48" t="str">
        <f t="shared" si="1"/>
        <v>Maple, cherry, hackberry, white oak, beech,Maple , Spicebush, buckeye</v>
      </c>
      <c r="D75" s="48"/>
      <c r="E75" s="48"/>
    </row>
    <row r="76">
      <c r="A76" s="24" t="s">
        <v>163</v>
      </c>
      <c r="B76" s="24" t="s">
        <v>164</v>
      </c>
      <c r="C76" s="48" t="str">
        <f t="shared" si="1"/>
        <v>Tulip poplar, chinkapin oak, cherry, sugar maple, northern red oak,Spicebush, hackberry, buckeye, box elder, oak, sugar maple</v>
      </c>
      <c r="D76" s="48"/>
      <c r="E76" s="48"/>
    </row>
    <row r="77">
      <c r="A77" s="24" t="s">
        <v>165</v>
      </c>
      <c r="B77" s="24" t="s">
        <v>166</v>
      </c>
      <c r="C77" s="48" t="str">
        <f t="shared" si="1"/>
        <v>Yellow wood, beech, tulip tree, cherry, pin oak, walnut,Box elder, sugar maple, chinkapin oak, Spicebush, red bud, ash, black locust</v>
      </c>
      <c r="D77" s="48"/>
      <c r="E77" s="48"/>
    </row>
    <row r="78">
      <c r="A78" s="24" t="s">
        <v>167</v>
      </c>
      <c r="B78" s="24" t="s">
        <v>168</v>
      </c>
      <c r="C78" s="48" t="str">
        <f t="shared" si="1"/>
        <v>Male tulip poplar, hackberry,Pawpaw, holly, Spicebush, mock orange, ash </v>
      </c>
      <c r="D78" s="48"/>
      <c r="E78" s="48"/>
    </row>
    <row r="79">
      <c r="A79" s="24" t="s">
        <v>169</v>
      </c>
      <c r="B79" s="24" t="s">
        <v>170</v>
      </c>
      <c r="C79" s="48" t="str">
        <f t="shared" si="1"/>
        <v>Elm, walnut, box elder, hackberry, sycamore, maple,Spicebush, tulip poplar</v>
      </c>
      <c r="D79" s="48"/>
      <c r="E79" s="48"/>
    </row>
    <row r="80">
      <c r="A80" s="24" t="s">
        <v>171</v>
      </c>
      <c r="B80" s="24" t="s">
        <v>172</v>
      </c>
      <c r="C80" s="48" t="str">
        <f t="shared" si="1"/>
        <v>Beech, tulip poplar,Ash and maple , Spicebush</v>
      </c>
      <c r="D80" s="48"/>
      <c r="E80" s="48"/>
    </row>
    <row r="81">
      <c r="A81" s="24" t="s">
        <v>173</v>
      </c>
      <c r="B81" s="24" t="s">
        <v>174</v>
      </c>
      <c r="C81" s="48" t="str">
        <f t="shared" si="1"/>
        <v>Sycamore, box elder,Box elder </v>
      </c>
      <c r="D81" s="48"/>
      <c r="E81" s="48"/>
    </row>
    <row r="82">
      <c r="A82" s="24" t="s">
        <v>175</v>
      </c>
      <c r="B82" s="24" t="s">
        <v>176</v>
      </c>
      <c r="C82" s="48" t="str">
        <f t="shared" si="1"/>
        <v>Walnut, sycamore, box elder, basswood,Boxelder </v>
      </c>
      <c r="D82" s="48"/>
      <c r="E82" s="48"/>
    </row>
    <row r="83">
      <c r="A83" s="24" t="s">
        <v>177</v>
      </c>
      <c r="B83" s="24" t="s">
        <v>178</v>
      </c>
      <c r="C83" s="48" t="str">
        <f t="shared" si="1"/>
        <v>Cherry, ash, hickory, maple,Ash, maple, hackberry , pawpaw</v>
      </c>
      <c r="D83" s="48"/>
      <c r="E83" s="48"/>
    </row>
    <row r="84">
      <c r="A84" s="24" t="s">
        <v>179</v>
      </c>
      <c r="B84" s="24" t="s">
        <v>180</v>
      </c>
      <c r="C84" s="48" t="str">
        <f t="shared" si="1"/>
        <v>Tulip poplar, locust, maple, red oak,Viburnum, raspberry, cherry and hackberry , Spicebush</v>
      </c>
      <c r="D84" s="48"/>
      <c r="E84" s="48"/>
    </row>
    <row r="85">
      <c r="A85" s="24" t="s">
        <v>181</v>
      </c>
      <c r="B85" s="24" t="s">
        <v>182</v>
      </c>
      <c r="C85" s="48" t="str">
        <f t="shared" si="1"/>
        <v>Maple, chinquapin oak, cherry, beech, gum,Buckeye, beech, ash , pawpaw</v>
      </c>
      <c r="D85" s="48"/>
      <c r="E85" s="48"/>
    </row>
    <row r="86">
      <c r="A86" s="24" t="s">
        <v>183</v>
      </c>
      <c r="B86" s="24" t="s">
        <v>184</v>
      </c>
      <c r="C86" s="48" t="str">
        <f t="shared" si="1"/>
        <v>Oak, maple, hackberry,Hackberry, maple, pawpaw, buckeye, tilia, box elder</v>
      </c>
      <c r="D86" s="48"/>
      <c r="E86" s="48"/>
    </row>
    <row r="87">
      <c r="A87" s="24" t="s">
        <v>185</v>
      </c>
      <c r="B87" s="24" t="s">
        <v>186</v>
      </c>
      <c r="C87" s="48" t="str">
        <f t="shared" si="1"/>
        <v>Maple, oak, hackberry,Hop wafer ash, buckeye, maple, hackberry, ash, pawpaw</v>
      </c>
      <c r="D87" s="48"/>
      <c r="E87" s="48"/>
    </row>
    <row r="88">
      <c r="A88" s="24" t="s">
        <v>187</v>
      </c>
      <c r="B88" s="24" t="s">
        <v>188</v>
      </c>
      <c r="C88" s="48" t="str">
        <f t="shared" si="1"/>
        <v>Walnut,Tulip pop </v>
      </c>
      <c r="D88" s="48"/>
      <c r="E88" s="48"/>
    </row>
    <row r="89">
      <c r="A89" s="24" t="s">
        <v>189</v>
      </c>
      <c r="B89" s="24" t="s">
        <v>190</v>
      </c>
      <c r="C89" s="48" t="str">
        <f t="shared" si="1"/>
        <v>Tulip poplar, box elder, cherry, sycamore, maple,Boxelder, tulip poplar, maple , Spicebush</v>
      </c>
      <c r="D89" s="48"/>
      <c r="E89" s="48"/>
    </row>
    <row r="90">
      <c r="A90" s="24" t="s">
        <v>191</v>
      </c>
      <c r="B90" s="24" t="s">
        <v>192</v>
      </c>
      <c r="C90" s="48" t="str">
        <f t="shared" si="1"/>
        <v>Maple, elm, beech, basswood, white oak,Pawpaw, ash , maple </v>
      </c>
      <c r="D90" s="48"/>
      <c r="E90" s="48"/>
    </row>
    <row r="91">
      <c r="A91" s="24" t="s">
        <v>193</v>
      </c>
      <c r="B91" s="24" t="s">
        <v>194</v>
      </c>
      <c r="C91" s="48" t="str">
        <f t="shared" si="1"/>
        <v>Maple, hackberry,Box elder and ash </v>
      </c>
      <c r="D91" s="48"/>
      <c r="E91" s="48"/>
    </row>
    <row r="92">
      <c r="A92" s="24" t="s">
        <v>195</v>
      </c>
      <c r="B92" s="24" t="s">
        <v>196</v>
      </c>
      <c r="C92" s="48" t="str">
        <f t="shared" si="1"/>
        <v>Hackberry, maple, hickory, cherry, beech,Coral berry, Spicebush, ash and maple , redbud, pawpaw</v>
      </c>
      <c r="D92" s="48"/>
      <c r="E92" s="48"/>
    </row>
    <row r="93">
      <c r="A93" s="24" t="s">
        <v>197</v>
      </c>
      <c r="B93" s="24" t="s">
        <v>198</v>
      </c>
      <c r="C93" s="48" t="str">
        <f t="shared" si="1"/>
        <v>Cherry, walnut, tulip poplar, beech, hackberry, maple, red oak,Pawpaw, buckeye, Spicebush, ash and maple </v>
      </c>
      <c r="D93" s="48"/>
      <c r="E93" s="48"/>
    </row>
    <row r="94">
      <c r="A94" s="24" t="s">
        <v>199</v>
      </c>
      <c r="B94" s="24" t="s">
        <v>144</v>
      </c>
      <c r="C94" s="48" t="str">
        <f t="shared" si="1"/>
        <v>Tulip poplar, maple, cherry,Pawpaw, Spicebush</v>
      </c>
      <c r="D94" s="48"/>
      <c r="E94" s="48"/>
    </row>
    <row r="95">
      <c r="A95" s="24" t="s">
        <v>200</v>
      </c>
      <c r="B95" s="24" t="s">
        <v>146</v>
      </c>
      <c r="C95" s="48" t="str">
        <f t="shared" si="1"/>
        <v>Maple, ironwood,Spicebush, pawpaw</v>
      </c>
      <c r="D95" s="48"/>
      <c r="E95" s="48"/>
    </row>
    <row r="96">
      <c r="A96" s="24" t="s">
        <v>201</v>
      </c>
      <c r="B96" s="24" t="s">
        <v>202</v>
      </c>
      <c r="C96" s="48" t="str">
        <f t="shared" si="1"/>
        <v>Maple, elm, cherry, sycamore, walnut, basswood,Spicebush, beech and maple , ash , hackberry </v>
      </c>
      <c r="D96" s="48"/>
      <c r="E96" s="48"/>
    </row>
    <row r="97">
      <c r="A97" s="24" t="s">
        <v>203</v>
      </c>
      <c r="B97" s="24" t="s">
        <v>204</v>
      </c>
      <c r="C97" s="48" t="str">
        <f t="shared" si="1"/>
        <v>Sugar berry, carya, sugar maple, red oak, walnut,Maple, beech, cornus, cherry, buckeye, bladdernut, ash</v>
      </c>
      <c r="D97" s="48"/>
      <c r="E97" s="48"/>
    </row>
    <row r="98">
      <c r="A98" s="24" t="s">
        <v>205</v>
      </c>
      <c r="B98" s="24" t="s">
        <v>206</v>
      </c>
      <c r="C98" s="48" t="str">
        <f t="shared" si="1"/>
        <v>Sycamore, sugar maple, oak, beech,Tilia, maple, oak, beech, carya, ash, sugar berry, cherry</v>
      </c>
      <c r="D98" s="48"/>
      <c r="E98" s="48"/>
    </row>
    <row r="99">
      <c r="A99" s="24" t="s">
        <v>207</v>
      </c>
      <c r="B99" s="24" t="s">
        <v>118</v>
      </c>
      <c r="C99" s="48" t="str">
        <f t="shared" si="1"/>
        <v>Box elder, cherry, walnut, elm,Pawpaw</v>
      </c>
      <c r="D99" s="48"/>
      <c r="E99" s="48"/>
    </row>
    <row r="100">
      <c r="A100" s="43"/>
      <c r="B100" s="43"/>
      <c r="C100" s="48" t="str">
        <f t="shared" si="1"/>
        <v>,</v>
      </c>
      <c r="D100" s="48"/>
      <c r="E100" s="48"/>
    </row>
    <row r="101">
      <c r="A101" s="22" t="s">
        <v>208</v>
      </c>
      <c r="B101" s="22" t="s">
        <v>209</v>
      </c>
      <c r="C101" s="48" t="str">
        <f t="shared" si="1"/>
        <v>Maple, ash, walnut, cherry,Ash and maple , coralberry</v>
      </c>
      <c r="D101" s="48"/>
      <c r="E101" s="48"/>
    </row>
    <row r="102">
      <c r="A102" s="24" t="s">
        <v>210</v>
      </c>
      <c r="B102" s="24" t="s">
        <v>211</v>
      </c>
      <c r="C102" s="48" t="str">
        <f t="shared" si="1"/>
        <v>Maple, cherry, hackberry, red oak, ailanthus,Redbud, blackberry</v>
      </c>
      <c r="D102" s="48"/>
      <c r="E102" s="48"/>
    </row>
    <row r="103">
      <c r="A103" s="24" t="s">
        <v>212</v>
      </c>
      <c r="B103" s="24" t="s">
        <v>213</v>
      </c>
      <c r="C103" s="48" t="str">
        <f t="shared" si="1"/>
        <v>Maple, hackberry, beech, red oak, basswood, walnut,Maple and ash , pawpaw, poplar , box elder</v>
      </c>
      <c r="D103" s="48"/>
      <c r="E103" s="48"/>
    </row>
    <row r="104">
      <c r="A104" s="24" t="s">
        <v>199</v>
      </c>
      <c r="B104" s="24" t="s">
        <v>214</v>
      </c>
      <c r="C104" s="48" t="str">
        <f t="shared" si="1"/>
        <v>Tulip poplar, maple, cherry,Devil’s walking stick, holly, dogwood, pawpaw</v>
      </c>
      <c r="D104" s="48"/>
      <c r="E104" s="48"/>
    </row>
    <row r="105">
      <c r="A105" s="24" t="s">
        <v>215</v>
      </c>
      <c r="B105" s="24" t="s">
        <v>216</v>
      </c>
      <c r="C105" s="48" t="str">
        <f t="shared" si="1"/>
        <v>Beech, ironwood, tulip poplar,Holly, Spicebush</v>
      </c>
      <c r="D105" s="48"/>
      <c r="E105" s="48"/>
    </row>
    <row r="106">
      <c r="A106" s="24" t="s">
        <v>217</v>
      </c>
      <c r="B106" s="24" t="s">
        <v>218</v>
      </c>
      <c r="C106" s="48" t="str">
        <f t="shared" si="1"/>
        <v>Maple, walnut,Pawpaw, maple and hackberry , ash </v>
      </c>
      <c r="D106" s="48"/>
      <c r="E106" s="48"/>
    </row>
    <row r="107">
      <c r="A107" s="24" t="s">
        <v>219</v>
      </c>
      <c r="B107" s="24" t="s">
        <v>220</v>
      </c>
      <c r="C107" s="48" t="str">
        <f t="shared" si="1"/>
        <v>Hickory, hackberry, pawpaw, locust, walnut,Pawpaw, Spicebush, redbud, maple </v>
      </c>
      <c r="D107" s="48"/>
      <c r="E107" s="48"/>
    </row>
    <row r="108">
      <c r="A108" s="24" t="s">
        <v>221</v>
      </c>
      <c r="B108" s="24" t="s">
        <v>222</v>
      </c>
      <c r="C108" s="48" t="str">
        <f t="shared" si="1"/>
        <v>Gum, tulip poplar, maple, hackberry,Hickory, maple, hackberry , redbud, coral berry</v>
      </c>
      <c r="D108" s="48"/>
      <c r="E108" s="48"/>
    </row>
    <row r="109">
      <c r="A109" s="24" t="s">
        <v>223</v>
      </c>
      <c r="B109" s="24" t="s">
        <v>224</v>
      </c>
      <c r="C109" s="48" t="str">
        <f t="shared" si="1"/>
        <v>Hackberry, hickory, oak, walnut, tulip poplar,Bladdernut, viburnum</v>
      </c>
      <c r="D109" s="48"/>
      <c r="E109" s="48"/>
    </row>
    <row r="110">
      <c r="A110" s="24" t="s">
        <v>225</v>
      </c>
      <c r="B110" s="24" t="s">
        <v>226</v>
      </c>
      <c r="C110" s="48" t="str">
        <f t="shared" si="1"/>
        <v>Maple, hackberry, ash, beech,Locust, maple , elderberry</v>
      </c>
      <c r="D110" s="48"/>
      <c r="E110" s="48"/>
    </row>
    <row r="111">
      <c r="A111" s="24" t="s">
        <v>227</v>
      </c>
      <c r="B111" s="24" t="s">
        <v>228</v>
      </c>
      <c r="C111" s="48" t="str">
        <f t="shared" si="1"/>
        <v>Beech, tulip poplar, maple,Spicebush, maple </v>
      </c>
      <c r="D111" s="48"/>
      <c r="E111" s="48"/>
    </row>
    <row r="112">
      <c r="A112" s="24" t="s">
        <v>229</v>
      </c>
      <c r="B112" s="24" t="s">
        <v>230</v>
      </c>
      <c r="C112" s="48" t="str">
        <f t="shared" si="1"/>
        <v>Hackberry, ash, maple, sycamore,Redbud, coral berry, holly</v>
      </c>
      <c r="D112" s="48"/>
      <c r="E112" s="48"/>
    </row>
    <row r="113">
      <c r="A113" s="24" t="s">
        <v>231</v>
      </c>
      <c r="B113" s="24" t="s">
        <v>232</v>
      </c>
      <c r="C113" s="48" t="str">
        <f t="shared" si="1"/>
        <v>Beech, hackberry, maple,Maple,pawpaw</v>
      </c>
      <c r="D113" s="48"/>
      <c r="E113" s="48"/>
    </row>
    <row r="114">
      <c r="A114" s="24" t="s">
        <v>233</v>
      </c>
      <c r="B114" s="24" t="s">
        <v>234</v>
      </c>
      <c r="C114" s="48" t="str">
        <f t="shared" si="1"/>
        <v>Tulip poplar, maple, hackberry,Honeysuckle, vine shroud</v>
      </c>
      <c r="D114" s="48"/>
      <c r="E114" s="48"/>
    </row>
    <row r="115">
      <c r="A115" s="24" t="s">
        <v>235</v>
      </c>
      <c r="B115" s="24" t="s">
        <v>236</v>
      </c>
      <c r="C115" s="48" t="str">
        <f t="shared" si="1"/>
        <v>Beech, maple, cherry,Maple , holly</v>
      </c>
      <c r="D115" s="48"/>
      <c r="E115" s="48"/>
    </row>
    <row r="116">
      <c r="A116" s="24" t="s">
        <v>237</v>
      </c>
      <c r="B116" s="24" t="s">
        <v>238</v>
      </c>
      <c r="C116" s="48" t="str">
        <f t="shared" si="1"/>
        <v>Maple, hackberry, walnut,Spicebush, elderberry</v>
      </c>
      <c r="D116" s="48"/>
      <c r="E116" s="48"/>
    </row>
    <row r="117">
      <c r="A117" s="24" t="s">
        <v>239</v>
      </c>
      <c r="B117" s="24" t="s">
        <v>240</v>
      </c>
      <c r="C117" s="48" t="str">
        <f t="shared" si="1"/>
        <v>Maple, beech,Spicebush, ash seedling</v>
      </c>
      <c r="D117" s="48"/>
      <c r="E117" s="48"/>
    </row>
    <row r="118">
      <c r="A118" s="24" t="s">
        <v>241</v>
      </c>
      <c r="B118" s="24" t="s">
        <v>242</v>
      </c>
      <c r="C118" s="48" t="str">
        <f t="shared" si="1"/>
        <v>White oak, tulip poplar, walnut, maple, box elder,Ash , buckeye, buckthorn</v>
      </c>
      <c r="D118" s="48"/>
      <c r="E118" s="48"/>
    </row>
    <row r="119">
      <c r="A119" s="24" t="s">
        <v>243</v>
      </c>
      <c r="B119" s="24" t="s">
        <v>244</v>
      </c>
      <c r="C119" s="48" t="str">
        <f t="shared" si="1"/>
        <v>Basswood, maple, hackberry, walnut,Ash , maple , box elder , buckeye</v>
      </c>
      <c r="D119" s="48"/>
      <c r="E119" s="48"/>
    </row>
    <row r="120">
      <c r="A120" s="24" t="s">
        <v>193</v>
      </c>
      <c r="B120" s="24" t="s">
        <v>156</v>
      </c>
      <c r="C120" s="48" t="str">
        <f t="shared" si="1"/>
        <v>Maple, hackberry,Buckeye, ash , pawpaw</v>
      </c>
      <c r="D120" s="48"/>
      <c r="E120" s="48"/>
    </row>
    <row r="121">
      <c r="A121" s="30"/>
      <c r="B121" s="30"/>
      <c r="C121" s="48" t="str">
        <f t="shared" si="1"/>
        <v>,</v>
      </c>
      <c r="D121" s="48"/>
      <c r="E121" s="48"/>
    </row>
    <row r="122">
      <c r="A122" s="22" t="s">
        <v>245</v>
      </c>
      <c r="B122" s="22" t="s">
        <v>246</v>
      </c>
      <c r="C122" s="48" t="str">
        <f t="shared" si="1"/>
        <v>Tulip poplar, cherry, maple,Blackberry</v>
      </c>
      <c r="D122" s="48"/>
      <c r="E122" s="48"/>
    </row>
    <row r="123">
      <c r="A123" s="24" t="s">
        <v>247</v>
      </c>
      <c r="B123" s="24" t="s">
        <v>248</v>
      </c>
      <c r="C123" s="48" t="str">
        <f t="shared" si="1"/>
        <v>Walnut, cherry, pin oak, hackberry, hickory, maple, chinquapin oak,Redbud, ash , poplar , pawpaw, viburnum, chinquapin oak , native euonymus</v>
      </c>
      <c r="D123" s="48"/>
      <c r="E123" s="48"/>
    </row>
    <row r="124">
      <c r="A124" s="24" t="s">
        <v>249</v>
      </c>
      <c r="B124" s="24" t="s">
        <v>250</v>
      </c>
      <c r="C124" s="48" t="str">
        <f t="shared" si="1"/>
        <v>Walnut, poplar, hackberry, red oak, beech, sycamore, maple,Redbud, Spicebush, sassafrass, blackberry, ash , holly, viburnum, pawpaw, elm </v>
      </c>
      <c r="D124" s="48"/>
      <c r="E124" s="48"/>
    </row>
    <row r="125">
      <c r="A125" s="24" t="s">
        <v>239</v>
      </c>
      <c r="B125" s="24" t="s">
        <v>251</v>
      </c>
      <c r="C125" s="48" t="str">
        <f t="shared" si="1"/>
        <v>Maple, beech,Pawpaw, Spicebush, mock orange</v>
      </c>
      <c r="D125" s="48"/>
      <c r="E125" s="48"/>
    </row>
    <row r="126">
      <c r="A126" s="24" t="s">
        <v>252</v>
      </c>
      <c r="B126" s="24" t="s">
        <v>253</v>
      </c>
      <c r="C126" s="48" t="str">
        <f t="shared" si="1"/>
        <v>Walnut, mulberry, beech, maple,Coralberry, pawpaw, Spicebush</v>
      </c>
      <c r="D126" s="48"/>
      <c r="E126" s="48"/>
    </row>
    <row r="127">
      <c r="A127" s="24" t="s">
        <v>254</v>
      </c>
      <c r="B127" s="24" t="s">
        <v>255</v>
      </c>
      <c r="C127" s="48" t="str">
        <f t="shared" si="1"/>
        <v>Cherry, tulip poplar, ash,Hackberry and maple , redbud</v>
      </c>
      <c r="D127" s="48"/>
      <c r="E127" s="48"/>
    </row>
    <row r="128">
      <c r="A128" s="24" t="s">
        <v>217</v>
      </c>
      <c r="B128" s="24" t="s">
        <v>256</v>
      </c>
      <c r="C128" s="48" t="str">
        <f t="shared" si="1"/>
        <v>Maple, walnut,Ash, hackberry, maple , wahoo, coralberry</v>
      </c>
      <c r="D128" s="48"/>
      <c r="E128" s="48"/>
    </row>
    <row r="129">
      <c r="A129" s="24" t="s">
        <v>257</v>
      </c>
      <c r="B129" s="24" t="s">
        <v>258</v>
      </c>
      <c r="C129" s="48" t="str">
        <f t="shared" si="1"/>
        <v>Hackberry, sycamore,Pawpaw, coral berry, Spicebush</v>
      </c>
      <c r="D129" s="48"/>
      <c r="E129" s="48"/>
    </row>
    <row r="130">
      <c r="A130" s="24" t="s">
        <v>259</v>
      </c>
      <c r="B130" s="24" t="s">
        <v>260</v>
      </c>
      <c r="C130" s="48" t="str">
        <f t="shared" si="1"/>
        <v>Paulownia, maple, locust,Maple </v>
      </c>
      <c r="D130" s="48"/>
      <c r="E130" s="48"/>
    </row>
    <row r="131">
      <c r="A131" s="24" t="s">
        <v>261</v>
      </c>
      <c r="B131" s="24" t="s">
        <v>262</v>
      </c>
      <c r="C131" s="48" t="str">
        <f t="shared" si="1"/>
        <v>Hickory, walnut, maple,Maple , Spicebush</v>
      </c>
      <c r="D131" s="48"/>
      <c r="E131" s="48"/>
    </row>
    <row r="132">
      <c r="A132" s="24" t="s">
        <v>263</v>
      </c>
      <c r="B132" s="24" t="s">
        <v>238</v>
      </c>
      <c r="C132" s="48" t="str">
        <f t="shared" si="1"/>
        <v>Beech, maple,Spicebush, elderberry</v>
      </c>
      <c r="D132" s="48"/>
      <c r="E132" s="48"/>
    </row>
    <row r="133">
      <c r="A133" s="24" t="s">
        <v>264</v>
      </c>
      <c r="B133" s="24" t="s">
        <v>265</v>
      </c>
      <c r="C133" s="48" t="str">
        <f t="shared" si="1"/>
        <v>Walnut, maple, hackberry, elm,Redbud, holly, ash and cherry , coral berry, Spicebush</v>
      </c>
      <c r="D133" s="48"/>
      <c r="E133" s="48"/>
    </row>
    <row r="134">
      <c r="A134" s="24" t="s">
        <v>266</v>
      </c>
      <c r="B134" s="24" t="s">
        <v>267</v>
      </c>
      <c r="C134" s="48" t="str">
        <f t="shared" si="1"/>
        <v>Box elder, sycamore, sugar maple,Pawpaw, sugar maple, box elder, ash</v>
      </c>
      <c r="D134" s="48"/>
      <c r="E134" s="48"/>
    </row>
    <row r="135">
      <c r="A135" s="24" t="s">
        <v>268</v>
      </c>
      <c r="B135" s="24" t="s">
        <v>269</v>
      </c>
      <c r="C135" s="48" t="str">
        <f t="shared" si="1"/>
        <v>Oak, sugar maple, hackberry, sycamore,Sugar maple, native cane, ash, carya, cercis, sassafras</v>
      </c>
      <c r="D135" s="48"/>
      <c r="E135" s="48"/>
    </row>
    <row r="136">
      <c r="A136" s="24" t="s">
        <v>270</v>
      </c>
      <c r="B136" s="24" t="s">
        <v>271</v>
      </c>
      <c r="C136" s="48" t="str">
        <f t="shared" si="1"/>
        <v>Basswood, walnut, red oak, maple, tulip poplar,Viburnum, holly, ash </v>
      </c>
      <c r="D136" s="48"/>
      <c r="E136" s="48"/>
    </row>
    <row r="137">
      <c r="A137" s="24" t="s">
        <v>272</v>
      </c>
      <c r="B137" s="24" t="s">
        <v>101</v>
      </c>
      <c r="C137" s="48" t="str">
        <f t="shared" si="1"/>
        <v>Beech, tulip poplar, elm,Buckeye</v>
      </c>
      <c r="D137" s="48"/>
      <c r="E137" s="48"/>
    </row>
    <row r="138">
      <c r="A138" s="24" t="s">
        <v>263</v>
      </c>
      <c r="B138" s="24" t="s">
        <v>273</v>
      </c>
      <c r="C138" s="48" t="str">
        <f t="shared" si="1"/>
        <v>Beech, maple,Pawpaw, maple </v>
      </c>
      <c r="D138" s="48"/>
      <c r="E138" s="48"/>
    </row>
    <row r="139">
      <c r="A139" s="24" t="s">
        <v>274</v>
      </c>
      <c r="B139" s="24" t="s">
        <v>275</v>
      </c>
      <c r="C139" s="48" t="str">
        <f t="shared" si="1"/>
        <v>Maple, walnut, couple young oaks, hackberry,Redbud, holly, ash </v>
      </c>
      <c r="D139" s="48"/>
      <c r="E139" s="48"/>
    </row>
    <row r="140">
      <c r="A140" s="24" t="s">
        <v>276</v>
      </c>
      <c r="B140" s="24" t="s">
        <v>277</v>
      </c>
      <c r="C140" s="48" t="str">
        <f t="shared" si="1"/>
        <v>Tulip poplar, maple, walnut,Maple , ash , jet bead</v>
      </c>
      <c r="D140" s="48"/>
      <c r="E140" s="48"/>
    </row>
    <row r="141">
      <c r="A141" s="24" t="s">
        <v>278</v>
      </c>
      <c r="B141" s="24" t="s">
        <v>279</v>
      </c>
      <c r="C141" s="48" t="str">
        <f t="shared" si="1"/>
        <v>Maple, hackberry, sycamore, walnut, sweet gum, chinquapin oak,Ash and maple , redbud</v>
      </c>
      <c r="D141" s="48"/>
      <c r="E141" s="48"/>
    </row>
    <row r="142">
      <c r="A142" s="24" t="s">
        <v>280</v>
      </c>
      <c r="B142" s="24" t="s">
        <v>281</v>
      </c>
      <c r="C142" s="48" t="str">
        <f t="shared" si="1"/>
        <v>Chinquapin oak, red oak, tulip poplar, maple, beech,Dogwood, redbud, ash and maple , blackberry</v>
      </c>
      <c r="D142" s="48"/>
      <c r="E142" s="48"/>
    </row>
    <row r="143">
      <c r="A143" s="24" t="s">
        <v>282</v>
      </c>
      <c r="B143" s="24" t="s">
        <v>283</v>
      </c>
      <c r="C143" s="48" t="str">
        <f t="shared" si="1"/>
        <v>Tulip poplar, sugar maple, walnut, Osage orange, chinquapin oak, American elm, hackberry, beech, red oak,Redbud, ash, many maple , Spicebush</v>
      </c>
      <c r="D143" s="48"/>
      <c r="E143" s="48"/>
    </row>
    <row r="144">
      <c r="A144" s="24" t="s">
        <v>284</v>
      </c>
      <c r="B144" s="24" t="s">
        <v>285</v>
      </c>
      <c r="C144" s="48" t="str">
        <f t="shared" si="1"/>
        <v>Tulip poplar, maple, walnut, hackberry,Elderberry, buckeye</v>
      </c>
      <c r="D144" s="48"/>
      <c r="E144" s="48"/>
    </row>
    <row r="145">
      <c r="A145" s="24" t="s">
        <v>286</v>
      </c>
      <c r="B145" s="24" t="s">
        <v>287</v>
      </c>
      <c r="C145" s="48" t="str">
        <f t="shared" si="1"/>
        <v>Maple, locust,Pawpaw, Spicebush, redbud</v>
      </c>
      <c r="D145" s="48"/>
      <c r="E145" s="48"/>
    </row>
    <row r="146">
      <c r="A146" s="24" t="s">
        <v>288</v>
      </c>
      <c r="B146" s="24" t="s">
        <v>289</v>
      </c>
      <c r="C146" s="48" t="str">
        <f t="shared" si="1"/>
        <v>Pines, hackberry, maple,Maple and ash </v>
      </c>
      <c r="D146" s="48"/>
      <c r="E146" s="48"/>
    </row>
    <row r="147">
      <c r="A147" s="24" t="s">
        <v>290</v>
      </c>
      <c r="B147" s="24" t="s">
        <v>291</v>
      </c>
      <c r="C147" s="48" t="str">
        <f t="shared" si="1"/>
        <v>Locust, maple, ash,Buckeye, elderberry, ash , native euonymus, bitternut hickory </v>
      </c>
      <c r="D147" s="48"/>
      <c r="E147" s="48"/>
    </row>
    <row r="148">
      <c r="A148" s="24" t="s">
        <v>292</v>
      </c>
      <c r="B148" s="24" t="s">
        <v>293</v>
      </c>
      <c r="C148" s="48" t="str">
        <f t="shared" si="1"/>
        <v>Red and white oaks, maple, hackberry, walnut,Spicebush, maple and ash </v>
      </c>
      <c r="D148" s="48"/>
      <c r="E148" s="48"/>
    </row>
    <row r="149">
      <c r="A149" s="24" t="s">
        <v>294</v>
      </c>
      <c r="B149" s="24" t="s">
        <v>295</v>
      </c>
      <c r="C149" s="48" t="str">
        <f t="shared" si="1"/>
        <v>Maple, walnut, cherry,Coral berry, maple </v>
      </c>
      <c r="D149" s="48"/>
      <c r="E149" s="48"/>
    </row>
    <row r="150">
      <c r="A150" s="24" t="s">
        <v>296</v>
      </c>
      <c r="B150" s="24" t="s">
        <v>297</v>
      </c>
      <c r="C150" s="48" t="str">
        <f t="shared" si="1"/>
        <v>Hackberry, box elder, sugar maple,Buckeye, sugar maple, box elder, hackberry, ash</v>
      </c>
      <c r="D150" s="48"/>
      <c r="E150" s="48"/>
    </row>
    <row r="151">
      <c r="A151" s="24" t="s">
        <v>298</v>
      </c>
      <c r="B151" s="24" t="s">
        <v>299</v>
      </c>
      <c r="C151" s="48" t="str">
        <f t="shared" si="1"/>
        <v>Maple, beech, tulip poplar, cherry,Maple , pawpaw, devil’s walking stick</v>
      </c>
      <c r="D151" s="48"/>
      <c r="E151" s="48"/>
    </row>
    <row r="152">
      <c r="A152" s="24" t="s">
        <v>300</v>
      </c>
      <c r="B152" s="24" t="s">
        <v>301</v>
      </c>
      <c r="C152" s="48" t="str">
        <f t="shared" si="1"/>
        <v>Beech, maple, tulip poplar, hackberry, cherry,Ash, maple , holly</v>
      </c>
      <c r="D152" s="48"/>
      <c r="E152" s="48"/>
    </row>
    <row r="153">
      <c r="A153" s="30"/>
      <c r="B153" s="30"/>
      <c r="C153" s="48" t="str">
        <f t="shared" si="1"/>
        <v>,</v>
      </c>
      <c r="D153" s="48"/>
      <c r="E153" s="48"/>
    </row>
    <row r="154">
      <c r="A154" s="22" t="s">
        <v>302</v>
      </c>
      <c r="B154" s="22" t="s">
        <v>303</v>
      </c>
      <c r="C154" s="48" t="str">
        <f t="shared" si="1"/>
        <v>Cherry, maple,Dogwood</v>
      </c>
      <c r="D154" s="48"/>
      <c r="E154" s="48"/>
    </row>
    <row r="155">
      <c r="A155" s="24" t="s">
        <v>304</v>
      </c>
      <c r="B155" s="24" t="s">
        <v>305</v>
      </c>
      <c r="C155" s="48" t="str">
        <f t="shared" si="1"/>
        <v>Maple, hackberry, ash, poplar, basswood, white oak, American elm,Ash, hickory and maple , holly</v>
      </c>
      <c r="D155" s="48"/>
      <c r="E155" s="48"/>
    </row>
    <row r="156">
      <c r="A156" s="24" t="s">
        <v>306</v>
      </c>
      <c r="B156" s="24" t="s">
        <v>307</v>
      </c>
      <c r="C156" s="48" t="str">
        <f t="shared" si="1"/>
        <v>Maple, white oak, hackberry, pin oak,Redbud, maple , Spicebush, pawpaw, couple ash and tulip pop , tiny viburnum (jap tree lilac)</v>
      </c>
      <c r="D156" s="48"/>
      <c r="E156" s="48"/>
    </row>
    <row r="157">
      <c r="A157" s="24" t="s">
        <v>308</v>
      </c>
      <c r="B157" s="24" t="s">
        <v>309</v>
      </c>
      <c r="C157" s="48" t="str">
        <f t="shared" si="1"/>
        <v>Box elder, sycamore, pecan, oak species, sugar maple, mulberry,Box elder, ash, red oak, elm</v>
      </c>
      <c r="D157" s="48"/>
      <c r="E157" s="48"/>
    </row>
    <row r="158">
      <c r="A158" s="24" t="s">
        <v>310</v>
      </c>
      <c r="B158" s="24" t="s">
        <v>311</v>
      </c>
      <c r="C158" s="48" t="str">
        <f t="shared" si="1"/>
        <v>Hickory, tulip poplar, cherry, maple,Dogwood, tulip pop , holly</v>
      </c>
      <c r="D158" s="48"/>
      <c r="E158" s="48"/>
    </row>
    <row r="159">
      <c r="A159" s="24" t="s">
        <v>312</v>
      </c>
      <c r="B159" s="24" t="s">
        <v>313</v>
      </c>
      <c r="C159" s="48" t="str">
        <f t="shared" si="1"/>
        <v>Gum, maple, tulip poplar, cherry, beech,Catalpa, coffee tree, pawpaw, holly</v>
      </c>
      <c r="D159" s="48"/>
      <c r="E159" s="48"/>
    </row>
    <row r="160">
      <c r="A160" s="24" t="s">
        <v>314</v>
      </c>
      <c r="B160" s="24" t="s">
        <v>315</v>
      </c>
      <c r="C160" s="48" t="str">
        <f t="shared" si="1"/>
        <v>Maple, tulip poplar, hackberry, walnut,Redbud, blackberry, maple , ash </v>
      </c>
      <c r="D160" s="48"/>
      <c r="E160" s="48"/>
    </row>
    <row r="161">
      <c r="A161" s="24" t="s">
        <v>316</v>
      </c>
      <c r="B161" s="24" t="s">
        <v>317</v>
      </c>
      <c r="C161" s="48" t="str">
        <f t="shared" si="1"/>
        <v>Elm, hackberry, maple, walnut, oak,Buckeye, oak , box elder</v>
      </c>
      <c r="D161" s="48"/>
      <c r="E161" s="48"/>
    </row>
    <row r="162">
      <c r="A162" s="24" t="s">
        <v>318</v>
      </c>
      <c r="B162" s="24" t="s">
        <v>319</v>
      </c>
      <c r="C162" s="48" t="str">
        <f t="shared" si="1"/>
        <v>Mulberry, ash, hackberry,Ailanthus, buckeye, hackberry, juniper, pawpaw</v>
      </c>
      <c r="D162" s="48"/>
      <c r="E162" s="48"/>
    </row>
    <row r="163">
      <c r="A163" s="24" t="s">
        <v>320</v>
      </c>
      <c r="B163" s="24" t="s">
        <v>321</v>
      </c>
      <c r="C163" s="48" t="str">
        <f t="shared" si="1"/>
        <v>Sugar maple, box elder, hackberry, walnut,Elm, ash, box elder, sugar maple</v>
      </c>
      <c r="D163" s="48"/>
      <c r="E163" s="48"/>
    </row>
    <row r="164">
      <c r="A164" s="24" t="s">
        <v>322</v>
      </c>
      <c r="B164" s="24" t="s">
        <v>323</v>
      </c>
      <c r="C164" s="48" t="str">
        <f t="shared" si="1"/>
        <v>Pawpaw, box elder, ash, oak species, sycamore, hackberry, sugar maple, Osage orange,Buckeye, pawpaw, cercis, sugar maple, cornus mas, box elder, ash, lindera benzoin</v>
      </c>
      <c r="D164" s="48"/>
      <c r="E164" s="48"/>
    </row>
    <row r="165">
      <c r="A165" s="36"/>
      <c r="B165" s="36"/>
      <c r="C165" s="48" t="str">
        <f t="shared" si="1"/>
        <v>,</v>
      </c>
      <c r="D165" s="48"/>
      <c r="E165" s="48"/>
    </row>
    <row r="166">
      <c r="A166" s="22" t="s">
        <v>324</v>
      </c>
      <c r="B166" s="22" t="s">
        <v>325</v>
      </c>
      <c r="C166" s="48" t="str">
        <f t="shared" si="1"/>
        <v>White oak, sugar maple, ash, walnut, red oak,Ash, pawpaw, maple, hackberry, cercis, oak, elm, poplar</v>
      </c>
      <c r="D166" s="48"/>
      <c r="E166" s="48"/>
    </row>
    <row r="167">
      <c r="A167" s="24" t="s">
        <v>326</v>
      </c>
      <c r="B167" s="24" t="s">
        <v>327</v>
      </c>
      <c r="C167" s="48" t="str">
        <f t="shared" si="1"/>
        <v>Hackberry, cherry, maple, sycamore, basswood,Dogwood, maple , pawpaw</v>
      </c>
      <c r="D167" s="48"/>
      <c r="E167" s="48"/>
    </row>
    <row r="168">
      <c r="A168" s="24" t="s">
        <v>125</v>
      </c>
      <c r="B168" s="24" t="s">
        <v>328</v>
      </c>
      <c r="C168" s="48" t="str">
        <f t="shared" si="1"/>
        <v>Walnut, hackberry, maple,Spicebush</v>
      </c>
      <c r="D168" s="48"/>
      <c r="E168" s="48"/>
    </row>
    <row r="169">
      <c r="A169" s="24" t="s">
        <v>329</v>
      </c>
      <c r="B169" s="24" t="s">
        <v>330</v>
      </c>
      <c r="C169" s="48" t="str">
        <f t="shared" si="1"/>
        <v>Walnut, hackberry, maple, mulberry,Ash </v>
      </c>
      <c r="D169" s="48"/>
      <c r="E169" s="48"/>
    </row>
    <row r="170">
      <c r="A170" s="24" t="s">
        <v>331</v>
      </c>
      <c r="B170" s="24" t="s">
        <v>332</v>
      </c>
      <c r="C170" s="48" t="str">
        <f t="shared" si="1"/>
        <v>Ash, oak, butternut hickory, sugar maple, buckeye, poplar, sycamore,Buckeye, cercis, black cherry, dogwood, juniper, hackberry, sugar maple, box elder, butternut hickory, ash, ginkgo</v>
      </c>
      <c r="D170" s="48"/>
      <c r="E170" s="48"/>
    </row>
    <row r="171">
      <c r="A171" s="24" t="s">
        <v>333</v>
      </c>
      <c r="B171" s="24" t="s">
        <v>334</v>
      </c>
      <c r="C171" s="48" t="str">
        <f t="shared" si="1"/>
        <v>Osage orange, chinkapin oak, ash, tilia, sugar maple,Hackberry, cercis, ash, oak, maple, juniper, elm</v>
      </c>
      <c r="D171" s="48"/>
      <c r="E171" s="48"/>
    </row>
    <row r="172">
      <c r="A172" s="24" t="s">
        <v>335</v>
      </c>
      <c r="B172" s="24" t="s">
        <v>336</v>
      </c>
      <c r="C172" s="48" t="str">
        <f t="shared" si="1"/>
        <v>Oak species, ash, sycamore,Sugar maple, ash, juniper, cercis, butternut hickory, hackberry, tulip poplar, oak, black cherry, beech</v>
      </c>
      <c r="D172" s="48"/>
      <c r="E172" s="48"/>
    </row>
    <row r="173">
      <c r="A173" s="24" t="s">
        <v>337</v>
      </c>
      <c r="B173" s="24" t="s">
        <v>338</v>
      </c>
      <c r="C173" s="48" t="str">
        <f t="shared" si="1"/>
        <v>Ailanthus, cercis, buckeye, sugar maple, cornus, ash, elm,Bladdernut, juniper, lonicera, ash</v>
      </c>
      <c r="D173" s="48"/>
      <c r="E173" s="48"/>
    </row>
    <row r="174">
      <c r="A174" s="24" t="s">
        <v>339</v>
      </c>
      <c r="B174" s="24" t="s">
        <v>340</v>
      </c>
      <c r="C174" s="48" t="str">
        <f t="shared" si="1"/>
        <v>Mulberry, elm, maple,Walnut, red oak, box elder, carya species, ash, mulberry, prunus species</v>
      </c>
      <c r="D174" s="48"/>
      <c r="E174" s="4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13"/>
    <col customWidth="1" min="3" max="3" width="23.0"/>
    <col customWidth="1" min="4" max="5" width="8.63"/>
    <col customWidth="1" min="6" max="6" width="23.13"/>
    <col customWidth="1" min="7" max="9" width="8.63"/>
    <col customWidth="1" min="10" max="10" width="23.13"/>
    <col customWidth="1" min="11" max="11" width="14.13"/>
    <col customWidth="1" min="12" max="12" width="8.63"/>
    <col customWidth="1" min="13" max="13" width="18.13"/>
    <col customWidth="1" min="14" max="14" width="13.13"/>
    <col customWidth="1" min="15" max="26" width="8.63"/>
  </cols>
  <sheetData>
    <row r="1" ht="13.5" customHeight="1">
      <c r="A1" s="8" t="s">
        <v>564</v>
      </c>
      <c r="B1" s="50" t="s">
        <v>565</v>
      </c>
      <c r="C1" s="50" t="s">
        <v>566</v>
      </c>
      <c r="D1" s="50" t="s">
        <v>567</v>
      </c>
      <c r="E1" s="51" t="s">
        <v>568</v>
      </c>
      <c r="F1" s="52" t="s">
        <v>569</v>
      </c>
      <c r="G1" s="50" t="s">
        <v>570</v>
      </c>
      <c r="J1" s="8" t="s">
        <v>569</v>
      </c>
      <c r="K1" s="8" t="s">
        <v>571</v>
      </c>
    </row>
    <row r="2" ht="13.5" customHeight="1">
      <c r="A2" s="8" t="s">
        <v>572</v>
      </c>
      <c r="B2" s="7" t="s">
        <v>379</v>
      </c>
      <c r="C2" s="7" t="s">
        <v>573</v>
      </c>
      <c r="D2" s="7">
        <v>1.0</v>
      </c>
      <c r="E2" s="53">
        <v>30.0</v>
      </c>
      <c r="F2" s="8" t="str">
        <f>VLOOKUP(B2,'Species list'!$B$1:$C$66,2,FALSE)</f>
        <v>Climax Species</v>
      </c>
      <c r="G2" s="54" t="s">
        <v>574</v>
      </c>
      <c r="I2" s="8">
        <f>SUM(D2:D36)</f>
        <v>916</v>
      </c>
      <c r="J2" s="8" t="s">
        <v>575</v>
      </c>
      <c r="K2" s="8">
        <f t="shared" ref="K2:K8" si="1">COUNTIF($F$2:$F$735,J2)</f>
        <v>45</v>
      </c>
    </row>
    <row r="3" ht="13.5" customHeight="1">
      <c r="A3" s="8" t="s">
        <v>572</v>
      </c>
      <c r="B3" s="7" t="s">
        <v>379</v>
      </c>
      <c r="C3" s="7" t="s">
        <v>573</v>
      </c>
      <c r="D3" s="7">
        <v>3.0</v>
      </c>
      <c r="E3" s="53"/>
      <c r="F3" s="8" t="str">
        <f>VLOOKUP(B3,'Species list'!$B$1:$C$66,2,FALSE)</f>
        <v>Climax Species</v>
      </c>
      <c r="G3" s="54" t="s">
        <v>576</v>
      </c>
      <c r="J3" s="8" t="s">
        <v>577</v>
      </c>
      <c r="K3" s="8">
        <f t="shared" si="1"/>
        <v>427</v>
      </c>
    </row>
    <row r="4" ht="13.5" customHeight="1">
      <c r="A4" s="8" t="s">
        <v>572</v>
      </c>
      <c r="B4" s="7" t="s">
        <v>578</v>
      </c>
      <c r="C4" s="50" t="s">
        <v>579</v>
      </c>
      <c r="D4" s="7">
        <v>3.0</v>
      </c>
      <c r="E4" s="53"/>
      <c r="F4" s="8" t="str">
        <f>VLOOKUP(B4,'Species list'!$B$1:$C$66,2,FALSE)</f>
        <v>Climax Species</v>
      </c>
      <c r="G4" s="54" t="s">
        <v>576</v>
      </c>
      <c r="J4" s="8" t="s">
        <v>580</v>
      </c>
      <c r="K4" s="8">
        <f t="shared" si="1"/>
        <v>41</v>
      </c>
    </row>
    <row r="5" ht="13.5" customHeight="1">
      <c r="A5" s="8" t="s">
        <v>572</v>
      </c>
      <c r="B5" s="7" t="s">
        <v>581</v>
      </c>
      <c r="C5" s="50" t="s">
        <v>582</v>
      </c>
      <c r="D5" s="7">
        <v>1.0</v>
      </c>
      <c r="E5" s="53"/>
      <c r="F5" s="8" t="str">
        <f>VLOOKUP(B5,'Species list'!$B$1:$C$66,2,FALSE)</f>
        <v>Early Successional Species </v>
      </c>
      <c r="G5" s="54" t="s">
        <v>583</v>
      </c>
      <c r="J5" s="8" t="s">
        <v>584</v>
      </c>
      <c r="K5" s="8">
        <f t="shared" si="1"/>
        <v>71</v>
      </c>
    </row>
    <row r="6" ht="13.5" customHeight="1">
      <c r="A6" s="8" t="s">
        <v>572</v>
      </c>
      <c r="B6" s="7" t="s">
        <v>581</v>
      </c>
      <c r="C6" s="50" t="s">
        <v>582</v>
      </c>
      <c r="D6" s="7">
        <v>605.0</v>
      </c>
      <c r="E6" s="53"/>
      <c r="F6" s="8" t="str">
        <f>VLOOKUP(B6,'Species list'!$B$1:$C$66,2,FALSE)</f>
        <v>Early Successional Species </v>
      </c>
      <c r="G6" s="54" t="s">
        <v>576</v>
      </c>
      <c r="J6" s="8" t="s">
        <v>585</v>
      </c>
      <c r="K6" s="8">
        <f t="shared" si="1"/>
        <v>28</v>
      </c>
    </row>
    <row r="7" ht="13.5" customHeight="1">
      <c r="A7" s="8" t="s">
        <v>572</v>
      </c>
      <c r="B7" s="7" t="s">
        <v>586</v>
      </c>
      <c r="C7" s="7" t="s">
        <v>587</v>
      </c>
      <c r="D7" s="7">
        <v>1.0</v>
      </c>
      <c r="E7" s="53">
        <v>17.9</v>
      </c>
      <c r="F7" s="8" t="str">
        <f>VLOOKUP(B7,'Species list'!$B$1:$C$66,2,FALSE)</f>
        <v>Early Successional Species </v>
      </c>
      <c r="G7" s="54" t="s">
        <v>574</v>
      </c>
      <c r="J7" s="8" t="s">
        <v>588</v>
      </c>
      <c r="K7" s="8">
        <f t="shared" si="1"/>
        <v>81</v>
      </c>
    </row>
    <row r="8" ht="13.5" customHeight="1">
      <c r="A8" s="8" t="s">
        <v>572</v>
      </c>
      <c r="B8" s="7" t="s">
        <v>586</v>
      </c>
      <c r="C8" s="7" t="s">
        <v>587</v>
      </c>
      <c r="D8" s="7">
        <v>1.0</v>
      </c>
      <c r="E8" s="53">
        <v>18.1</v>
      </c>
      <c r="F8" s="8" t="str">
        <f>VLOOKUP(B8,'Species list'!$B$1:$C$66,2,FALSE)</f>
        <v>Early Successional Species </v>
      </c>
      <c r="G8" s="54" t="s">
        <v>574</v>
      </c>
      <c r="J8" s="8" t="s">
        <v>403</v>
      </c>
      <c r="K8" s="8">
        <f t="shared" si="1"/>
        <v>41</v>
      </c>
    </row>
    <row r="9" ht="13.5" customHeight="1">
      <c r="A9" s="8" t="s">
        <v>572</v>
      </c>
      <c r="B9" s="7" t="s">
        <v>586</v>
      </c>
      <c r="C9" s="7" t="s">
        <v>587</v>
      </c>
      <c r="D9" s="7">
        <v>6.0</v>
      </c>
      <c r="E9" s="53"/>
      <c r="F9" s="8" t="str">
        <f>VLOOKUP(B9,'Species list'!$B$1:$C$66,2,FALSE)</f>
        <v>Early Successional Species </v>
      </c>
      <c r="G9" s="7" t="s">
        <v>576</v>
      </c>
    </row>
    <row r="10" ht="13.5" customHeight="1">
      <c r="A10" s="8" t="s">
        <v>572</v>
      </c>
      <c r="B10" s="7" t="s">
        <v>589</v>
      </c>
      <c r="C10" s="7" t="s">
        <v>590</v>
      </c>
      <c r="D10" s="7">
        <v>1.0</v>
      </c>
      <c r="E10" s="53">
        <v>16.0</v>
      </c>
      <c r="F10" s="8" t="str">
        <f>VLOOKUP(B10,'Species list'!$B$1:$C$66,2,FALSE)</f>
        <v>Intermediate Species</v>
      </c>
      <c r="G10" s="7" t="s">
        <v>574</v>
      </c>
      <c r="J10" s="8" t="s">
        <v>591</v>
      </c>
      <c r="K10" s="8" t="str">
        <f>IFERROR(__xludf.DUMMYFUNCTION("ARRAY_CONSTRAIN(ARRAYFORMULA(UNIQUE(A2:A735)), 12, 1)"),"ARB2")</f>
        <v>ARB2</v>
      </c>
      <c r="L10" s="8" t="s">
        <v>572</v>
      </c>
    </row>
    <row r="11" ht="13.5" customHeight="1">
      <c r="A11" s="8" t="s">
        <v>572</v>
      </c>
      <c r="B11" s="7" t="s">
        <v>592</v>
      </c>
      <c r="C11" s="7" t="s">
        <v>593</v>
      </c>
      <c r="D11" s="7">
        <v>1.0</v>
      </c>
      <c r="E11" s="53">
        <v>3.3</v>
      </c>
      <c r="F11" s="8" t="str">
        <f>VLOOKUP(B11,'Species list'!$B$1:$C$66,2,FALSE)</f>
        <v>Early Successional Species </v>
      </c>
      <c r="G11" s="50" t="s">
        <v>576</v>
      </c>
      <c r="K11" s="8" t="str">
        <f>IFERROR(__xludf.DUMMYFUNCTION("""COMPUTED_VALUE"""),"BAB1")</f>
        <v>BAB1</v>
      </c>
      <c r="L11" s="8" t="s">
        <v>594</v>
      </c>
    </row>
    <row r="12" ht="13.5" customHeight="1">
      <c r="A12" s="8" t="s">
        <v>572</v>
      </c>
      <c r="B12" s="7" t="s">
        <v>592</v>
      </c>
      <c r="C12" s="7" t="s">
        <v>593</v>
      </c>
      <c r="D12" s="52">
        <v>1.0</v>
      </c>
      <c r="E12" s="51"/>
      <c r="F12" s="8" t="str">
        <f>VLOOKUP(B12,'Species list'!$B$1:$C$66,2,FALSE)</f>
        <v>Early Successional Species </v>
      </c>
      <c r="G12" s="7" t="s">
        <v>574</v>
      </c>
      <c r="K12" s="8" t="str">
        <f>IFERROR(__xludf.DUMMYFUNCTION("""COMPUTED_VALUE"""),"BMCD2")</f>
        <v>BMCD2</v>
      </c>
      <c r="L12" s="8" t="s">
        <v>595</v>
      </c>
    </row>
    <row r="13" ht="13.5" customHeight="1">
      <c r="A13" s="8" t="s">
        <v>572</v>
      </c>
      <c r="B13" s="7" t="s">
        <v>592</v>
      </c>
      <c r="C13" s="7" t="s">
        <v>593</v>
      </c>
      <c r="D13" s="8">
        <v>10.0</v>
      </c>
      <c r="E13" s="53"/>
      <c r="F13" s="8" t="str">
        <f>VLOOKUP(B13,'Species list'!$B$1:$C$66,2,FALSE)</f>
        <v>Early Successional Species </v>
      </c>
      <c r="G13" s="7" t="s">
        <v>583</v>
      </c>
      <c r="K13" s="8" t="str">
        <f>IFERROR(__xludf.DUMMYFUNCTION("""COMPUTED_VALUE"""),"BTA1")</f>
        <v>BTA1</v>
      </c>
      <c r="L13" s="8" t="s">
        <v>596</v>
      </c>
    </row>
    <row r="14" ht="13.5" customHeight="1">
      <c r="A14" s="8" t="s">
        <v>572</v>
      </c>
      <c r="B14" s="7" t="s">
        <v>597</v>
      </c>
      <c r="C14" s="7" t="s">
        <v>598</v>
      </c>
      <c r="D14" s="8">
        <v>2.0</v>
      </c>
      <c r="E14" s="53"/>
      <c r="F14" s="8" t="str">
        <f>VLOOKUP(B14,'Species list'!$B$1:$C$66,2,FALSE)</f>
        <v>Invasive Species</v>
      </c>
      <c r="G14" s="7" t="s">
        <v>576</v>
      </c>
      <c r="K14" s="8" t="str">
        <f>IFERROR(__xludf.DUMMYFUNCTION("""COMPUTED_VALUE"""),"BTA3")</f>
        <v>BTA3</v>
      </c>
      <c r="L14" s="8" t="s">
        <v>599</v>
      </c>
    </row>
    <row r="15" ht="13.5" customHeight="1">
      <c r="A15" s="8" t="s">
        <v>572</v>
      </c>
      <c r="B15" s="7" t="s">
        <v>403</v>
      </c>
      <c r="C15" s="7"/>
      <c r="D15" s="8">
        <v>1.0</v>
      </c>
      <c r="E15" s="53">
        <v>3.2</v>
      </c>
      <c r="F15" s="8" t="str">
        <f>VLOOKUP(B15,'Species list'!$B$1:$C$66,2,FALSE)</f>
        <v>DEAD</v>
      </c>
      <c r="G15" s="7" t="s">
        <v>600</v>
      </c>
      <c r="K15" s="8" t="str">
        <f>IFERROR(__xludf.DUMMYFUNCTION("""COMPUTED_VALUE"""),"BTA5")</f>
        <v>BTA5</v>
      </c>
      <c r="L15" s="8" t="s">
        <v>601</v>
      </c>
    </row>
    <row r="16" ht="13.5" customHeight="1">
      <c r="A16" s="8" t="s">
        <v>572</v>
      </c>
      <c r="B16" s="7" t="s">
        <v>403</v>
      </c>
      <c r="C16" s="7"/>
      <c r="D16" s="7">
        <v>1.0</v>
      </c>
      <c r="E16" s="53">
        <v>3.5</v>
      </c>
      <c r="F16" s="8" t="str">
        <f>VLOOKUP(B16,'Species list'!$B$1:$C$66,2,FALSE)</f>
        <v>DEAD</v>
      </c>
      <c r="G16" s="7" t="s">
        <v>574</v>
      </c>
      <c r="K16" s="8" t="str">
        <f>IFERROR(__xludf.DUMMYFUNCTION("""COMPUTED_VALUE"""),"BTB1")</f>
        <v>BTB1</v>
      </c>
      <c r="L16" s="8" t="s">
        <v>602</v>
      </c>
    </row>
    <row r="17" ht="13.5" customHeight="1">
      <c r="A17" s="8" t="s">
        <v>572</v>
      </c>
      <c r="B17" s="7" t="s">
        <v>403</v>
      </c>
      <c r="C17" s="7"/>
      <c r="D17" s="7">
        <v>5.0</v>
      </c>
      <c r="E17" s="53"/>
      <c r="F17" s="8" t="str">
        <f>VLOOKUP(B17,'Species list'!$B$1:$C$66,2,FALSE)</f>
        <v>DEAD</v>
      </c>
      <c r="G17" s="7" t="s">
        <v>574</v>
      </c>
      <c r="K17" s="8" t="str">
        <f>IFERROR(__xludf.DUMMYFUNCTION("""COMPUTED_VALUE"""),"BTB3")</f>
        <v>BTB3</v>
      </c>
      <c r="L17" s="8" t="s">
        <v>603</v>
      </c>
    </row>
    <row r="18" ht="13.5" customHeight="1">
      <c r="A18" s="8" t="s">
        <v>572</v>
      </c>
      <c r="B18" s="7" t="s">
        <v>604</v>
      </c>
      <c r="C18" s="7" t="s">
        <v>605</v>
      </c>
      <c r="D18" s="7">
        <v>1.0</v>
      </c>
      <c r="E18" s="53">
        <v>6.5</v>
      </c>
      <c r="F18" s="8" t="str">
        <f>VLOOKUP(B18,'Species list'!$B$1:$C$66,2,FALSE)</f>
        <v>Understory Species</v>
      </c>
      <c r="G18" s="7" t="s">
        <v>583</v>
      </c>
      <c r="K18" s="8" t="str">
        <f>IFERROR(__xludf.DUMMYFUNCTION("""COMPUTED_VALUE"""),"BTB4")</f>
        <v>BTB4</v>
      </c>
      <c r="L18" s="8" t="s">
        <v>606</v>
      </c>
    </row>
    <row r="19" ht="13.5" customHeight="1">
      <c r="A19" s="8" t="s">
        <v>572</v>
      </c>
      <c r="B19" s="7" t="s">
        <v>604</v>
      </c>
      <c r="C19" s="7" t="s">
        <v>605</v>
      </c>
      <c r="D19" s="8">
        <v>1.0</v>
      </c>
      <c r="E19" s="55">
        <v>6.3</v>
      </c>
      <c r="F19" s="8" t="str">
        <f>VLOOKUP(B19,'Species list'!$B$1:$C$66,2,FALSE)</f>
        <v>Understory Species</v>
      </c>
      <c r="G19" s="7" t="s">
        <v>574</v>
      </c>
      <c r="K19" s="8" t="str">
        <f>IFERROR(__xludf.DUMMYFUNCTION("""COMPUTED_VALUE"""),"NTB1")</f>
        <v>NTB1</v>
      </c>
      <c r="L19" s="8" t="s">
        <v>607</v>
      </c>
    </row>
    <row r="20" ht="13.5" customHeight="1">
      <c r="A20" s="8" t="s">
        <v>572</v>
      </c>
      <c r="B20" s="7" t="s">
        <v>608</v>
      </c>
      <c r="C20" s="7" t="s">
        <v>609</v>
      </c>
      <c r="D20" s="8">
        <v>5.0</v>
      </c>
      <c r="E20" s="55"/>
      <c r="F20" s="8" t="str">
        <f>VLOOKUP(B20,'Species list'!$B$1:$C$66,2,FALSE)</f>
        <v>Shrub Species</v>
      </c>
      <c r="G20" s="7" t="s">
        <v>600</v>
      </c>
      <c r="K20" s="8" t="str">
        <f>IFERROR(__xludf.DUMMYFUNCTION("""COMPUTED_VALUE"""),"NTB3")</f>
        <v>NTB3</v>
      </c>
      <c r="L20" s="8" t="s">
        <v>610</v>
      </c>
    </row>
    <row r="21" ht="13.5" customHeight="1">
      <c r="A21" s="8" t="s">
        <v>572</v>
      </c>
      <c r="B21" s="7" t="s">
        <v>342</v>
      </c>
      <c r="C21" s="7" t="s">
        <v>611</v>
      </c>
      <c r="D21" s="56">
        <v>2.0</v>
      </c>
      <c r="E21" s="57"/>
      <c r="F21" s="8" t="str">
        <f>VLOOKUP(B21,'Species list'!$B$1:$C$66,2,FALSE)</f>
        <v>Invasive Species</v>
      </c>
      <c r="G21" s="7" t="s">
        <v>576</v>
      </c>
      <c r="K21" s="8" t="str">
        <f>IFERROR(__xludf.DUMMYFUNCTION("""COMPUTED_VALUE"""),"NTC3")</f>
        <v>NTC3</v>
      </c>
      <c r="L21" s="8" t="s">
        <v>612</v>
      </c>
    </row>
    <row r="22" ht="13.5" customHeight="1">
      <c r="A22" s="8" t="s">
        <v>572</v>
      </c>
      <c r="B22" s="7" t="s">
        <v>613</v>
      </c>
      <c r="C22" s="7" t="s">
        <v>614</v>
      </c>
      <c r="D22" s="54">
        <v>1.0</v>
      </c>
      <c r="E22" s="58"/>
      <c r="F22" s="8" t="str">
        <f>VLOOKUP(B22,'Species list'!$B$1:$C$66,2,FALSE)</f>
        <v>Intermediate Species</v>
      </c>
      <c r="G22" s="7" t="s">
        <v>583</v>
      </c>
    </row>
    <row r="23" ht="13.5" customHeight="1">
      <c r="A23" s="8" t="s">
        <v>572</v>
      </c>
      <c r="B23" s="7" t="s">
        <v>615</v>
      </c>
      <c r="C23" s="50" t="s">
        <v>616</v>
      </c>
      <c r="D23" s="54">
        <v>11.0</v>
      </c>
      <c r="E23" s="58"/>
      <c r="F23" s="8" t="str">
        <f>VLOOKUP(B23,'Species list'!$B$1:$C$66,2,FALSE)</f>
        <v>Early Successional Species </v>
      </c>
      <c r="G23" s="7" t="s">
        <v>576</v>
      </c>
    </row>
    <row r="24" ht="13.5" customHeight="1">
      <c r="A24" s="8" t="s">
        <v>572</v>
      </c>
      <c r="B24" s="7" t="s">
        <v>615</v>
      </c>
      <c r="C24" s="50" t="s">
        <v>616</v>
      </c>
      <c r="D24" s="54">
        <v>16.0</v>
      </c>
      <c r="E24" s="58"/>
      <c r="F24" s="8" t="str">
        <f>VLOOKUP(B24,'Species list'!$B$1:$C$66,2,FALSE)</f>
        <v>Early Successional Species </v>
      </c>
      <c r="G24" s="7" t="s">
        <v>574</v>
      </c>
      <c r="J24" s="59"/>
      <c r="K24" s="59"/>
      <c r="M24" s="59"/>
      <c r="N24" s="59"/>
    </row>
    <row r="25" ht="13.5" customHeight="1">
      <c r="A25" s="8" t="s">
        <v>572</v>
      </c>
      <c r="B25" s="7" t="s">
        <v>617</v>
      </c>
      <c r="C25" s="7" t="s">
        <v>618</v>
      </c>
      <c r="D25" s="54">
        <v>1.0</v>
      </c>
      <c r="E25" s="58">
        <v>5.5</v>
      </c>
      <c r="F25" s="8" t="str">
        <f>VLOOKUP(B25,'Species list'!$B$1:$C$66,2,FALSE)</f>
        <v>Early Successional Species </v>
      </c>
      <c r="G25" s="7" t="s">
        <v>574</v>
      </c>
    </row>
    <row r="26" ht="13.5" customHeight="1">
      <c r="A26" s="8" t="s">
        <v>572</v>
      </c>
      <c r="B26" s="7" t="s">
        <v>617</v>
      </c>
      <c r="C26" s="7" t="s">
        <v>618</v>
      </c>
      <c r="D26" s="54">
        <v>1.0</v>
      </c>
      <c r="E26" s="58">
        <v>16.5</v>
      </c>
      <c r="F26" s="8" t="str">
        <f>VLOOKUP(B26,'Species list'!$B$1:$C$66,2,FALSE)</f>
        <v>Early Successional Species </v>
      </c>
      <c r="G26" s="7" t="s">
        <v>574</v>
      </c>
    </row>
    <row r="27" ht="13.5" customHeight="1">
      <c r="A27" s="8" t="s">
        <v>572</v>
      </c>
      <c r="B27" s="7" t="s">
        <v>617</v>
      </c>
      <c r="C27" s="7" t="s">
        <v>618</v>
      </c>
      <c r="D27" s="7">
        <v>1.0</v>
      </c>
      <c r="E27" s="53">
        <v>1.9</v>
      </c>
      <c r="F27" s="8" t="str">
        <f>VLOOKUP(B27,'Species list'!$B$1:$C$66,2,FALSE)</f>
        <v>Early Successional Species </v>
      </c>
      <c r="G27" s="7" t="s">
        <v>583</v>
      </c>
    </row>
    <row r="28" ht="13.5" customHeight="1">
      <c r="A28" s="8" t="s">
        <v>572</v>
      </c>
      <c r="B28" s="7" t="s">
        <v>617</v>
      </c>
      <c r="C28" s="7" t="s">
        <v>618</v>
      </c>
      <c r="D28" s="7">
        <v>21.0</v>
      </c>
      <c r="E28" s="53"/>
      <c r="F28" s="8" t="str">
        <f>VLOOKUP(B28,'Species list'!$B$1:$C$66,2,FALSE)</f>
        <v>Early Successional Species </v>
      </c>
      <c r="G28" s="7" t="s">
        <v>576</v>
      </c>
    </row>
    <row r="29" ht="13.5" customHeight="1">
      <c r="A29" s="8" t="s">
        <v>572</v>
      </c>
      <c r="B29" s="7" t="s">
        <v>617</v>
      </c>
      <c r="C29" s="7" t="s">
        <v>618</v>
      </c>
      <c r="D29" s="8">
        <v>103.0</v>
      </c>
      <c r="E29" s="53"/>
      <c r="F29" s="8" t="str">
        <f>VLOOKUP(B29,'Species list'!$B$1:$C$66,2,FALSE)</f>
        <v>Early Successional Species </v>
      </c>
      <c r="G29" s="7" t="s">
        <v>576</v>
      </c>
    </row>
    <row r="30" ht="13.5" customHeight="1">
      <c r="A30" s="8" t="s">
        <v>572</v>
      </c>
      <c r="B30" s="7" t="s">
        <v>619</v>
      </c>
      <c r="C30" s="50" t="s">
        <v>620</v>
      </c>
      <c r="D30" s="8">
        <v>1.0</v>
      </c>
      <c r="E30" s="53"/>
      <c r="F30" s="8" t="str">
        <f>VLOOKUP(B30,'Species list'!$B$1:$C$66,2,FALSE)</f>
        <v>Intermediate Species</v>
      </c>
      <c r="G30" s="7" t="s">
        <v>600</v>
      </c>
    </row>
    <row r="31" ht="13.5" customHeight="1">
      <c r="A31" s="8" t="s">
        <v>572</v>
      </c>
      <c r="B31" s="7" t="s">
        <v>621</v>
      </c>
      <c r="C31" s="50" t="s">
        <v>622</v>
      </c>
      <c r="D31" s="8">
        <v>55.0</v>
      </c>
      <c r="E31" s="53"/>
      <c r="F31" s="8" t="str">
        <f>VLOOKUP(B31,'Species list'!$B$1:$C$66,2,FALSE)</f>
        <v>Invasive Species</v>
      </c>
      <c r="G31" s="7" t="s">
        <v>583</v>
      </c>
    </row>
    <row r="32" ht="13.5" customHeight="1">
      <c r="A32" s="8" t="s">
        <v>572</v>
      </c>
      <c r="B32" s="7" t="s">
        <v>401</v>
      </c>
      <c r="C32" s="7" t="s">
        <v>623</v>
      </c>
      <c r="D32" s="8">
        <v>1.0</v>
      </c>
      <c r="E32" s="53"/>
      <c r="F32" s="8" t="str">
        <f>VLOOKUP(B32,'Species list'!$B$1:$C$66,2,FALSE)</f>
        <v>Understory Species</v>
      </c>
      <c r="G32" s="7" t="s">
        <v>576</v>
      </c>
    </row>
    <row r="33" ht="13.5" customHeight="1">
      <c r="A33" s="8" t="s">
        <v>572</v>
      </c>
      <c r="B33" s="7" t="s">
        <v>401</v>
      </c>
      <c r="C33" s="7" t="s">
        <v>623</v>
      </c>
      <c r="D33" s="7">
        <v>2.0</v>
      </c>
      <c r="E33" s="53"/>
      <c r="F33" s="8" t="str">
        <f>VLOOKUP(B33,'Species list'!$B$1:$C$66,2,FALSE)</f>
        <v>Understory Species</v>
      </c>
      <c r="G33" s="7" t="s">
        <v>576</v>
      </c>
    </row>
    <row r="34" ht="13.5" customHeight="1">
      <c r="A34" s="8" t="s">
        <v>572</v>
      </c>
      <c r="B34" s="7" t="s">
        <v>522</v>
      </c>
      <c r="C34" s="50" t="s">
        <v>624</v>
      </c>
      <c r="D34" s="7">
        <v>4.0</v>
      </c>
      <c r="E34" s="53"/>
      <c r="F34" s="8" t="str">
        <f>VLOOKUP(B34,'Species list'!$B$1:$C$66,2,FALSE)</f>
        <v>Understory Species</v>
      </c>
      <c r="G34" s="7" t="s">
        <v>576</v>
      </c>
    </row>
    <row r="35" ht="13.5" customHeight="1">
      <c r="A35" s="8" t="s">
        <v>572</v>
      </c>
      <c r="B35" s="7" t="s">
        <v>625</v>
      </c>
      <c r="C35" s="7" t="s">
        <v>626</v>
      </c>
      <c r="D35" s="7">
        <v>2.0</v>
      </c>
      <c r="E35" s="53"/>
      <c r="F35" s="8" t="str">
        <f>VLOOKUP(B35,'Species list'!$B$1:$C$66,2,FALSE)</f>
        <v>Climax Species</v>
      </c>
      <c r="G35" s="7" t="s">
        <v>574</v>
      </c>
    </row>
    <row r="36" ht="13.5" customHeight="1">
      <c r="A36" s="8" t="s">
        <v>572</v>
      </c>
      <c r="B36" s="7" t="s">
        <v>627</v>
      </c>
      <c r="C36" s="7" t="s">
        <v>628</v>
      </c>
      <c r="D36" s="7">
        <v>44.0</v>
      </c>
      <c r="E36" s="53"/>
      <c r="F36" s="8" t="str">
        <f>VLOOKUP(B36,'Species list'!$B$1:$C$66,2,FALSE)</f>
        <v>Shrub Species</v>
      </c>
      <c r="G36" s="7" t="s">
        <v>576</v>
      </c>
    </row>
    <row r="37" ht="13.5" customHeight="1">
      <c r="A37" s="8" t="s">
        <v>572</v>
      </c>
      <c r="B37" s="7" t="s">
        <v>627</v>
      </c>
      <c r="C37" s="7" t="s">
        <v>628</v>
      </c>
      <c r="D37" s="7">
        <v>93.0</v>
      </c>
      <c r="E37" s="53"/>
      <c r="F37" s="8" t="str">
        <f>VLOOKUP(B37,'Species list'!$B$1:$C$66,2,FALSE)</f>
        <v>Shrub Species</v>
      </c>
      <c r="G37" s="7" t="s">
        <v>600</v>
      </c>
      <c r="I37" s="8">
        <f>SUM(D37:D204)</f>
        <v>1740</v>
      </c>
    </row>
    <row r="38" ht="13.5" customHeight="1">
      <c r="A38" s="8" t="s">
        <v>572</v>
      </c>
      <c r="B38" s="7" t="s">
        <v>629</v>
      </c>
      <c r="C38" s="7" t="s">
        <v>630</v>
      </c>
      <c r="D38" s="7">
        <v>1.0</v>
      </c>
      <c r="E38" s="53">
        <v>1.3</v>
      </c>
      <c r="F38" s="8" t="str">
        <f>VLOOKUP(B38,'Species list'!$B$1:$C$66,2,FALSE)</f>
        <v>Early Successional Species </v>
      </c>
      <c r="G38" s="7" t="s">
        <v>574</v>
      </c>
    </row>
    <row r="39" ht="13.5" customHeight="1">
      <c r="A39" s="8" t="s">
        <v>572</v>
      </c>
      <c r="B39" s="7" t="s">
        <v>629</v>
      </c>
      <c r="C39" s="7" t="s">
        <v>630</v>
      </c>
      <c r="D39" s="7">
        <v>1.0</v>
      </c>
      <c r="E39" s="53">
        <v>30.3</v>
      </c>
      <c r="F39" s="8" t="str">
        <f>VLOOKUP(B39,'Species list'!$B$1:$C$66,2,FALSE)</f>
        <v>Early Successional Species </v>
      </c>
      <c r="G39" s="7" t="s">
        <v>574</v>
      </c>
    </row>
    <row r="40" ht="13.5" customHeight="1">
      <c r="A40" s="8" t="s">
        <v>572</v>
      </c>
      <c r="B40" s="7" t="s">
        <v>629</v>
      </c>
      <c r="C40" s="7" t="s">
        <v>630</v>
      </c>
      <c r="D40" s="7">
        <v>1.0</v>
      </c>
      <c r="E40" s="53">
        <v>4.5</v>
      </c>
      <c r="F40" s="8" t="str">
        <f>VLOOKUP(B40,'Species list'!$B$1:$C$66,2,FALSE)</f>
        <v>Early Successional Species </v>
      </c>
      <c r="G40" s="7" t="s">
        <v>574</v>
      </c>
    </row>
    <row r="41" ht="13.5" customHeight="1">
      <c r="A41" s="8" t="s">
        <v>572</v>
      </c>
      <c r="B41" s="7" t="s">
        <v>629</v>
      </c>
      <c r="C41" s="7" t="s">
        <v>630</v>
      </c>
      <c r="D41" s="7">
        <v>1.0</v>
      </c>
      <c r="E41" s="53">
        <v>3.8</v>
      </c>
      <c r="F41" s="8" t="str">
        <f>VLOOKUP(B41,'Species list'!$B$1:$C$66,2,FALSE)</f>
        <v>Early Successional Species </v>
      </c>
      <c r="G41" s="7" t="s">
        <v>574</v>
      </c>
    </row>
    <row r="42" ht="13.5" customHeight="1">
      <c r="A42" s="8" t="s">
        <v>572</v>
      </c>
      <c r="B42" s="7" t="s">
        <v>629</v>
      </c>
      <c r="C42" s="7" t="s">
        <v>630</v>
      </c>
      <c r="D42" s="7">
        <v>1.0</v>
      </c>
      <c r="E42" s="53">
        <v>3.2</v>
      </c>
      <c r="F42" s="8" t="str">
        <f>VLOOKUP(B42,'Species list'!$B$1:$C$66,2,FALSE)</f>
        <v>Early Successional Species </v>
      </c>
      <c r="G42" s="7" t="s">
        <v>574</v>
      </c>
    </row>
    <row r="43" ht="13.5" customHeight="1">
      <c r="A43" s="8" t="s">
        <v>572</v>
      </c>
      <c r="B43" s="7" t="s">
        <v>629</v>
      </c>
      <c r="C43" s="7" t="s">
        <v>630</v>
      </c>
      <c r="D43" s="8">
        <v>1.0</v>
      </c>
      <c r="E43" s="8">
        <v>7.0</v>
      </c>
      <c r="F43" s="8" t="str">
        <f>VLOOKUP(B43,'Species list'!$B$1:$C$66,2,FALSE)</f>
        <v>Early Successional Species </v>
      </c>
      <c r="G43" s="7" t="s">
        <v>574</v>
      </c>
    </row>
    <row r="44" ht="13.5" customHeight="1">
      <c r="A44" s="8" t="s">
        <v>572</v>
      </c>
      <c r="B44" s="7" t="s">
        <v>629</v>
      </c>
      <c r="C44" s="7" t="s">
        <v>630</v>
      </c>
      <c r="D44" s="8">
        <v>1.0</v>
      </c>
      <c r="E44" s="8">
        <v>2.8</v>
      </c>
      <c r="F44" s="8" t="str">
        <f>VLOOKUP(B44,'Species list'!$B$1:$C$66,2,FALSE)</f>
        <v>Early Successional Species </v>
      </c>
      <c r="G44" s="7" t="s">
        <v>574</v>
      </c>
    </row>
    <row r="45" ht="13.5" customHeight="1">
      <c r="A45" s="8" t="s">
        <v>572</v>
      </c>
      <c r="B45" s="7" t="s">
        <v>629</v>
      </c>
      <c r="C45" s="7" t="s">
        <v>630</v>
      </c>
      <c r="D45" s="7">
        <v>1.0</v>
      </c>
      <c r="E45" s="53">
        <v>1.0</v>
      </c>
      <c r="F45" s="8" t="str">
        <f>VLOOKUP(B45,'Species list'!$B$1:$C$66,2,FALSE)</f>
        <v>Early Successional Species </v>
      </c>
      <c r="G45" s="7" t="s">
        <v>574</v>
      </c>
    </row>
    <row r="46" ht="13.5" customHeight="1">
      <c r="A46" s="8" t="s">
        <v>572</v>
      </c>
      <c r="B46" s="7" t="s">
        <v>629</v>
      </c>
      <c r="C46" s="7" t="s">
        <v>630</v>
      </c>
      <c r="D46" s="60">
        <v>1.0</v>
      </c>
      <c r="E46" s="55">
        <v>11.4</v>
      </c>
      <c r="F46" s="8" t="str">
        <f>VLOOKUP(B46,'Species list'!$B$1:$C$66,2,FALSE)</f>
        <v>Early Successional Species </v>
      </c>
      <c r="G46" s="7" t="s">
        <v>574</v>
      </c>
    </row>
    <row r="47" ht="13.5" customHeight="1">
      <c r="A47" s="8" t="s">
        <v>572</v>
      </c>
      <c r="B47" s="7" t="s">
        <v>629</v>
      </c>
      <c r="C47" s="7" t="s">
        <v>630</v>
      </c>
      <c r="D47" s="60">
        <v>1.0</v>
      </c>
      <c r="E47" s="55">
        <v>6.5</v>
      </c>
      <c r="F47" s="8" t="str">
        <f>VLOOKUP(B47,'Species list'!$B$1:$C$66,2,FALSE)</f>
        <v>Early Successional Species </v>
      </c>
      <c r="G47" s="7" t="s">
        <v>574</v>
      </c>
    </row>
    <row r="48" ht="13.5" customHeight="1">
      <c r="A48" s="8" t="s">
        <v>572</v>
      </c>
      <c r="B48" s="7" t="s">
        <v>629</v>
      </c>
      <c r="C48" s="7" t="s">
        <v>630</v>
      </c>
      <c r="D48" s="60">
        <v>1.0</v>
      </c>
      <c r="E48" s="55">
        <v>3.25</v>
      </c>
      <c r="F48" s="8" t="str">
        <f>VLOOKUP(B48,'Species list'!$B$1:$C$66,2,FALSE)</f>
        <v>Early Successional Species </v>
      </c>
      <c r="G48" s="7" t="s">
        <v>574</v>
      </c>
    </row>
    <row r="49" ht="13.5" customHeight="1">
      <c r="A49" s="8" t="s">
        <v>572</v>
      </c>
      <c r="B49" s="7" t="s">
        <v>629</v>
      </c>
      <c r="C49" s="7" t="s">
        <v>630</v>
      </c>
      <c r="D49" s="60">
        <v>1.0</v>
      </c>
      <c r="E49" s="55">
        <v>19.2</v>
      </c>
      <c r="F49" s="8" t="str">
        <f>VLOOKUP(B49,'Species list'!$B$1:$C$66,2,FALSE)</f>
        <v>Early Successional Species </v>
      </c>
      <c r="G49" s="7" t="s">
        <v>574</v>
      </c>
    </row>
    <row r="50" ht="13.5" customHeight="1">
      <c r="A50" s="8" t="s">
        <v>572</v>
      </c>
      <c r="B50" s="7" t="s">
        <v>629</v>
      </c>
      <c r="C50" s="7" t="s">
        <v>630</v>
      </c>
      <c r="D50" s="60">
        <v>1.0</v>
      </c>
      <c r="E50" s="55">
        <v>2.0</v>
      </c>
      <c r="F50" s="8" t="str">
        <f>VLOOKUP(B50,'Species list'!$B$1:$C$66,2,FALSE)</f>
        <v>Early Successional Species </v>
      </c>
      <c r="G50" s="7" t="s">
        <v>574</v>
      </c>
    </row>
    <row r="51" ht="13.5" customHeight="1">
      <c r="A51" s="8" t="s">
        <v>572</v>
      </c>
      <c r="B51" s="60" t="s">
        <v>629</v>
      </c>
      <c r="C51" s="7" t="s">
        <v>630</v>
      </c>
      <c r="D51" s="60">
        <v>2.0</v>
      </c>
      <c r="E51" s="55">
        <v>2.25</v>
      </c>
      <c r="F51" s="8" t="str">
        <f>VLOOKUP(B51,'Species list'!$B$1:$C$66,2,FALSE)</f>
        <v>Early Successional Species </v>
      </c>
      <c r="G51" s="7" t="s">
        <v>574</v>
      </c>
    </row>
    <row r="52" ht="13.5" customHeight="1">
      <c r="A52" s="8" t="s">
        <v>572</v>
      </c>
      <c r="B52" s="60" t="s">
        <v>629</v>
      </c>
      <c r="C52" s="7" t="s">
        <v>630</v>
      </c>
      <c r="D52" s="56">
        <v>2.0</v>
      </c>
      <c r="E52" s="57">
        <v>3.9</v>
      </c>
      <c r="F52" s="8" t="str">
        <f>VLOOKUP(B52,'Species list'!$B$1:$C$66,2,FALSE)</f>
        <v>Early Successional Species </v>
      </c>
      <c r="G52" s="54" t="s">
        <v>574</v>
      </c>
    </row>
    <row r="53" ht="13.5" customHeight="1">
      <c r="A53" s="8" t="s">
        <v>572</v>
      </c>
      <c r="B53" s="60" t="s">
        <v>629</v>
      </c>
      <c r="C53" s="7" t="s">
        <v>630</v>
      </c>
      <c r="D53" s="54">
        <v>2.0</v>
      </c>
      <c r="E53" s="58">
        <v>5.0</v>
      </c>
      <c r="F53" s="8" t="str">
        <f>VLOOKUP(B53,'Species list'!$B$1:$C$66,2,FALSE)</f>
        <v>Early Successional Species </v>
      </c>
      <c r="G53" s="54" t="s">
        <v>574</v>
      </c>
    </row>
    <row r="54" ht="13.5" customHeight="1">
      <c r="A54" s="8" t="s">
        <v>572</v>
      </c>
      <c r="B54" s="60" t="s">
        <v>629</v>
      </c>
      <c r="C54" s="7" t="s">
        <v>630</v>
      </c>
      <c r="D54" s="7">
        <v>2.0</v>
      </c>
      <c r="E54" s="53">
        <v>1.4</v>
      </c>
      <c r="F54" s="8" t="str">
        <f>VLOOKUP(B54,'Species list'!$B$1:$C$66,2,FALSE)</f>
        <v>Early Successional Species </v>
      </c>
      <c r="G54" s="54" t="s">
        <v>574</v>
      </c>
    </row>
    <row r="55" ht="13.5" customHeight="1">
      <c r="A55" s="8" t="s">
        <v>572</v>
      </c>
      <c r="B55" s="60" t="s">
        <v>629</v>
      </c>
      <c r="C55" s="7" t="s">
        <v>630</v>
      </c>
      <c r="D55" s="7">
        <v>2.0</v>
      </c>
      <c r="E55" s="53">
        <v>2.75</v>
      </c>
      <c r="F55" s="8" t="str">
        <f>VLOOKUP(B55,'Species list'!$B$1:$C$66,2,FALSE)</f>
        <v>Early Successional Species </v>
      </c>
      <c r="G55" s="54" t="s">
        <v>574</v>
      </c>
    </row>
    <row r="56" ht="13.5" customHeight="1">
      <c r="A56" s="8" t="s">
        <v>572</v>
      </c>
      <c r="B56" s="60" t="s">
        <v>629</v>
      </c>
      <c r="C56" s="7" t="s">
        <v>630</v>
      </c>
      <c r="D56" s="7">
        <v>3.0</v>
      </c>
      <c r="E56" s="53">
        <v>1.2</v>
      </c>
      <c r="F56" s="8" t="str">
        <f>VLOOKUP(B56,'Species list'!$B$1:$C$66,2,FALSE)</f>
        <v>Early Successional Species </v>
      </c>
      <c r="G56" s="54" t="s">
        <v>574</v>
      </c>
    </row>
    <row r="57" ht="13.5" customHeight="1">
      <c r="A57" s="8" t="s">
        <v>572</v>
      </c>
      <c r="B57" s="60" t="s">
        <v>629</v>
      </c>
      <c r="C57" s="7" t="s">
        <v>630</v>
      </c>
      <c r="D57" s="7">
        <v>3.0</v>
      </c>
      <c r="E57" s="53">
        <v>3.0</v>
      </c>
      <c r="F57" s="8" t="str">
        <f>VLOOKUP(B57,'Species list'!$B$1:$C$66,2,FALSE)</f>
        <v>Early Successional Species </v>
      </c>
      <c r="G57" s="54" t="s">
        <v>574</v>
      </c>
    </row>
    <row r="58" ht="13.5" customHeight="1">
      <c r="A58" s="8" t="s">
        <v>572</v>
      </c>
      <c r="B58" s="7" t="s">
        <v>629</v>
      </c>
      <c r="C58" s="7" t="s">
        <v>630</v>
      </c>
      <c r="D58" s="7">
        <v>3.0</v>
      </c>
      <c r="E58" s="53">
        <v>1.1</v>
      </c>
      <c r="F58" s="8" t="str">
        <f>VLOOKUP(B58,'Species list'!$B$1:$C$66,2,FALSE)</f>
        <v>Early Successional Species </v>
      </c>
      <c r="G58" s="54" t="s">
        <v>574</v>
      </c>
    </row>
    <row r="59" ht="13.5" customHeight="1">
      <c r="A59" s="8" t="s">
        <v>572</v>
      </c>
      <c r="B59" s="7" t="s">
        <v>629</v>
      </c>
      <c r="C59" s="8" t="s">
        <v>630</v>
      </c>
      <c r="D59" s="7">
        <v>3.0</v>
      </c>
      <c r="E59" s="53">
        <v>1.5</v>
      </c>
      <c r="F59" s="8" t="str">
        <f>VLOOKUP(B59,'Species list'!$B$1:$C$66,2,FALSE)</f>
        <v>Early Successional Species </v>
      </c>
      <c r="G59" s="54" t="s">
        <v>574</v>
      </c>
    </row>
    <row r="60" ht="13.5" customHeight="1">
      <c r="A60" s="8" t="s">
        <v>572</v>
      </c>
      <c r="B60" s="7" t="s">
        <v>629</v>
      </c>
      <c r="C60" s="8" t="s">
        <v>630</v>
      </c>
      <c r="D60" s="7">
        <v>3.0</v>
      </c>
      <c r="E60" s="53">
        <v>1.75</v>
      </c>
      <c r="F60" s="8" t="str">
        <f>VLOOKUP(B60,'Species list'!$B$1:$C$66,2,FALSE)</f>
        <v>Early Successional Species </v>
      </c>
      <c r="G60" s="54" t="s">
        <v>574</v>
      </c>
    </row>
    <row r="61" ht="13.5" customHeight="1">
      <c r="A61" s="8" t="s">
        <v>572</v>
      </c>
      <c r="B61" s="7" t="s">
        <v>629</v>
      </c>
      <c r="C61" s="8" t="s">
        <v>630</v>
      </c>
      <c r="D61" s="7">
        <v>4.0</v>
      </c>
      <c r="E61" s="53">
        <v>2.5</v>
      </c>
      <c r="F61" s="8" t="str">
        <f>VLOOKUP(B61,'Species list'!$B$1:$C$66,2,FALSE)</f>
        <v>Early Successional Species </v>
      </c>
      <c r="G61" s="7" t="s">
        <v>574</v>
      </c>
    </row>
    <row r="62" ht="13.5" customHeight="1">
      <c r="A62" s="8" t="s">
        <v>572</v>
      </c>
      <c r="B62" s="7" t="s">
        <v>629</v>
      </c>
      <c r="C62" s="8" t="s">
        <v>630</v>
      </c>
      <c r="D62" s="56">
        <v>6.0</v>
      </c>
      <c r="E62" s="57">
        <v>1.25</v>
      </c>
      <c r="F62" s="8" t="str">
        <f>VLOOKUP(B62,'Species list'!$B$1:$C$66,2,FALSE)</f>
        <v>Early Successional Species </v>
      </c>
      <c r="G62" s="7" t="s">
        <v>574</v>
      </c>
    </row>
    <row r="63" ht="13.5" customHeight="1">
      <c r="A63" s="8" t="s">
        <v>572</v>
      </c>
      <c r="B63" s="8" t="s">
        <v>629</v>
      </c>
      <c r="C63" s="8" t="s">
        <v>630</v>
      </c>
      <c r="D63" s="54">
        <v>63.0</v>
      </c>
      <c r="E63" s="58"/>
      <c r="F63" s="8" t="str">
        <f>VLOOKUP(B63,'Species list'!$B$1:$C$66,2,FALSE)</f>
        <v>Early Successional Species </v>
      </c>
      <c r="G63" s="7" t="s">
        <v>576</v>
      </c>
    </row>
    <row r="64" ht="13.5" customHeight="1">
      <c r="A64" s="8" t="s">
        <v>572</v>
      </c>
      <c r="B64" s="8" t="s">
        <v>629</v>
      </c>
      <c r="C64" s="8" t="s">
        <v>630</v>
      </c>
      <c r="D64" s="7">
        <v>85.0</v>
      </c>
      <c r="E64" s="53"/>
      <c r="F64" s="8" t="str">
        <f>VLOOKUP(B64,'Species list'!$B$1:$C$66,2,FALSE)</f>
        <v>Early Successional Species </v>
      </c>
      <c r="G64" s="7" t="s">
        <v>583</v>
      </c>
    </row>
    <row r="65" ht="13.5" customHeight="1">
      <c r="A65" s="8" t="s">
        <v>572</v>
      </c>
      <c r="B65" s="8" t="s">
        <v>629</v>
      </c>
      <c r="C65" s="8" t="s">
        <v>630</v>
      </c>
      <c r="D65" s="7"/>
      <c r="E65" s="53">
        <v>6.2</v>
      </c>
      <c r="F65" s="8" t="str">
        <f>VLOOKUP(B65,'Species list'!$B$1:$C$66,2,FALSE)</f>
        <v>Early Successional Species </v>
      </c>
      <c r="G65" s="7" t="s">
        <v>574</v>
      </c>
    </row>
    <row r="66" ht="13.5" customHeight="1">
      <c r="A66" s="8" t="s">
        <v>572</v>
      </c>
      <c r="B66" s="8" t="s">
        <v>631</v>
      </c>
      <c r="C66" s="8" t="s">
        <v>632</v>
      </c>
      <c r="D66" s="7">
        <v>1.0</v>
      </c>
      <c r="E66" s="53">
        <v>8.5</v>
      </c>
      <c r="F66" s="8" t="str">
        <f>VLOOKUP(B66,'Species list'!$B$1:$C$66,2,FALSE)</f>
        <v>Intermediate Species</v>
      </c>
      <c r="G66" s="7" t="s">
        <v>574</v>
      </c>
    </row>
    <row r="67" ht="13.5" customHeight="1">
      <c r="A67" s="8" t="s">
        <v>572</v>
      </c>
      <c r="B67" s="8" t="s">
        <v>633</v>
      </c>
      <c r="C67" s="8" t="s">
        <v>634</v>
      </c>
      <c r="D67" s="7">
        <v>2.0</v>
      </c>
      <c r="E67" s="53"/>
      <c r="F67" s="8" t="str">
        <f>VLOOKUP(B67,'Species list'!$B$1:$C$66,2,FALSE)</f>
        <v>Climax Species</v>
      </c>
      <c r="G67" s="7" t="s">
        <v>576</v>
      </c>
    </row>
    <row r="68" ht="13.5" customHeight="1">
      <c r="A68" s="8" t="s">
        <v>572</v>
      </c>
      <c r="B68" s="8" t="s">
        <v>633</v>
      </c>
      <c r="C68" s="8" t="s">
        <v>634</v>
      </c>
      <c r="D68" s="7">
        <v>63.0</v>
      </c>
      <c r="E68" s="53"/>
      <c r="F68" s="8" t="str">
        <f>VLOOKUP(B68,'Species list'!$B$1:$C$66,2,FALSE)</f>
        <v>Climax Species</v>
      </c>
      <c r="G68" s="7" t="s">
        <v>583</v>
      </c>
    </row>
    <row r="69" ht="13.5" customHeight="1">
      <c r="A69" s="8" t="s">
        <v>572</v>
      </c>
      <c r="B69" s="8" t="s">
        <v>635</v>
      </c>
      <c r="C69" s="8" t="s">
        <v>636</v>
      </c>
      <c r="D69" s="7">
        <v>1.0</v>
      </c>
      <c r="E69" s="53">
        <v>11.1</v>
      </c>
      <c r="F69" s="8" t="str">
        <f>VLOOKUP(B69,'Species list'!$B$1:$C$66,2,FALSE)</f>
        <v>Early Successional Species </v>
      </c>
      <c r="G69" s="7" t="s">
        <v>583</v>
      </c>
    </row>
    <row r="70" ht="13.5" customHeight="1">
      <c r="A70" s="8" t="s">
        <v>572</v>
      </c>
      <c r="B70" s="8" t="s">
        <v>635</v>
      </c>
      <c r="C70" s="8" t="s">
        <v>636</v>
      </c>
      <c r="D70" s="7">
        <v>1.0</v>
      </c>
      <c r="E70" s="53">
        <v>2.75</v>
      </c>
      <c r="F70" s="8" t="str">
        <f>VLOOKUP(B70,'Species list'!$B$1:$C$66,2,FALSE)</f>
        <v>Early Successional Species </v>
      </c>
      <c r="G70" s="7" t="s">
        <v>574</v>
      </c>
    </row>
    <row r="71" ht="13.5" customHeight="1">
      <c r="A71" s="8" t="s">
        <v>572</v>
      </c>
      <c r="B71" s="8" t="s">
        <v>635</v>
      </c>
      <c r="C71" s="8" t="s">
        <v>636</v>
      </c>
      <c r="D71" s="7">
        <v>1.0</v>
      </c>
      <c r="E71" s="53"/>
      <c r="F71" s="8" t="str">
        <f>VLOOKUP(B71,'Species list'!$B$1:$C$66,2,FALSE)</f>
        <v>Early Successional Species </v>
      </c>
      <c r="G71" s="7" t="s">
        <v>574</v>
      </c>
    </row>
    <row r="72" ht="13.5" customHeight="1">
      <c r="A72" s="8" t="s">
        <v>572</v>
      </c>
      <c r="B72" s="8" t="s">
        <v>635</v>
      </c>
      <c r="C72" s="8" t="s">
        <v>636</v>
      </c>
      <c r="D72" s="7">
        <v>2.0</v>
      </c>
      <c r="E72" s="53"/>
      <c r="F72" s="8" t="str">
        <f>VLOOKUP(B72,'Species list'!$B$1:$C$66,2,FALSE)</f>
        <v>Early Successional Species </v>
      </c>
      <c r="G72" s="7" t="s">
        <v>576</v>
      </c>
    </row>
    <row r="73" ht="13.5" customHeight="1">
      <c r="A73" s="8" t="s">
        <v>572</v>
      </c>
      <c r="B73" s="8" t="s">
        <v>637</v>
      </c>
      <c r="C73" s="52" t="s">
        <v>638</v>
      </c>
      <c r="D73" s="56">
        <v>4.0</v>
      </c>
      <c r="E73" s="57"/>
      <c r="F73" s="8" t="str">
        <f>VLOOKUP(B73,'Species list'!$B$1:$C$66,2,FALSE)</f>
        <v>Climax Species</v>
      </c>
      <c r="G73" s="7" t="s">
        <v>576</v>
      </c>
    </row>
    <row r="74" ht="13.5" customHeight="1">
      <c r="A74" s="8" t="s">
        <v>572</v>
      </c>
      <c r="B74" s="8" t="s">
        <v>639</v>
      </c>
      <c r="C74" s="8" t="s">
        <v>640</v>
      </c>
      <c r="D74" s="54">
        <v>1.0</v>
      </c>
      <c r="E74" s="58">
        <v>5.5</v>
      </c>
      <c r="F74" s="8" t="str">
        <f>VLOOKUP(B74,'Species list'!$B$1:$C$66,2,FALSE)</f>
        <v>Understory Species</v>
      </c>
      <c r="G74" s="7" t="s">
        <v>574</v>
      </c>
    </row>
    <row r="75" ht="13.5" customHeight="1">
      <c r="A75" s="8" t="s">
        <v>572</v>
      </c>
      <c r="B75" s="7" t="s">
        <v>639</v>
      </c>
      <c r="C75" s="7" t="s">
        <v>640</v>
      </c>
      <c r="D75" s="7">
        <v>4.0</v>
      </c>
      <c r="E75" s="53"/>
      <c r="F75" s="8" t="str">
        <f>VLOOKUP(B75,'Species list'!$B$1:$C$66,2,FALSE)</f>
        <v>Understory Species</v>
      </c>
      <c r="G75" s="7" t="s">
        <v>583</v>
      </c>
    </row>
    <row r="76" ht="13.5" customHeight="1">
      <c r="A76" s="8" t="s">
        <v>594</v>
      </c>
      <c r="B76" s="7" t="s">
        <v>379</v>
      </c>
      <c r="C76" s="8" t="s">
        <v>573</v>
      </c>
      <c r="D76" s="7">
        <v>1.0</v>
      </c>
      <c r="E76" s="53"/>
      <c r="F76" s="8" t="str">
        <f>VLOOKUP(B76,'Species list'!$B$1:$C$66,2,FALSE)</f>
        <v>Climax Species</v>
      </c>
      <c r="G76" s="7" t="s">
        <v>583</v>
      </c>
    </row>
    <row r="77" ht="13.5" customHeight="1">
      <c r="A77" s="8" t="s">
        <v>594</v>
      </c>
      <c r="B77" s="7" t="s">
        <v>578</v>
      </c>
      <c r="C77" s="50" t="s">
        <v>579</v>
      </c>
      <c r="D77" s="7">
        <v>1.0</v>
      </c>
      <c r="E77" s="53"/>
      <c r="F77" s="8" t="str">
        <f>VLOOKUP(B77,'Species list'!$B$1:$C$66,2,FALSE)</f>
        <v>Climax Species</v>
      </c>
      <c r="G77" s="7" t="s">
        <v>576</v>
      </c>
    </row>
    <row r="78" ht="13.5" customHeight="1">
      <c r="A78" s="8" t="s">
        <v>594</v>
      </c>
      <c r="B78" s="7" t="s">
        <v>581</v>
      </c>
      <c r="C78" s="50" t="s">
        <v>582</v>
      </c>
      <c r="D78" s="7">
        <v>1.0</v>
      </c>
      <c r="E78" s="53">
        <v>6.0</v>
      </c>
      <c r="F78" s="8" t="str">
        <f>VLOOKUP(B78,'Species list'!$B$1:$C$66,2,FALSE)</f>
        <v>Early Successional Species </v>
      </c>
      <c r="G78" s="7" t="s">
        <v>574</v>
      </c>
    </row>
    <row r="79" ht="13.5" customHeight="1">
      <c r="A79" s="8" t="s">
        <v>594</v>
      </c>
      <c r="B79" s="7" t="s">
        <v>581</v>
      </c>
      <c r="C79" s="50" t="s">
        <v>582</v>
      </c>
      <c r="D79" s="7">
        <v>353.0</v>
      </c>
      <c r="E79" s="53"/>
      <c r="F79" s="8" t="str">
        <f>VLOOKUP(B79,'Species list'!$B$1:$C$66,2,FALSE)</f>
        <v>Early Successional Species </v>
      </c>
      <c r="G79" s="7" t="s">
        <v>576</v>
      </c>
    </row>
    <row r="80" ht="13.5" customHeight="1">
      <c r="A80" s="8" t="s">
        <v>594</v>
      </c>
      <c r="B80" s="7" t="s">
        <v>586</v>
      </c>
      <c r="C80" s="7" t="s">
        <v>587</v>
      </c>
      <c r="D80" s="7">
        <v>1.0</v>
      </c>
      <c r="E80" s="53">
        <v>10.5</v>
      </c>
      <c r="F80" s="8" t="str">
        <f>VLOOKUP(B80,'Species list'!$B$1:$C$66,2,FALSE)</f>
        <v>Early Successional Species </v>
      </c>
      <c r="G80" s="7" t="s">
        <v>574</v>
      </c>
    </row>
    <row r="81" ht="13.5" customHeight="1">
      <c r="A81" s="8" t="s">
        <v>594</v>
      </c>
      <c r="B81" s="7" t="s">
        <v>586</v>
      </c>
      <c r="C81" s="7" t="s">
        <v>587</v>
      </c>
      <c r="D81" s="7">
        <v>5.0</v>
      </c>
      <c r="E81" s="53"/>
      <c r="F81" s="8" t="str">
        <f>VLOOKUP(B81,'Species list'!$B$1:$C$66,2,FALSE)</f>
        <v>Early Successional Species </v>
      </c>
      <c r="G81" s="7" t="s">
        <v>576</v>
      </c>
    </row>
    <row r="82" ht="13.5" customHeight="1">
      <c r="A82" s="8" t="s">
        <v>594</v>
      </c>
      <c r="B82" s="7" t="s">
        <v>589</v>
      </c>
      <c r="C82" s="7" t="s">
        <v>590</v>
      </c>
      <c r="D82" s="7">
        <v>1.0</v>
      </c>
      <c r="E82" s="53"/>
      <c r="F82" s="8" t="str">
        <f>VLOOKUP(B82,'Species list'!$B$1:$C$66,2,FALSE)</f>
        <v>Intermediate Species</v>
      </c>
      <c r="G82" s="7" t="s">
        <v>583</v>
      </c>
    </row>
    <row r="83" ht="13.5" customHeight="1">
      <c r="A83" s="8" t="s">
        <v>594</v>
      </c>
      <c r="B83" s="7" t="s">
        <v>592</v>
      </c>
      <c r="C83" s="7" t="s">
        <v>593</v>
      </c>
      <c r="D83" s="7">
        <v>1.0</v>
      </c>
      <c r="E83" s="53">
        <v>5.5</v>
      </c>
      <c r="F83" s="8" t="str">
        <f>VLOOKUP(B83,'Species list'!$B$1:$C$66,2,FALSE)</f>
        <v>Early Successional Species </v>
      </c>
      <c r="G83" s="7" t="s">
        <v>574</v>
      </c>
    </row>
    <row r="84" ht="13.5" customHeight="1">
      <c r="A84" s="8" t="s">
        <v>594</v>
      </c>
      <c r="B84" s="7" t="s">
        <v>403</v>
      </c>
      <c r="C84" s="7" t="s">
        <v>641</v>
      </c>
      <c r="D84" s="7">
        <v>1.0</v>
      </c>
      <c r="E84" s="53">
        <v>6.5</v>
      </c>
      <c r="F84" s="8" t="str">
        <f>VLOOKUP(B84,'Species list'!$B$1:$C$66,2,FALSE)</f>
        <v>DEAD</v>
      </c>
      <c r="G84" s="7" t="s">
        <v>574</v>
      </c>
    </row>
    <row r="85" ht="13.5" customHeight="1">
      <c r="A85" s="8" t="s">
        <v>594</v>
      </c>
      <c r="B85" s="7" t="s">
        <v>403</v>
      </c>
      <c r="C85" s="7" t="s">
        <v>642</v>
      </c>
      <c r="D85" s="7">
        <v>1.0</v>
      </c>
      <c r="E85" s="53">
        <v>4.2</v>
      </c>
      <c r="F85" s="8" t="str">
        <f>VLOOKUP(B85,'Species list'!$B$1:$C$66,2,FALSE)</f>
        <v>DEAD</v>
      </c>
      <c r="G85" s="7" t="s">
        <v>574</v>
      </c>
    </row>
    <row r="86" ht="13.5" customHeight="1">
      <c r="A86" s="8" t="s">
        <v>594</v>
      </c>
      <c r="B86" s="7" t="s">
        <v>403</v>
      </c>
      <c r="C86" s="7" t="s">
        <v>642</v>
      </c>
      <c r="D86" s="7">
        <v>1.0</v>
      </c>
      <c r="E86" s="53">
        <v>1.1</v>
      </c>
      <c r="F86" s="8" t="str">
        <f>VLOOKUP(B86,'Species list'!$B$1:$C$66,2,FALSE)</f>
        <v>DEAD</v>
      </c>
      <c r="G86" s="54" t="s">
        <v>574</v>
      </c>
    </row>
    <row r="87" ht="13.5" customHeight="1">
      <c r="A87" s="8" t="s">
        <v>594</v>
      </c>
      <c r="B87" s="7" t="s">
        <v>403</v>
      </c>
      <c r="C87" s="7" t="s">
        <v>643</v>
      </c>
      <c r="D87" s="7">
        <v>1.0</v>
      </c>
      <c r="E87" s="53">
        <v>11.0</v>
      </c>
      <c r="F87" s="8" t="str">
        <f>VLOOKUP(B87,'Species list'!$B$1:$C$66,2,FALSE)</f>
        <v>DEAD</v>
      </c>
      <c r="G87" s="54" t="s">
        <v>574</v>
      </c>
    </row>
    <row r="88" ht="13.5" customHeight="1">
      <c r="A88" s="8" t="s">
        <v>594</v>
      </c>
      <c r="B88" s="7" t="s">
        <v>608</v>
      </c>
      <c r="C88" s="7" t="s">
        <v>609</v>
      </c>
      <c r="D88" s="7">
        <v>13.0</v>
      </c>
      <c r="E88" s="53"/>
      <c r="F88" s="8" t="str">
        <f>VLOOKUP(B88,'Species list'!$B$1:$C$66,2,FALSE)</f>
        <v>Shrub Species</v>
      </c>
      <c r="G88" s="54" t="s">
        <v>583</v>
      </c>
    </row>
    <row r="89" ht="13.5" customHeight="1">
      <c r="A89" s="8" t="s">
        <v>594</v>
      </c>
      <c r="B89" s="7" t="s">
        <v>615</v>
      </c>
      <c r="C89" s="50" t="s">
        <v>616</v>
      </c>
      <c r="D89" s="7">
        <v>5.0</v>
      </c>
      <c r="E89" s="53"/>
      <c r="F89" s="8" t="str">
        <f>VLOOKUP(B89,'Species list'!$B$1:$C$66,2,FALSE)</f>
        <v>Early Successional Species </v>
      </c>
      <c r="G89" s="54" t="s">
        <v>583</v>
      </c>
    </row>
    <row r="90" ht="13.5" customHeight="1">
      <c r="A90" s="8" t="s">
        <v>594</v>
      </c>
      <c r="B90" s="7" t="s">
        <v>617</v>
      </c>
      <c r="C90" s="7" t="s">
        <v>618</v>
      </c>
      <c r="D90" s="7">
        <v>1.0</v>
      </c>
      <c r="E90" s="53">
        <v>7.0</v>
      </c>
      <c r="F90" s="8" t="str">
        <f>VLOOKUP(B90,'Species list'!$B$1:$C$66,2,FALSE)</f>
        <v>Early Successional Species </v>
      </c>
      <c r="G90" s="54" t="s">
        <v>574</v>
      </c>
    </row>
    <row r="91" ht="13.5" customHeight="1">
      <c r="A91" s="8" t="s">
        <v>594</v>
      </c>
      <c r="B91" s="7" t="s">
        <v>617</v>
      </c>
      <c r="C91" s="7" t="s">
        <v>618</v>
      </c>
      <c r="D91" s="7">
        <v>4.0</v>
      </c>
      <c r="E91" s="53"/>
      <c r="F91" s="8" t="str">
        <f>VLOOKUP(B91,'Species list'!$B$1:$C$66,2,FALSE)</f>
        <v>Early Successional Species </v>
      </c>
      <c r="G91" s="54" t="s">
        <v>583</v>
      </c>
    </row>
    <row r="92" ht="13.5" customHeight="1">
      <c r="A92" s="8" t="s">
        <v>594</v>
      </c>
      <c r="B92" s="7" t="s">
        <v>617</v>
      </c>
      <c r="C92" s="7" t="s">
        <v>618</v>
      </c>
      <c r="D92" s="7">
        <v>35.0</v>
      </c>
      <c r="E92" s="53"/>
      <c r="F92" s="8" t="str">
        <f>VLOOKUP(B92,'Species list'!$B$1:$C$66,2,FALSE)</f>
        <v>Early Successional Species </v>
      </c>
      <c r="G92" s="54" t="s">
        <v>576</v>
      </c>
    </row>
    <row r="93" ht="13.5" customHeight="1">
      <c r="A93" s="8" t="s">
        <v>594</v>
      </c>
      <c r="B93" s="7" t="s">
        <v>621</v>
      </c>
      <c r="C93" s="52" t="s">
        <v>622</v>
      </c>
      <c r="D93" s="7">
        <v>18.0</v>
      </c>
      <c r="E93" s="53"/>
      <c r="F93" s="8" t="str">
        <f>VLOOKUP(B93,'Species list'!$B$1:$C$66,2,FALSE)</f>
        <v>Invasive Species</v>
      </c>
      <c r="G93" s="54" t="s">
        <v>600</v>
      </c>
    </row>
    <row r="94" ht="13.5" customHeight="1">
      <c r="A94" s="8" t="s">
        <v>594</v>
      </c>
      <c r="B94" s="7" t="s">
        <v>644</v>
      </c>
      <c r="C94" s="8" t="s">
        <v>645</v>
      </c>
      <c r="D94" s="7">
        <v>9.0</v>
      </c>
      <c r="E94" s="53"/>
      <c r="F94" s="8" t="str">
        <f>VLOOKUP(B94,'Species list'!$B$1:$C$66,2,FALSE)</f>
        <v>Invasive Species</v>
      </c>
      <c r="G94" s="54" t="s">
        <v>600</v>
      </c>
    </row>
    <row r="95" ht="13.5" customHeight="1">
      <c r="A95" s="8" t="s">
        <v>594</v>
      </c>
      <c r="B95" s="7" t="s">
        <v>399</v>
      </c>
      <c r="C95" s="61" t="s">
        <v>646</v>
      </c>
      <c r="D95" s="7">
        <v>1.0</v>
      </c>
      <c r="E95" s="53">
        <v>22.0</v>
      </c>
      <c r="F95" s="8" t="str">
        <f>VLOOKUP(B95,'Species list'!$B$1:$C$66,2,FALSE)</f>
        <v>Understory Species</v>
      </c>
      <c r="G95" s="54" t="s">
        <v>574</v>
      </c>
    </row>
    <row r="96" ht="13.5" customHeight="1">
      <c r="A96" s="8" t="s">
        <v>594</v>
      </c>
      <c r="B96" s="7" t="s">
        <v>399</v>
      </c>
      <c r="C96" s="61" t="s">
        <v>646</v>
      </c>
      <c r="D96" s="56">
        <v>3.0</v>
      </c>
      <c r="E96" s="57"/>
      <c r="F96" s="8" t="str">
        <f>VLOOKUP(B96,'Species list'!$B$1:$C$66,2,FALSE)</f>
        <v>Understory Species</v>
      </c>
      <c r="G96" s="54" t="s">
        <v>576</v>
      </c>
    </row>
    <row r="97" ht="13.5" customHeight="1">
      <c r="A97" s="8" t="s">
        <v>594</v>
      </c>
      <c r="B97" s="7" t="s">
        <v>399</v>
      </c>
      <c r="C97" s="61" t="s">
        <v>646</v>
      </c>
      <c r="D97" s="54">
        <v>17.0</v>
      </c>
      <c r="E97" s="58"/>
      <c r="F97" s="8" t="str">
        <f>VLOOKUP(B97,'Species list'!$B$1:$C$66,2,FALSE)</f>
        <v>Understory Species</v>
      </c>
      <c r="G97" s="54" t="s">
        <v>583</v>
      </c>
    </row>
    <row r="98" ht="13.5" customHeight="1">
      <c r="A98" s="8" t="s">
        <v>594</v>
      </c>
      <c r="B98" s="7" t="s">
        <v>647</v>
      </c>
      <c r="C98" s="8" t="s">
        <v>648</v>
      </c>
      <c r="D98" s="7">
        <v>1.0</v>
      </c>
      <c r="E98" s="53"/>
      <c r="F98" s="8" t="str">
        <f>VLOOKUP(B98,'Species list'!$B$1:$C$66,2,FALSE)</f>
        <v>Understory Species</v>
      </c>
      <c r="G98" s="54" t="s">
        <v>576</v>
      </c>
    </row>
    <row r="99" ht="13.5" customHeight="1">
      <c r="A99" s="8" t="s">
        <v>594</v>
      </c>
      <c r="B99" s="7" t="s">
        <v>649</v>
      </c>
      <c r="C99" s="8" t="s">
        <v>650</v>
      </c>
      <c r="D99" s="7">
        <v>1.0</v>
      </c>
      <c r="E99" s="53"/>
      <c r="F99" s="8" t="str">
        <f>VLOOKUP(B99,'Species list'!$B$1:$C$66,2,FALSE)</f>
        <v>Shrub Species</v>
      </c>
      <c r="G99" s="54" t="s">
        <v>600</v>
      </c>
    </row>
    <row r="100" ht="13.5" customHeight="1">
      <c r="A100" s="8" t="s">
        <v>594</v>
      </c>
      <c r="B100" s="7" t="s">
        <v>346</v>
      </c>
      <c r="C100" s="52" t="s">
        <v>651</v>
      </c>
      <c r="D100" s="7">
        <v>1.0</v>
      </c>
      <c r="E100" s="53"/>
      <c r="F100" s="8" t="str">
        <f>VLOOKUP(B100,'Species list'!$B$1:$C$66,2,FALSE)</f>
        <v>Invasive Species</v>
      </c>
      <c r="G100" s="54" t="s">
        <v>583</v>
      </c>
    </row>
    <row r="101" ht="13.5" customHeight="1">
      <c r="A101" s="8" t="s">
        <v>594</v>
      </c>
      <c r="B101" s="7" t="s">
        <v>652</v>
      </c>
      <c r="C101" s="8" t="s">
        <v>653</v>
      </c>
      <c r="D101" s="7">
        <v>1.0</v>
      </c>
      <c r="E101" s="53"/>
      <c r="F101" s="8" t="str">
        <f>VLOOKUP(B101,'Species list'!$B$1:$C$66,2,FALSE)</f>
        <v>Invasive Species</v>
      </c>
      <c r="G101" s="54" t="s">
        <v>576</v>
      </c>
    </row>
    <row r="102" ht="13.5" customHeight="1">
      <c r="A102" s="8" t="s">
        <v>594</v>
      </c>
      <c r="B102" s="7" t="s">
        <v>629</v>
      </c>
      <c r="C102" s="8" t="s">
        <v>630</v>
      </c>
      <c r="D102" s="7">
        <v>1.0</v>
      </c>
      <c r="E102" s="53">
        <v>19.8</v>
      </c>
      <c r="F102" s="8" t="str">
        <f>VLOOKUP(B102,'Species list'!$B$1:$C$66,2,FALSE)</f>
        <v>Early Successional Species </v>
      </c>
      <c r="G102" s="54" t="s">
        <v>574</v>
      </c>
    </row>
    <row r="103" ht="13.5" customHeight="1">
      <c r="A103" s="8" t="s">
        <v>594</v>
      </c>
      <c r="B103" s="7" t="s">
        <v>629</v>
      </c>
      <c r="C103" s="8" t="s">
        <v>630</v>
      </c>
      <c r="D103" s="7">
        <v>1.0</v>
      </c>
      <c r="E103" s="53">
        <v>2.1</v>
      </c>
      <c r="F103" s="8" t="str">
        <f>VLOOKUP(B103,'Species list'!$B$1:$C$66,2,FALSE)</f>
        <v>Early Successional Species </v>
      </c>
      <c r="G103" s="54" t="s">
        <v>574</v>
      </c>
    </row>
    <row r="104" ht="13.5" customHeight="1">
      <c r="A104" s="8" t="s">
        <v>594</v>
      </c>
      <c r="B104" s="7" t="s">
        <v>629</v>
      </c>
      <c r="C104" s="8" t="s">
        <v>630</v>
      </c>
      <c r="D104" s="7">
        <v>1.0</v>
      </c>
      <c r="E104" s="53">
        <v>3.1</v>
      </c>
      <c r="F104" s="8" t="str">
        <f>VLOOKUP(B104,'Species list'!$B$1:$C$66,2,FALSE)</f>
        <v>Early Successional Species </v>
      </c>
      <c r="G104" s="54" t="s">
        <v>574</v>
      </c>
    </row>
    <row r="105" ht="13.5" customHeight="1">
      <c r="A105" s="8" t="s">
        <v>594</v>
      </c>
      <c r="B105" s="7" t="s">
        <v>629</v>
      </c>
      <c r="C105" s="8" t="s">
        <v>630</v>
      </c>
      <c r="D105" s="7">
        <v>1.0</v>
      </c>
      <c r="E105" s="53">
        <v>1.2</v>
      </c>
      <c r="F105" s="8" t="str">
        <f>VLOOKUP(B105,'Species list'!$B$1:$C$66,2,FALSE)</f>
        <v>Early Successional Species </v>
      </c>
      <c r="G105" s="54" t="s">
        <v>574</v>
      </c>
    </row>
    <row r="106" ht="13.5" customHeight="1">
      <c r="A106" s="8" t="s">
        <v>594</v>
      </c>
      <c r="B106" s="7" t="s">
        <v>629</v>
      </c>
      <c r="C106" s="8" t="s">
        <v>630</v>
      </c>
      <c r="D106" s="7">
        <v>1.0</v>
      </c>
      <c r="E106" s="53">
        <v>2.2</v>
      </c>
      <c r="F106" s="8" t="str">
        <f>VLOOKUP(B106,'Species list'!$B$1:$C$66,2,FALSE)</f>
        <v>Early Successional Species </v>
      </c>
      <c r="G106" s="54" t="s">
        <v>574</v>
      </c>
    </row>
    <row r="107" ht="13.5" customHeight="1">
      <c r="A107" s="8" t="s">
        <v>594</v>
      </c>
      <c r="B107" s="7" t="s">
        <v>629</v>
      </c>
      <c r="C107" s="8" t="s">
        <v>630</v>
      </c>
      <c r="D107" s="7">
        <v>1.0</v>
      </c>
      <c r="E107" s="53">
        <v>18.7</v>
      </c>
      <c r="F107" s="8" t="str">
        <f>VLOOKUP(B107,'Species list'!$B$1:$C$66,2,FALSE)</f>
        <v>Early Successional Species </v>
      </c>
      <c r="G107" s="54" t="s">
        <v>574</v>
      </c>
    </row>
    <row r="108" ht="13.5" customHeight="1">
      <c r="A108" s="8" t="s">
        <v>594</v>
      </c>
      <c r="B108" s="7" t="s">
        <v>629</v>
      </c>
      <c r="C108" s="8" t="s">
        <v>630</v>
      </c>
      <c r="D108" s="56">
        <v>1.0</v>
      </c>
      <c r="E108" s="57">
        <v>22.1</v>
      </c>
      <c r="F108" s="8" t="str">
        <f>VLOOKUP(B108,'Species list'!$B$1:$C$66,2,FALSE)</f>
        <v>Early Successional Species </v>
      </c>
      <c r="G108" s="54" t="s">
        <v>574</v>
      </c>
    </row>
    <row r="109" ht="13.5" customHeight="1">
      <c r="A109" s="8" t="s">
        <v>594</v>
      </c>
      <c r="B109" s="7" t="s">
        <v>629</v>
      </c>
      <c r="C109" s="8" t="s">
        <v>630</v>
      </c>
      <c r="D109" s="54">
        <v>1.0</v>
      </c>
      <c r="E109" s="58">
        <v>6.5</v>
      </c>
      <c r="F109" s="8" t="str">
        <f>VLOOKUP(B109,'Species list'!$B$1:$C$66,2,FALSE)</f>
        <v>Early Successional Species </v>
      </c>
      <c r="G109" s="54" t="s">
        <v>574</v>
      </c>
    </row>
    <row r="110" ht="13.5" customHeight="1">
      <c r="A110" s="8" t="s">
        <v>594</v>
      </c>
      <c r="B110" s="7" t="s">
        <v>629</v>
      </c>
      <c r="C110" s="8" t="s">
        <v>630</v>
      </c>
      <c r="D110" s="7">
        <v>1.0</v>
      </c>
      <c r="E110" s="53">
        <v>1.6</v>
      </c>
      <c r="F110" s="8" t="str">
        <f>VLOOKUP(B110,'Species list'!$B$1:$C$66,2,FALSE)</f>
        <v>Early Successional Species </v>
      </c>
      <c r="G110" s="54" t="s">
        <v>574</v>
      </c>
    </row>
    <row r="111" ht="13.5" customHeight="1">
      <c r="A111" s="8" t="s">
        <v>594</v>
      </c>
      <c r="B111" s="7" t="s">
        <v>629</v>
      </c>
      <c r="C111" s="8" t="s">
        <v>630</v>
      </c>
      <c r="D111" s="7">
        <v>1.0</v>
      </c>
      <c r="E111" s="53">
        <v>2.8</v>
      </c>
      <c r="F111" s="8" t="str">
        <f>VLOOKUP(B111,'Species list'!$B$1:$C$66,2,FALSE)</f>
        <v>Early Successional Species </v>
      </c>
      <c r="G111" s="54" t="s">
        <v>574</v>
      </c>
    </row>
    <row r="112" ht="13.5" customHeight="1">
      <c r="A112" s="8" t="s">
        <v>594</v>
      </c>
      <c r="B112" s="7" t="s">
        <v>629</v>
      </c>
      <c r="C112" s="8" t="s">
        <v>630</v>
      </c>
      <c r="D112" s="7">
        <v>1.0</v>
      </c>
      <c r="E112" s="53">
        <v>3.8</v>
      </c>
      <c r="F112" s="8" t="str">
        <f>VLOOKUP(B112,'Species list'!$B$1:$C$66,2,FALSE)</f>
        <v>Early Successional Species </v>
      </c>
      <c r="G112" s="54" t="s">
        <v>574</v>
      </c>
    </row>
    <row r="113" ht="13.5" customHeight="1">
      <c r="A113" s="8" t="s">
        <v>594</v>
      </c>
      <c r="B113" s="7" t="s">
        <v>629</v>
      </c>
      <c r="C113" s="8" t="s">
        <v>630</v>
      </c>
      <c r="D113" s="7">
        <v>1.0</v>
      </c>
      <c r="E113" s="53">
        <v>30.1</v>
      </c>
      <c r="F113" s="8" t="str">
        <f>VLOOKUP(B113,'Species list'!$B$1:$C$66,2,FALSE)</f>
        <v>Early Successional Species </v>
      </c>
      <c r="G113" s="54" t="s">
        <v>574</v>
      </c>
    </row>
    <row r="114" ht="13.5" customHeight="1">
      <c r="A114" s="8" t="s">
        <v>594</v>
      </c>
      <c r="B114" s="7" t="s">
        <v>629</v>
      </c>
      <c r="C114" s="8" t="s">
        <v>630</v>
      </c>
      <c r="D114" s="7">
        <v>1.0</v>
      </c>
      <c r="E114" s="53">
        <v>3.25</v>
      </c>
      <c r="F114" s="8" t="str">
        <f>VLOOKUP(B114,'Species list'!$B$1:$C$66,2,FALSE)</f>
        <v>Early Successional Species </v>
      </c>
      <c r="G114" s="54" t="s">
        <v>574</v>
      </c>
    </row>
    <row r="115" ht="13.5" customHeight="1">
      <c r="A115" s="8" t="s">
        <v>594</v>
      </c>
      <c r="B115" s="7" t="s">
        <v>629</v>
      </c>
      <c r="C115" s="8" t="s">
        <v>630</v>
      </c>
      <c r="D115" s="7">
        <v>1.0</v>
      </c>
      <c r="E115" s="53">
        <v>2.5</v>
      </c>
      <c r="F115" s="8" t="str">
        <f>VLOOKUP(B115,'Species list'!$B$1:$C$66,2,FALSE)</f>
        <v>Early Successional Species </v>
      </c>
      <c r="G115" s="54" t="s">
        <v>574</v>
      </c>
    </row>
    <row r="116" ht="13.5" customHeight="1">
      <c r="A116" s="8" t="s">
        <v>594</v>
      </c>
      <c r="B116" s="7" t="s">
        <v>629</v>
      </c>
      <c r="C116" s="8" t="s">
        <v>630</v>
      </c>
      <c r="D116" s="7">
        <v>1.0</v>
      </c>
      <c r="E116" s="53">
        <v>3.25</v>
      </c>
      <c r="F116" s="8" t="str">
        <f>VLOOKUP(B116,'Species list'!$B$1:$C$66,2,FALSE)</f>
        <v>Early Successional Species </v>
      </c>
      <c r="G116" s="54" t="s">
        <v>574</v>
      </c>
    </row>
    <row r="117" ht="13.5" customHeight="1">
      <c r="A117" s="8" t="s">
        <v>594</v>
      </c>
      <c r="B117" s="7" t="s">
        <v>629</v>
      </c>
      <c r="C117" s="8" t="s">
        <v>630</v>
      </c>
      <c r="D117" s="7">
        <v>2.0</v>
      </c>
      <c r="E117" s="53">
        <v>4.0</v>
      </c>
      <c r="F117" s="8" t="str">
        <f>VLOOKUP(B117,'Species list'!$B$1:$C$66,2,FALSE)</f>
        <v>Early Successional Species </v>
      </c>
      <c r="G117" s="54" t="s">
        <v>574</v>
      </c>
    </row>
    <row r="118" ht="13.5" customHeight="1">
      <c r="A118" s="8" t="s">
        <v>594</v>
      </c>
      <c r="B118" s="7" t="s">
        <v>629</v>
      </c>
      <c r="C118" s="8" t="s">
        <v>630</v>
      </c>
      <c r="D118" s="56">
        <v>2.0</v>
      </c>
      <c r="E118" s="57">
        <v>1.3</v>
      </c>
      <c r="F118" s="8" t="str">
        <f>VLOOKUP(B118,'Species list'!$B$1:$C$66,2,FALSE)</f>
        <v>Early Successional Species </v>
      </c>
      <c r="G118" s="54" t="s">
        <v>574</v>
      </c>
    </row>
    <row r="119" ht="13.5" customHeight="1">
      <c r="A119" s="8" t="s">
        <v>594</v>
      </c>
      <c r="B119" s="7" t="s">
        <v>629</v>
      </c>
      <c r="C119" s="8" t="s">
        <v>630</v>
      </c>
      <c r="D119" s="54">
        <v>2.0</v>
      </c>
      <c r="E119" s="58">
        <v>1.1</v>
      </c>
      <c r="F119" s="8" t="str">
        <f>VLOOKUP(B119,'Species list'!$B$1:$C$66,2,FALSE)</f>
        <v>Early Successional Species </v>
      </c>
      <c r="G119" s="54" t="s">
        <v>574</v>
      </c>
    </row>
    <row r="120" ht="13.5" customHeight="1">
      <c r="A120" s="8" t="s">
        <v>594</v>
      </c>
      <c r="B120" s="7" t="s">
        <v>629</v>
      </c>
      <c r="C120" s="8" t="s">
        <v>630</v>
      </c>
      <c r="D120" s="7">
        <v>2.0</v>
      </c>
      <c r="E120" s="53">
        <v>1.25</v>
      </c>
      <c r="F120" s="8" t="str">
        <f>VLOOKUP(B120,'Species list'!$B$1:$C$66,2,FALSE)</f>
        <v>Early Successional Species </v>
      </c>
      <c r="G120" s="54" t="s">
        <v>574</v>
      </c>
    </row>
    <row r="121" ht="13.5" customHeight="1">
      <c r="A121" s="8" t="s">
        <v>594</v>
      </c>
      <c r="B121" s="7" t="s">
        <v>629</v>
      </c>
      <c r="C121" s="8" t="s">
        <v>630</v>
      </c>
      <c r="D121" s="7">
        <v>2.0</v>
      </c>
      <c r="E121" s="53">
        <v>2.0</v>
      </c>
      <c r="F121" s="8" t="str">
        <f>VLOOKUP(B121,'Species list'!$B$1:$C$66,2,FALSE)</f>
        <v>Early Successional Species </v>
      </c>
      <c r="G121" s="54" t="s">
        <v>574</v>
      </c>
    </row>
    <row r="122" ht="13.5" customHeight="1">
      <c r="A122" s="8" t="s">
        <v>594</v>
      </c>
      <c r="B122" s="7" t="s">
        <v>629</v>
      </c>
      <c r="C122" s="8" t="s">
        <v>630</v>
      </c>
      <c r="D122" s="7">
        <v>2.0</v>
      </c>
      <c r="E122" s="53">
        <v>3.0</v>
      </c>
      <c r="F122" s="8" t="str">
        <f>VLOOKUP(B122,'Species list'!$B$1:$C$66,2,FALSE)</f>
        <v>Early Successional Species </v>
      </c>
      <c r="G122" s="54" t="s">
        <v>574</v>
      </c>
    </row>
    <row r="123" ht="13.5" customHeight="1">
      <c r="A123" s="8" t="s">
        <v>594</v>
      </c>
      <c r="B123" s="7" t="s">
        <v>629</v>
      </c>
      <c r="C123" s="8" t="s">
        <v>630</v>
      </c>
      <c r="D123" s="7">
        <v>2.0</v>
      </c>
      <c r="E123" s="53">
        <v>1.75</v>
      </c>
      <c r="F123" s="8" t="str">
        <f>VLOOKUP(B123,'Species list'!$B$1:$C$66,2,FALSE)</f>
        <v>Early Successional Species </v>
      </c>
      <c r="G123" s="54" t="s">
        <v>574</v>
      </c>
    </row>
    <row r="124" ht="13.5" customHeight="1">
      <c r="A124" s="8" t="s">
        <v>594</v>
      </c>
      <c r="B124" s="7" t="s">
        <v>629</v>
      </c>
      <c r="C124" s="8" t="s">
        <v>630</v>
      </c>
      <c r="D124" s="7">
        <v>2.0</v>
      </c>
      <c r="E124" s="53">
        <v>1.3</v>
      </c>
      <c r="F124" s="8" t="str">
        <f>VLOOKUP(B124,'Species list'!$B$1:$C$66,2,FALSE)</f>
        <v>Early Successional Species </v>
      </c>
      <c r="G124" s="54" t="s">
        <v>574</v>
      </c>
    </row>
    <row r="125" ht="13.5" customHeight="1">
      <c r="A125" s="8" t="s">
        <v>594</v>
      </c>
      <c r="B125" s="7" t="s">
        <v>629</v>
      </c>
      <c r="C125" s="8" t="s">
        <v>630</v>
      </c>
      <c r="D125" s="7">
        <v>3.0</v>
      </c>
      <c r="E125" s="53">
        <v>3.0</v>
      </c>
      <c r="F125" s="8" t="str">
        <f>VLOOKUP(B125,'Species list'!$B$1:$C$66,2,FALSE)</f>
        <v>Early Successional Species </v>
      </c>
      <c r="G125" s="54" t="s">
        <v>574</v>
      </c>
    </row>
    <row r="126" ht="13.5" customHeight="1">
      <c r="A126" s="8" t="s">
        <v>594</v>
      </c>
      <c r="B126" s="7" t="s">
        <v>629</v>
      </c>
      <c r="C126" s="8" t="s">
        <v>630</v>
      </c>
      <c r="D126" s="7">
        <v>3.0</v>
      </c>
      <c r="E126" s="53">
        <v>1.5</v>
      </c>
      <c r="F126" s="8" t="str">
        <f>VLOOKUP(B126,'Species list'!$B$1:$C$66,2,FALSE)</f>
        <v>Early Successional Species </v>
      </c>
      <c r="G126" s="54" t="s">
        <v>574</v>
      </c>
    </row>
    <row r="127" ht="13.5" customHeight="1">
      <c r="A127" s="8" t="s">
        <v>594</v>
      </c>
      <c r="B127" s="7" t="s">
        <v>629</v>
      </c>
      <c r="C127" s="8" t="s">
        <v>630</v>
      </c>
      <c r="D127" s="7">
        <v>3.0</v>
      </c>
      <c r="E127" s="53">
        <v>3.5</v>
      </c>
      <c r="F127" s="8" t="str">
        <f>VLOOKUP(B127,'Species list'!$B$1:$C$66,2,FALSE)</f>
        <v>Early Successional Species </v>
      </c>
      <c r="G127" s="7" t="s">
        <v>574</v>
      </c>
    </row>
    <row r="128" ht="13.5" customHeight="1">
      <c r="A128" s="8" t="s">
        <v>594</v>
      </c>
      <c r="B128" s="7" t="s">
        <v>629</v>
      </c>
      <c r="C128" s="8" t="s">
        <v>630</v>
      </c>
      <c r="D128" s="56">
        <v>4.0</v>
      </c>
      <c r="E128" s="57">
        <v>2.25</v>
      </c>
      <c r="F128" s="8" t="str">
        <f>VLOOKUP(B128,'Species list'!$B$1:$C$66,2,FALSE)</f>
        <v>Early Successional Species </v>
      </c>
      <c r="G128" s="7" t="s">
        <v>574</v>
      </c>
    </row>
    <row r="129" ht="13.5" customHeight="1">
      <c r="A129" s="8" t="s">
        <v>594</v>
      </c>
      <c r="B129" s="54" t="s">
        <v>629</v>
      </c>
      <c r="C129" s="54" t="s">
        <v>630</v>
      </c>
      <c r="D129" s="54">
        <v>11.0</v>
      </c>
      <c r="E129" s="58">
        <v>1.0</v>
      </c>
      <c r="F129" s="8" t="str">
        <f>VLOOKUP(B129,'Species list'!$B$1:$C$66,2,FALSE)</f>
        <v>Early Successional Species </v>
      </c>
      <c r="G129" s="7" t="s">
        <v>574</v>
      </c>
    </row>
    <row r="130" ht="13.5" customHeight="1">
      <c r="A130" s="8" t="s">
        <v>594</v>
      </c>
      <c r="B130" s="54" t="s">
        <v>629</v>
      </c>
      <c r="C130" s="54" t="s">
        <v>630</v>
      </c>
      <c r="D130" s="7">
        <v>16.0</v>
      </c>
      <c r="E130" s="53">
        <v>1.0</v>
      </c>
      <c r="F130" s="8" t="str">
        <f>VLOOKUP(B130,'Species list'!$B$1:$C$66,2,FALSE)</f>
        <v>Early Successional Species </v>
      </c>
      <c r="G130" s="7" t="s">
        <v>574</v>
      </c>
    </row>
    <row r="131" ht="13.5" customHeight="1">
      <c r="A131" s="8" t="s">
        <v>594</v>
      </c>
      <c r="B131" s="54" t="s">
        <v>629</v>
      </c>
      <c r="C131" s="54" t="s">
        <v>630</v>
      </c>
      <c r="D131" s="7">
        <v>26.0</v>
      </c>
      <c r="E131" s="53"/>
      <c r="F131" s="8" t="str">
        <f>VLOOKUP(B131,'Species list'!$B$1:$C$66,2,FALSE)</f>
        <v>Early Successional Species </v>
      </c>
      <c r="G131" s="7" t="s">
        <v>576</v>
      </c>
    </row>
    <row r="132" ht="13.5" customHeight="1">
      <c r="A132" s="8" t="s">
        <v>594</v>
      </c>
      <c r="B132" s="54" t="s">
        <v>629</v>
      </c>
      <c r="C132" s="54" t="s">
        <v>630</v>
      </c>
      <c r="D132" s="7">
        <v>143.0</v>
      </c>
      <c r="E132" s="53"/>
      <c r="F132" s="8" t="str">
        <f>VLOOKUP(B132,'Species list'!$B$1:$C$66,2,FALSE)</f>
        <v>Early Successional Species </v>
      </c>
      <c r="G132" s="7" t="s">
        <v>583</v>
      </c>
    </row>
    <row r="133" ht="13.5" customHeight="1">
      <c r="A133" s="8" t="s">
        <v>594</v>
      </c>
      <c r="B133" s="54" t="s">
        <v>654</v>
      </c>
      <c r="C133" s="54" t="s">
        <v>655</v>
      </c>
      <c r="D133" s="7">
        <v>6.0</v>
      </c>
      <c r="E133" s="53"/>
      <c r="F133" s="8" t="str">
        <f>VLOOKUP(B133,'Species list'!$B$1:$C$66,2,FALSE)</f>
        <v>Shrub Species</v>
      </c>
      <c r="G133" s="60" t="s">
        <v>600</v>
      </c>
    </row>
    <row r="134" ht="13.5" customHeight="1">
      <c r="A134" s="8" t="s">
        <v>594</v>
      </c>
      <c r="B134" s="54" t="s">
        <v>635</v>
      </c>
      <c r="C134" s="54" t="s">
        <v>636</v>
      </c>
      <c r="D134" s="7">
        <v>4.0</v>
      </c>
      <c r="E134" s="53"/>
      <c r="F134" s="8" t="str">
        <f>VLOOKUP(B134,'Species list'!$B$1:$C$66,2,FALSE)</f>
        <v>Early Successional Species </v>
      </c>
      <c r="G134" s="56" t="s">
        <v>583</v>
      </c>
    </row>
    <row r="135" ht="13.5" customHeight="1">
      <c r="A135" s="8" t="s">
        <v>595</v>
      </c>
      <c r="B135" s="54" t="s">
        <v>351</v>
      </c>
      <c r="C135" s="54" t="s">
        <v>622</v>
      </c>
      <c r="D135" s="7">
        <v>18.0</v>
      </c>
      <c r="E135" s="53"/>
      <c r="F135" s="8" t="str">
        <f>VLOOKUP(B135,'Species list'!$B$1:$C$66,2,FALSE)</f>
        <v>Invasive Species</v>
      </c>
      <c r="G135" s="7" t="s">
        <v>583</v>
      </c>
    </row>
    <row r="136" ht="13.5" customHeight="1">
      <c r="A136" s="8" t="s">
        <v>595</v>
      </c>
      <c r="B136" s="54" t="s">
        <v>578</v>
      </c>
      <c r="C136" s="62" t="s">
        <v>579</v>
      </c>
      <c r="D136" s="7">
        <v>1.0</v>
      </c>
      <c r="E136" s="53">
        <v>1.5</v>
      </c>
      <c r="F136" s="8" t="str">
        <f>VLOOKUP(B136,'Species list'!$B$1:$C$66,2,FALSE)</f>
        <v>Climax Species</v>
      </c>
      <c r="G136" s="7" t="s">
        <v>574</v>
      </c>
    </row>
    <row r="137" ht="13.5" customHeight="1">
      <c r="A137" s="8" t="s">
        <v>595</v>
      </c>
      <c r="B137" s="54" t="s">
        <v>578</v>
      </c>
      <c r="C137" s="62" t="s">
        <v>579</v>
      </c>
      <c r="D137" s="7">
        <v>2.0</v>
      </c>
      <c r="E137" s="53"/>
      <c r="F137" s="8" t="str">
        <f>VLOOKUP(B137,'Species list'!$B$1:$C$66,2,FALSE)</f>
        <v>Climax Species</v>
      </c>
      <c r="G137" s="7" t="s">
        <v>583</v>
      </c>
    </row>
    <row r="138" ht="13.5" customHeight="1">
      <c r="A138" s="8" t="s">
        <v>595</v>
      </c>
      <c r="B138" s="54" t="s">
        <v>581</v>
      </c>
      <c r="C138" s="62" t="s">
        <v>582</v>
      </c>
      <c r="D138" s="56">
        <v>8.0</v>
      </c>
      <c r="E138" s="57"/>
      <c r="F138" s="8" t="str">
        <f>VLOOKUP(B138,'Species list'!$B$1:$C$66,2,FALSE)</f>
        <v>Early Successional Species </v>
      </c>
      <c r="G138" s="7" t="s">
        <v>576</v>
      </c>
    </row>
    <row r="139" ht="13.5" customHeight="1">
      <c r="A139" s="8" t="s">
        <v>595</v>
      </c>
      <c r="B139" s="54" t="s">
        <v>581</v>
      </c>
      <c r="C139" s="62" t="s">
        <v>582</v>
      </c>
      <c r="D139" s="54">
        <v>272.0</v>
      </c>
      <c r="E139" s="58"/>
      <c r="F139" s="8" t="str">
        <f>VLOOKUP(B139,'Species list'!$B$1:$C$66,2,FALSE)</f>
        <v>Early Successional Species </v>
      </c>
      <c r="G139" s="7" t="s">
        <v>574</v>
      </c>
    </row>
    <row r="140" ht="13.5" customHeight="1">
      <c r="A140" s="8" t="s">
        <v>595</v>
      </c>
      <c r="B140" s="54" t="s">
        <v>589</v>
      </c>
      <c r="C140" s="54" t="s">
        <v>590</v>
      </c>
      <c r="D140" s="7">
        <v>1.0</v>
      </c>
      <c r="E140" s="53">
        <v>11.0</v>
      </c>
      <c r="F140" s="8" t="str">
        <f>VLOOKUP(B140,'Species list'!$B$1:$C$66,2,FALSE)</f>
        <v>Intermediate Species</v>
      </c>
      <c r="G140" s="7" t="s">
        <v>574</v>
      </c>
    </row>
    <row r="141" ht="13.5" customHeight="1">
      <c r="A141" s="8" t="s">
        <v>595</v>
      </c>
      <c r="B141" s="54" t="s">
        <v>589</v>
      </c>
      <c r="C141" s="54" t="s">
        <v>590</v>
      </c>
      <c r="D141" s="7">
        <v>1.0</v>
      </c>
      <c r="E141" s="53"/>
      <c r="F141" s="8" t="str">
        <f>VLOOKUP(B141,'Species list'!$B$1:$C$66,2,FALSE)</f>
        <v>Intermediate Species</v>
      </c>
      <c r="G141" s="7" t="s">
        <v>574</v>
      </c>
    </row>
    <row r="142" ht="13.5" customHeight="1">
      <c r="A142" s="8" t="s">
        <v>595</v>
      </c>
      <c r="B142" s="54" t="s">
        <v>589</v>
      </c>
      <c r="C142" s="54" t="s">
        <v>590</v>
      </c>
      <c r="D142" s="7">
        <v>1.0</v>
      </c>
      <c r="E142" s="53">
        <v>8.6</v>
      </c>
      <c r="F142" s="8" t="str">
        <f>VLOOKUP(B142,'Species list'!$B$1:$C$66,2,FALSE)</f>
        <v>Intermediate Species</v>
      </c>
      <c r="G142" s="7" t="s">
        <v>574</v>
      </c>
    </row>
    <row r="143" ht="13.5" customHeight="1">
      <c r="A143" s="8" t="s">
        <v>595</v>
      </c>
      <c r="B143" s="54" t="s">
        <v>589</v>
      </c>
      <c r="C143" s="54" t="s">
        <v>590</v>
      </c>
      <c r="D143" s="7">
        <v>1.0</v>
      </c>
      <c r="E143" s="53">
        <v>13.7</v>
      </c>
      <c r="F143" s="8" t="str">
        <f>VLOOKUP(B143,'Species list'!$B$1:$C$66,2,FALSE)</f>
        <v>Intermediate Species</v>
      </c>
      <c r="G143" s="7" t="s">
        <v>574</v>
      </c>
    </row>
    <row r="144" ht="13.5" customHeight="1">
      <c r="A144" s="8" t="s">
        <v>595</v>
      </c>
      <c r="B144" s="54" t="s">
        <v>589</v>
      </c>
      <c r="C144" s="54" t="s">
        <v>590</v>
      </c>
      <c r="D144" s="7">
        <v>1.0</v>
      </c>
      <c r="E144" s="53">
        <v>5.7</v>
      </c>
      <c r="F144" s="8" t="str">
        <f>VLOOKUP(B144,'Species list'!$B$1:$C$66,2,FALSE)</f>
        <v>Intermediate Species</v>
      </c>
      <c r="G144" s="7" t="s">
        <v>583</v>
      </c>
    </row>
    <row r="145" ht="13.5" customHeight="1">
      <c r="A145" s="8" t="s">
        <v>595</v>
      </c>
      <c r="B145" s="54" t="s">
        <v>589</v>
      </c>
      <c r="C145" s="54" t="s">
        <v>590</v>
      </c>
      <c r="D145" s="7">
        <v>2.0</v>
      </c>
      <c r="E145" s="53"/>
      <c r="F145" s="8" t="str">
        <f>VLOOKUP(B145,'Species list'!$B$1:$C$66,2,FALSE)</f>
        <v>Intermediate Species</v>
      </c>
      <c r="G145" s="7" t="s">
        <v>574</v>
      </c>
    </row>
    <row r="146" ht="13.5" customHeight="1">
      <c r="A146" s="8" t="s">
        <v>595</v>
      </c>
      <c r="B146" s="54" t="s">
        <v>592</v>
      </c>
      <c r="C146" s="54" t="s">
        <v>593</v>
      </c>
      <c r="D146" s="7">
        <v>1.0</v>
      </c>
      <c r="E146" s="53">
        <v>2.0</v>
      </c>
      <c r="F146" s="8" t="str">
        <f>VLOOKUP(B146,'Species list'!$B$1:$C$66,2,FALSE)</f>
        <v>Early Successional Species </v>
      </c>
      <c r="G146" s="7" t="s">
        <v>574</v>
      </c>
    </row>
    <row r="147" ht="13.5" customHeight="1">
      <c r="A147" s="8" t="s">
        <v>595</v>
      </c>
      <c r="B147" s="54" t="s">
        <v>592</v>
      </c>
      <c r="C147" s="54" t="s">
        <v>593</v>
      </c>
      <c r="D147" s="7">
        <v>1.0</v>
      </c>
      <c r="E147" s="53">
        <v>1.0</v>
      </c>
      <c r="F147" s="8" t="str">
        <f>VLOOKUP(B147,'Species list'!$B$1:$C$66,2,FALSE)</f>
        <v>Early Successional Species </v>
      </c>
      <c r="G147" s="7" t="s">
        <v>574</v>
      </c>
    </row>
    <row r="148" ht="13.5" customHeight="1">
      <c r="A148" s="8" t="s">
        <v>595</v>
      </c>
      <c r="B148" s="54" t="s">
        <v>592</v>
      </c>
      <c r="C148" s="54" t="s">
        <v>593</v>
      </c>
      <c r="D148" s="7">
        <v>1.0</v>
      </c>
      <c r="E148" s="53">
        <v>3.5</v>
      </c>
      <c r="F148" s="8" t="str">
        <f>VLOOKUP(B148,'Species list'!$B$1:$C$66,2,FALSE)</f>
        <v>Early Successional Species </v>
      </c>
      <c r="G148" s="56" t="s">
        <v>576</v>
      </c>
    </row>
    <row r="149" ht="13.5" customHeight="1">
      <c r="A149" s="8" t="s">
        <v>595</v>
      </c>
      <c r="B149" s="54" t="s">
        <v>592</v>
      </c>
      <c r="C149" s="54" t="s">
        <v>593</v>
      </c>
      <c r="D149" s="7">
        <v>9.0</v>
      </c>
      <c r="E149" s="53"/>
      <c r="F149" s="8" t="str">
        <f>VLOOKUP(B149,'Species list'!$B$1:$C$66,2,FALSE)</f>
        <v>Early Successional Species </v>
      </c>
      <c r="G149" s="56" t="s">
        <v>583</v>
      </c>
    </row>
    <row r="150" ht="13.5" customHeight="1">
      <c r="A150" s="8" t="s">
        <v>595</v>
      </c>
      <c r="B150" s="54" t="s">
        <v>592</v>
      </c>
      <c r="C150" s="54" t="s">
        <v>593</v>
      </c>
      <c r="D150" s="7">
        <v>34.0</v>
      </c>
      <c r="E150" s="53"/>
      <c r="F150" s="8" t="str">
        <f>VLOOKUP(B150,'Species list'!$B$1:$C$66,2,FALSE)</f>
        <v>Early Successional Species </v>
      </c>
      <c r="G150" s="56" t="s">
        <v>600</v>
      </c>
    </row>
    <row r="151" ht="13.5" customHeight="1">
      <c r="A151" s="8" t="s">
        <v>595</v>
      </c>
      <c r="B151" s="7" t="s">
        <v>403</v>
      </c>
      <c r="D151" s="7">
        <v>1.0</v>
      </c>
      <c r="E151" s="53">
        <v>10.9</v>
      </c>
      <c r="F151" s="8" t="str">
        <f>VLOOKUP(B151,'Species list'!$B$1:$C$66,2,FALSE)</f>
        <v>DEAD</v>
      </c>
      <c r="G151" s="56" t="s">
        <v>574</v>
      </c>
    </row>
    <row r="152" ht="13.5" customHeight="1">
      <c r="A152" s="8" t="s">
        <v>595</v>
      </c>
      <c r="B152" s="7" t="s">
        <v>403</v>
      </c>
      <c r="D152" s="7">
        <v>1.0</v>
      </c>
      <c r="E152" s="53">
        <v>10.3</v>
      </c>
      <c r="F152" s="8" t="str">
        <f>VLOOKUP(B152,'Species list'!$B$1:$C$66,2,FALSE)</f>
        <v>DEAD</v>
      </c>
      <c r="G152" s="56" t="s">
        <v>574</v>
      </c>
    </row>
    <row r="153" ht="13.5" customHeight="1">
      <c r="A153" s="8" t="s">
        <v>595</v>
      </c>
      <c r="B153" s="7" t="s">
        <v>403</v>
      </c>
      <c r="D153" s="7">
        <v>1.0</v>
      </c>
      <c r="E153" s="53">
        <v>8.8</v>
      </c>
      <c r="F153" s="8" t="str">
        <f>VLOOKUP(B153,'Species list'!$B$1:$C$66,2,FALSE)</f>
        <v>DEAD</v>
      </c>
      <c r="G153" s="7" t="s">
        <v>574</v>
      </c>
    </row>
    <row r="154" ht="13.5" customHeight="1">
      <c r="A154" s="8" t="s">
        <v>595</v>
      </c>
      <c r="B154" s="7" t="s">
        <v>403</v>
      </c>
      <c r="C154" s="8" t="s">
        <v>630</v>
      </c>
      <c r="D154" s="7">
        <v>1.0</v>
      </c>
      <c r="E154" s="53"/>
      <c r="F154" s="8" t="str">
        <f>VLOOKUP(B154,'Species list'!$B$1:$C$66,2,FALSE)</f>
        <v>DEAD</v>
      </c>
      <c r="G154" s="7" t="s">
        <v>574</v>
      </c>
    </row>
    <row r="155" ht="13.5" customHeight="1">
      <c r="A155" s="8" t="s">
        <v>595</v>
      </c>
      <c r="B155" s="7" t="s">
        <v>403</v>
      </c>
      <c r="D155" s="7">
        <v>2.0</v>
      </c>
      <c r="E155" s="53">
        <v>1.1</v>
      </c>
      <c r="F155" s="8" t="str">
        <f>VLOOKUP(B155,'Species list'!$B$1:$C$66,2,FALSE)</f>
        <v>DEAD</v>
      </c>
      <c r="G155" s="7" t="s">
        <v>583</v>
      </c>
    </row>
    <row r="156" ht="13.5" customHeight="1">
      <c r="A156" s="8" t="s">
        <v>595</v>
      </c>
      <c r="B156" s="7" t="s">
        <v>608</v>
      </c>
      <c r="C156" s="8" t="s">
        <v>609</v>
      </c>
      <c r="D156" s="7">
        <v>11.0</v>
      </c>
      <c r="E156" s="53"/>
      <c r="F156" s="8" t="str">
        <f>VLOOKUP(B156,'Species list'!$B$1:$C$66,2,FALSE)</f>
        <v>Shrub Species</v>
      </c>
      <c r="G156" s="7" t="s">
        <v>600</v>
      </c>
    </row>
    <row r="157" ht="13.5" customHeight="1">
      <c r="A157" s="8" t="s">
        <v>595</v>
      </c>
      <c r="B157" s="7" t="s">
        <v>342</v>
      </c>
      <c r="C157" s="8" t="s">
        <v>611</v>
      </c>
      <c r="D157" s="7">
        <v>5.0</v>
      </c>
      <c r="E157" s="53"/>
      <c r="F157" s="8" t="str">
        <f>VLOOKUP(B157,'Species list'!$B$1:$C$66,2,FALSE)</f>
        <v>Invasive Species</v>
      </c>
      <c r="G157" s="7" t="s">
        <v>583</v>
      </c>
    </row>
    <row r="158" ht="13.5" customHeight="1">
      <c r="A158" s="8" t="s">
        <v>595</v>
      </c>
      <c r="B158" s="7" t="s">
        <v>615</v>
      </c>
      <c r="C158" s="52" t="s">
        <v>616</v>
      </c>
      <c r="D158" s="7">
        <v>1.0</v>
      </c>
      <c r="E158" s="53">
        <v>15.8</v>
      </c>
      <c r="F158" s="8" t="str">
        <f>VLOOKUP(B158,'Species list'!$B$1:$C$66,2,FALSE)</f>
        <v>Early Successional Species </v>
      </c>
      <c r="G158" s="7" t="s">
        <v>576</v>
      </c>
    </row>
    <row r="159" ht="13.5" customHeight="1">
      <c r="A159" s="8" t="s">
        <v>595</v>
      </c>
      <c r="B159" s="7" t="s">
        <v>615</v>
      </c>
      <c r="C159" s="50" t="s">
        <v>616</v>
      </c>
      <c r="D159" s="7">
        <v>1.0</v>
      </c>
      <c r="E159" s="53"/>
      <c r="F159" s="8" t="str">
        <f>VLOOKUP(B159,'Species list'!$B$1:$C$66,2,FALSE)</f>
        <v>Early Successional Species </v>
      </c>
      <c r="G159" s="7" t="s">
        <v>574</v>
      </c>
    </row>
    <row r="160" ht="13.5" customHeight="1">
      <c r="A160" s="8" t="s">
        <v>595</v>
      </c>
      <c r="B160" s="7" t="s">
        <v>617</v>
      </c>
      <c r="C160" s="8" t="s">
        <v>618</v>
      </c>
      <c r="D160" s="7">
        <v>1.0</v>
      </c>
      <c r="E160" s="53">
        <v>3.0</v>
      </c>
      <c r="F160" s="8" t="str">
        <f>VLOOKUP(B160,'Species list'!$B$1:$C$66,2,FALSE)</f>
        <v>Early Successional Species </v>
      </c>
      <c r="G160" s="7" t="s">
        <v>574</v>
      </c>
    </row>
    <row r="161" ht="13.5" customHeight="1">
      <c r="A161" s="8" t="s">
        <v>595</v>
      </c>
      <c r="B161" s="7" t="s">
        <v>617</v>
      </c>
      <c r="C161" s="8" t="s">
        <v>618</v>
      </c>
      <c r="D161" s="7">
        <v>23.0</v>
      </c>
      <c r="E161" s="53"/>
      <c r="F161" s="8" t="str">
        <f>VLOOKUP(B161,'Species list'!$B$1:$C$66,2,FALSE)</f>
        <v>Early Successional Species </v>
      </c>
      <c r="G161" s="7" t="s">
        <v>576</v>
      </c>
    </row>
    <row r="162" ht="13.5" customHeight="1">
      <c r="A162" s="8" t="s">
        <v>595</v>
      </c>
      <c r="B162" s="7" t="s">
        <v>401</v>
      </c>
      <c r="C162" s="8" t="s">
        <v>623</v>
      </c>
      <c r="D162" s="7">
        <v>1.0</v>
      </c>
      <c r="E162" s="53">
        <v>3.1</v>
      </c>
      <c r="F162" s="8" t="str">
        <f>VLOOKUP(B162,'Species list'!$B$1:$C$66,2,FALSE)</f>
        <v>Understory Species</v>
      </c>
      <c r="G162" s="7" t="s">
        <v>574</v>
      </c>
    </row>
    <row r="163" ht="13.5" customHeight="1">
      <c r="A163" s="8" t="s">
        <v>595</v>
      </c>
      <c r="B163" s="7" t="s">
        <v>401</v>
      </c>
      <c r="C163" s="8" t="s">
        <v>623</v>
      </c>
      <c r="D163" s="56">
        <v>5.0</v>
      </c>
      <c r="E163" s="57"/>
      <c r="F163" s="8" t="str">
        <f>VLOOKUP(B163,'Species list'!$B$1:$C$66,2,FALSE)</f>
        <v>Understory Species</v>
      </c>
      <c r="G163" s="7" t="s">
        <v>583</v>
      </c>
    </row>
    <row r="164" ht="13.5" customHeight="1">
      <c r="A164" s="8" t="s">
        <v>595</v>
      </c>
      <c r="B164" s="54" t="s">
        <v>522</v>
      </c>
      <c r="C164" s="52" t="s">
        <v>624</v>
      </c>
      <c r="D164" s="54">
        <v>1.0</v>
      </c>
      <c r="E164" s="58"/>
      <c r="F164" s="8" t="str">
        <f>VLOOKUP(B164,'Species list'!$B$1:$C$66,2,FALSE)</f>
        <v>Understory Species</v>
      </c>
      <c r="G164" s="7" t="s">
        <v>576</v>
      </c>
    </row>
    <row r="165" ht="13.5" customHeight="1">
      <c r="A165" s="8" t="s">
        <v>595</v>
      </c>
      <c r="B165" s="54" t="s">
        <v>522</v>
      </c>
      <c r="C165" s="52" t="s">
        <v>624</v>
      </c>
      <c r="D165" s="7">
        <v>3.0</v>
      </c>
      <c r="E165" s="53"/>
      <c r="F165" s="8" t="str">
        <f>VLOOKUP(B165,'Species list'!$B$1:$C$66,2,FALSE)</f>
        <v>Understory Species</v>
      </c>
      <c r="G165" s="7" t="s">
        <v>583</v>
      </c>
    </row>
    <row r="166" ht="13.5" customHeight="1">
      <c r="A166" s="8" t="s">
        <v>595</v>
      </c>
      <c r="B166" s="54" t="s">
        <v>652</v>
      </c>
      <c r="C166" s="8" t="s">
        <v>653</v>
      </c>
      <c r="D166" s="7">
        <v>1.0</v>
      </c>
      <c r="E166" s="53"/>
      <c r="F166" s="8" t="str">
        <f>VLOOKUP(B166,'Species list'!$B$1:$C$66,2,FALSE)</f>
        <v>Invasive Species</v>
      </c>
      <c r="G166" s="7" t="s">
        <v>600</v>
      </c>
    </row>
    <row r="167" ht="13.5" customHeight="1">
      <c r="A167" s="8" t="s">
        <v>595</v>
      </c>
      <c r="B167" s="54" t="s">
        <v>625</v>
      </c>
      <c r="C167" s="8" t="s">
        <v>626</v>
      </c>
      <c r="D167" s="7">
        <v>1.0</v>
      </c>
      <c r="E167" s="53">
        <v>6.0</v>
      </c>
      <c r="F167" s="8" t="str">
        <f>VLOOKUP(B167,'Species list'!$B$1:$C$66,2,FALSE)</f>
        <v>Climax Species</v>
      </c>
      <c r="G167" s="7" t="s">
        <v>574</v>
      </c>
    </row>
    <row r="168" ht="13.5" customHeight="1">
      <c r="A168" s="8" t="s">
        <v>595</v>
      </c>
      <c r="B168" s="54" t="s">
        <v>625</v>
      </c>
      <c r="C168" s="8" t="s">
        <v>626</v>
      </c>
      <c r="D168" s="7">
        <v>1.0</v>
      </c>
      <c r="E168" s="53"/>
      <c r="F168" s="8" t="str">
        <f>VLOOKUP(B168,'Species list'!$B$1:$C$66,2,FALSE)</f>
        <v>Climax Species</v>
      </c>
      <c r="G168" s="7" t="s">
        <v>583</v>
      </c>
    </row>
    <row r="169" ht="13.5" customHeight="1">
      <c r="A169" s="8" t="s">
        <v>595</v>
      </c>
      <c r="B169" s="54" t="s">
        <v>625</v>
      </c>
      <c r="C169" s="8" t="s">
        <v>626</v>
      </c>
      <c r="D169" s="7">
        <v>1.0</v>
      </c>
      <c r="E169" s="53"/>
      <c r="F169" s="8" t="str">
        <f>VLOOKUP(B169,'Species list'!$B$1:$C$66,2,FALSE)</f>
        <v>Climax Species</v>
      </c>
      <c r="G169" s="7" t="s">
        <v>576</v>
      </c>
    </row>
    <row r="170" ht="13.5" customHeight="1">
      <c r="A170" s="8" t="s">
        <v>595</v>
      </c>
      <c r="B170" s="54" t="s">
        <v>656</v>
      </c>
      <c r="C170" s="8" t="s">
        <v>657</v>
      </c>
      <c r="D170" s="7">
        <v>1.0</v>
      </c>
      <c r="E170" s="53">
        <v>2.25</v>
      </c>
      <c r="F170" s="8" t="str">
        <f>VLOOKUP(B170,'Species list'!$B$1:$C$66,2,FALSE)</f>
        <v>Climax Species</v>
      </c>
      <c r="G170" s="7" t="s">
        <v>574</v>
      </c>
    </row>
    <row r="171" ht="13.5" customHeight="1">
      <c r="A171" s="8" t="s">
        <v>595</v>
      </c>
      <c r="B171" s="54" t="s">
        <v>627</v>
      </c>
      <c r="C171" s="8" t="s">
        <v>628</v>
      </c>
      <c r="D171" s="7">
        <v>5.0</v>
      </c>
      <c r="E171" s="53"/>
      <c r="F171" s="8" t="str">
        <f>VLOOKUP(B171,'Species list'!$B$1:$C$66,2,FALSE)</f>
        <v>Shrub Species</v>
      </c>
      <c r="G171" s="7" t="s">
        <v>600</v>
      </c>
    </row>
    <row r="172" ht="13.5" customHeight="1">
      <c r="A172" s="8" t="s">
        <v>595</v>
      </c>
      <c r="B172" s="54" t="s">
        <v>629</v>
      </c>
      <c r="C172" s="8" t="s">
        <v>630</v>
      </c>
      <c r="D172" s="7">
        <v>1.0</v>
      </c>
      <c r="E172" s="53">
        <v>2.0</v>
      </c>
      <c r="F172" s="8" t="str">
        <f>VLOOKUP(B172,'Species list'!$B$1:$C$66,2,FALSE)</f>
        <v>Early Successional Species </v>
      </c>
      <c r="G172" s="7" t="s">
        <v>574</v>
      </c>
    </row>
    <row r="173" ht="13.5" customHeight="1">
      <c r="A173" s="8" t="s">
        <v>595</v>
      </c>
      <c r="B173" s="54" t="s">
        <v>629</v>
      </c>
      <c r="C173" s="8" t="s">
        <v>630</v>
      </c>
      <c r="D173" s="7">
        <v>1.0</v>
      </c>
      <c r="E173" s="53">
        <v>2.1</v>
      </c>
      <c r="F173" s="8" t="str">
        <f>VLOOKUP(B173,'Species list'!$B$1:$C$66,2,FALSE)</f>
        <v>Early Successional Species </v>
      </c>
      <c r="G173" s="7" t="s">
        <v>574</v>
      </c>
    </row>
    <row r="174" ht="13.5" customHeight="1">
      <c r="A174" s="8" t="s">
        <v>595</v>
      </c>
      <c r="B174" s="54" t="s">
        <v>629</v>
      </c>
      <c r="C174" s="8" t="s">
        <v>630</v>
      </c>
      <c r="D174" s="56">
        <v>1.0</v>
      </c>
      <c r="E174" s="57">
        <v>1.5</v>
      </c>
      <c r="F174" s="8" t="str">
        <f>VLOOKUP(B174,'Species list'!$B$1:$C$66,2,FALSE)</f>
        <v>Early Successional Species </v>
      </c>
      <c r="G174" s="7" t="s">
        <v>574</v>
      </c>
    </row>
    <row r="175" ht="13.5" customHeight="1">
      <c r="A175" s="8" t="s">
        <v>595</v>
      </c>
      <c r="B175" s="54" t="s">
        <v>629</v>
      </c>
      <c r="C175" s="8" t="s">
        <v>630</v>
      </c>
      <c r="D175" s="54">
        <v>1.0</v>
      </c>
      <c r="E175" s="58">
        <v>6.8</v>
      </c>
      <c r="F175" s="8" t="str">
        <f>VLOOKUP(B175,'Species list'!$B$1:$C$66,2,FALSE)</f>
        <v>Early Successional Species </v>
      </c>
      <c r="G175" s="7" t="s">
        <v>574</v>
      </c>
    </row>
    <row r="176" ht="13.5" customHeight="1">
      <c r="A176" s="8" t="s">
        <v>595</v>
      </c>
      <c r="B176" s="54" t="s">
        <v>629</v>
      </c>
      <c r="C176" s="8" t="s">
        <v>630</v>
      </c>
      <c r="D176" s="7">
        <v>1.0</v>
      </c>
      <c r="E176" s="53">
        <v>5.3</v>
      </c>
      <c r="F176" s="8" t="str">
        <f>VLOOKUP(B176,'Species list'!$B$1:$C$66,2,FALSE)</f>
        <v>Early Successional Species </v>
      </c>
      <c r="G176" s="7" t="s">
        <v>574</v>
      </c>
    </row>
    <row r="177" ht="13.5" customHeight="1">
      <c r="A177" s="8" t="s">
        <v>595</v>
      </c>
      <c r="B177" s="54" t="s">
        <v>629</v>
      </c>
      <c r="C177" s="8" t="s">
        <v>630</v>
      </c>
      <c r="D177" s="7">
        <v>2.0</v>
      </c>
      <c r="E177" s="53">
        <v>1.0</v>
      </c>
      <c r="F177" s="8" t="str">
        <f>VLOOKUP(B177,'Species list'!$B$1:$C$66,2,FALSE)</f>
        <v>Early Successional Species </v>
      </c>
      <c r="G177" s="7" t="s">
        <v>574</v>
      </c>
    </row>
    <row r="178" ht="13.5" customHeight="1">
      <c r="A178" s="8" t="s">
        <v>595</v>
      </c>
      <c r="B178" s="54" t="s">
        <v>629</v>
      </c>
      <c r="C178" s="8" t="s">
        <v>630</v>
      </c>
      <c r="D178" s="7">
        <v>3.0</v>
      </c>
      <c r="E178" s="53">
        <v>1.25</v>
      </c>
      <c r="F178" s="8" t="str">
        <f>VLOOKUP(B178,'Species list'!$B$1:$C$66,2,FALSE)</f>
        <v>Early Successional Species </v>
      </c>
      <c r="G178" s="7" t="s">
        <v>574</v>
      </c>
    </row>
    <row r="179" ht="13.5" customHeight="1">
      <c r="A179" s="8" t="s">
        <v>595</v>
      </c>
      <c r="B179" s="54" t="s">
        <v>629</v>
      </c>
      <c r="C179" s="8" t="s">
        <v>630</v>
      </c>
      <c r="D179" s="7">
        <v>3.0</v>
      </c>
      <c r="E179" s="53"/>
      <c r="F179" s="8" t="str">
        <f>VLOOKUP(B179,'Species list'!$B$1:$C$66,2,FALSE)</f>
        <v>Early Successional Species </v>
      </c>
      <c r="G179" s="7" t="s">
        <v>576</v>
      </c>
    </row>
    <row r="180" ht="13.5" customHeight="1">
      <c r="A180" s="8" t="s">
        <v>595</v>
      </c>
      <c r="B180" s="7" t="s">
        <v>629</v>
      </c>
      <c r="C180" s="7" t="s">
        <v>630</v>
      </c>
      <c r="D180" s="7">
        <v>9.0</v>
      </c>
      <c r="E180" s="53"/>
      <c r="F180" s="8" t="str">
        <f>VLOOKUP(B180,'Species list'!$B$1:$C$66,2,FALSE)</f>
        <v>Early Successional Species </v>
      </c>
      <c r="G180" s="7" t="s">
        <v>583</v>
      </c>
    </row>
    <row r="181" ht="13.5" customHeight="1">
      <c r="A181" s="8" t="s">
        <v>595</v>
      </c>
      <c r="B181" s="7" t="s">
        <v>633</v>
      </c>
      <c r="C181" s="7" t="s">
        <v>634</v>
      </c>
      <c r="D181" s="7">
        <v>1.0</v>
      </c>
      <c r="E181" s="53">
        <v>30.4</v>
      </c>
      <c r="F181" s="8" t="str">
        <f>VLOOKUP(B181,'Species list'!$B$1:$C$66,2,FALSE)</f>
        <v>Climax Species</v>
      </c>
      <c r="G181" s="7" t="s">
        <v>574</v>
      </c>
    </row>
    <row r="182" ht="13.5" customHeight="1">
      <c r="A182" s="8" t="s">
        <v>595</v>
      </c>
      <c r="B182" s="7" t="s">
        <v>633</v>
      </c>
      <c r="C182" s="7" t="s">
        <v>634</v>
      </c>
      <c r="D182" s="7">
        <v>1.0</v>
      </c>
      <c r="E182" s="53">
        <v>15.3</v>
      </c>
      <c r="F182" s="8" t="str">
        <f>VLOOKUP(B182,'Species list'!$B$1:$C$66,2,FALSE)</f>
        <v>Climax Species</v>
      </c>
      <c r="G182" s="7" t="s">
        <v>574</v>
      </c>
    </row>
    <row r="183" ht="13.5" customHeight="1">
      <c r="A183" s="8" t="s">
        <v>595</v>
      </c>
      <c r="B183" s="7" t="s">
        <v>633</v>
      </c>
      <c r="C183" s="7" t="s">
        <v>634</v>
      </c>
      <c r="D183" s="7">
        <v>1.0</v>
      </c>
      <c r="E183" s="53">
        <v>13.5</v>
      </c>
      <c r="F183" s="8" t="str">
        <f>VLOOKUP(B183,'Species list'!$B$1:$C$66,2,FALSE)</f>
        <v>Climax Species</v>
      </c>
      <c r="G183" s="7" t="s">
        <v>574</v>
      </c>
    </row>
    <row r="184" ht="13.5" customHeight="1">
      <c r="A184" s="8" t="s">
        <v>595</v>
      </c>
      <c r="B184" s="7" t="s">
        <v>633</v>
      </c>
      <c r="C184" s="7" t="s">
        <v>634</v>
      </c>
      <c r="D184" s="7">
        <v>1.0</v>
      </c>
      <c r="E184" s="53">
        <v>1.5</v>
      </c>
      <c r="F184" s="8" t="str">
        <f>VLOOKUP(B184,'Species list'!$B$1:$C$66,2,FALSE)</f>
        <v>Climax Species</v>
      </c>
      <c r="G184" s="7" t="s">
        <v>574</v>
      </c>
    </row>
    <row r="185" ht="13.5" customHeight="1">
      <c r="A185" s="8" t="s">
        <v>595</v>
      </c>
      <c r="B185" s="7" t="s">
        <v>633</v>
      </c>
      <c r="C185" s="7" t="s">
        <v>634</v>
      </c>
      <c r="D185" s="7">
        <v>3.0</v>
      </c>
      <c r="E185" s="53">
        <v>1.0</v>
      </c>
      <c r="F185" s="8" t="str">
        <f>VLOOKUP(B185,'Species list'!$B$1:$C$66,2,FALSE)</f>
        <v>Climax Species</v>
      </c>
      <c r="G185" s="7" t="s">
        <v>574</v>
      </c>
    </row>
    <row r="186" ht="13.5" customHeight="1">
      <c r="A186" s="8" t="s">
        <v>595</v>
      </c>
      <c r="B186" s="7" t="s">
        <v>633</v>
      </c>
      <c r="C186" s="7" t="s">
        <v>634</v>
      </c>
      <c r="D186" s="7">
        <v>3.0</v>
      </c>
      <c r="E186" s="53"/>
      <c r="F186" s="8" t="str">
        <f>VLOOKUP(B186,'Species list'!$B$1:$C$66,2,FALSE)</f>
        <v>Climax Species</v>
      </c>
      <c r="G186" s="56" t="s">
        <v>576</v>
      </c>
    </row>
    <row r="187" ht="13.5" customHeight="1">
      <c r="A187" s="8" t="s">
        <v>595</v>
      </c>
      <c r="B187" s="7" t="s">
        <v>633</v>
      </c>
      <c r="C187" s="7" t="s">
        <v>634</v>
      </c>
      <c r="D187" s="7">
        <v>4.0</v>
      </c>
      <c r="E187" s="53">
        <v>1.0</v>
      </c>
      <c r="F187" s="8" t="str">
        <f>VLOOKUP(B187,'Species list'!$B$1:$C$66,2,FALSE)</f>
        <v>Climax Species</v>
      </c>
      <c r="G187" s="54" t="s">
        <v>574</v>
      </c>
    </row>
    <row r="188" ht="13.5" customHeight="1">
      <c r="A188" s="8" t="s">
        <v>595</v>
      </c>
      <c r="B188" s="7" t="s">
        <v>633</v>
      </c>
      <c r="C188" s="7" t="s">
        <v>634</v>
      </c>
      <c r="D188" s="7">
        <v>27.0</v>
      </c>
      <c r="E188" s="53"/>
      <c r="F188" s="8" t="str">
        <f>VLOOKUP(B188,'Species list'!$B$1:$C$66,2,FALSE)</f>
        <v>Climax Species</v>
      </c>
      <c r="G188" s="7" t="s">
        <v>583</v>
      </c>
    </row>
    <row r="189" ht="13.5" customHeight="1">
      <c r="A189" s="8" t="s">
        <v>595</v>
      </c>
      <c r="B189" s="7" t="s">
        <v>635</v>
      </c>
      <c r="C189" s="7" t="s">
        <v>636</v>
      </c>
      <c r="D189" s="7">
        <v>3.0</v>
      </c>
      <c r="E189" s="53"/>
      <c r="F189" s="8" t="str">
        <f>VLOOKUP(B189,'Species list'!$B$1:$C$66,2,FALSE)</f>
        <v>Early Successional Species </v>
      </c>
      <c r="G189" s="7" t="s">
        <v>576</v>
      </c>
    </row>
    <row r="190" ht="13.5" customHeight="1">
      <c r="A190" s="8" t="s">
        <v>595</v>
      </c>
      <c r="B190" s="7" t="s">
        <v>639</v>
      </c>
      <c r="C190" s="7" t="s">
        <v>640</v>
      </c>
      <c r="D190" s="56">
        <v>1.0</v>
      </c>
      <c r="E190" s="57">
        <v>2.25</v>
      </c>
      <c r="F190" s="8" t="str">
        <f>VLOOKUP(B190,'Species list'!$B$1:$C$66,2,FALSE)</f>
        <v>Understory Species</v>
      </c>
      <c r="G190" s="7" t="s">
        <v>583</v>
      </c>
    </row>
    <row r="191" ht="13.5" customHeight="1">
      <c r="A191" s="8" t="s">
        <v>595</v>
      </c>
      <c r="B191" s="7" t="s">
        <v>639</v>
      </c>
      <c r="C191" s="7" t="s">
        <v>640</v>
      </c>
      <c r="D191" s="54">
        <v>1.0</v>
      </c>
      <c r="E191" s="58"/>
      <c r="F191" s="8" t="str">
        <f>VLOOKUP(B191,'Species list'!$B$1:$C$66,2,FALSE)</f>
        <v>Understory Species</v>
      </c>
      <c r="G191" s="7" t="s">
        <v>574</v>
      </c>
    </row>
    <row r="192" ht="13.5" customHeight="1">
      <c r="A192" s="8" t="s">
        <v>595</v>
      </c>
      <c r="B192" s="7" t="s">
        <v>639</v>
      </c>
      <c r="C192" s="7" t="s">
        <v>640</v>
      </c>
      <c r="D192" s="7">
        <v>2.0</v>
      </c>
      <c r="E192" s="53"/>
      <c r="F192" s="8" t="str">
        <f>VLOOKUP(B192,'Species list'!$B$1:$C$66,2,FALSE)</f>
        <v>Understory Species</v>
      </c>
      <c r="G192" s="7" t="s">
        <v>576</v>
      </c>
    </row>
    <row r="193" ht="13.5" customHeight="1">
      <c r="A193" s="8" t="s">
        <v>596</v>
      </c>
      <c r="B193" s="7" t="s">
        <v>379</v>
      </c>
      <c r="C193" s="7" t="s">
        <v>573</v>
      </c>
      <c r="D193" s="7">
        <v>1.0</v>
      </c>
      <c r="E193" s="53">
        <v>34.9</v>
      </c>
      <c r="F193" s="8" t="str">
        <f>VLOOKUP(B193,'Species list'!$B$1:$C$66,2,FALSE)</f>
        <v>Climax Species</v>
      </c>
      <c r="G193" s="7" t="s">
        <v>574</v>
      </c>
    </row>
    <row r="194" ht="13.5" customHeight="1">
      <c r="A194" s="8" t="s">
        <v>596</v>
      </c>
      <c r="B194" s="7" t="s">
        <v>379</v>
      </c>
      <c r="C194" s="7" t="s">
        <v>573</v>
      </c>
      <c r="D194" s="7">
        <v>1.0</v>
      </c>
      <c r="E194" s="53">
        <v>38.5</v>
      </c>
      <c r="F194" s="8" t="str">
        <f>VLOOKUP(B194,'Species list'!$B$1:$C$66,2,FALSE)</f>
        <v>Climax Species</v>
      </c>
      <c r="G194" s="7" t="s">
        <v>574</v>
      </c>
    </row>
    <row r="195" ht="13.5" customHeight="1">
      <c r="A195" s="8" t="s">
        <v>596</v>
      </c>
      <c r="B195" s="7" t="s">
        <v>379</v>
      </c>
      <c r="C195" s="7" t="s">
        <v>573</v>
      </c>
      <c r="D195" s="7">
        <v>9.0</v>
      </c>
      <c r="E195" s="53"/>
      <c r="F195" s="8" t="str">
        <f>VLOOKUP(B195,'Species list'!$B$1:$C$66,2,FALSE)</f>
        <v>Climax Species</v>
      </c>
      <c r="G195" s="7" t="s">
        <v>576</v>
      </c>
    </row>
    <row r="196" ht="13.5" customHeight="1">
      <c r="A196" s="8" t="s">
        <v>596</v>
      </c>
      <c r="B196" s="7" t="s">
        <v>395</v>
      </c>
      <c r="C196" s="7" t="s">
        <v>658</v>
      </c>
      <c r="D196" s="7">
        <v>1.0</v>
      </c>
      <c r="E196" s="53"/>
      <c r="F196" s="8" t="str">
        <f>VLOOKUP(B196,'Species list'!$B$1:$C$66,2,FALSE)</f>
        <v>Understory Species</v>
      </c>
      <c r="G196" s="7" t="s">
        <v>576</v>
      </c>
    </row>
    <row r="197" ht="13.5" customHeight="1">
      <c r="A197" s="8" t="s">
        <v>596</v>
      </c>
      <c r="B197" s="7" t="s">
        <v>371</v>
      </c>
      <c r="C197" s="7" t="s">
        <v>659</v>
      </c>
      <c r="D197" s="7">
        <v>1.0</v>
      </c>
      <c r="E197" s="53">
        <v>1.5</v>
      </c>
      <c r="F197" s="8" t="str">
        <f>VLOOKUP(B197,'Species list'!$B$1:$C$66,2,FALSE)</f>
        <v>Intermediate Species</v>
      </c>
      <c r="G197" s="7" t="s">
        <v>583</v>
      </c>
    </row>
    <row r="198" ht="13.5" customHeight="1">
      <c r="A198" s="8" t="s">
        <v>596</v>
      </c>
      <c r="B198" s="7" t="s">
        <v>371</v>
      </c>
      <c r="C198" s="7" t="s">
        <v>659</v>
      </c>
      <c r="D198" s="7">
        <v>1.0</v>
      </c>
      <c r="E198" s="53">
        <v>3.3</v>
      </c>
      <c r="F198" s="8" t="str">
        <f>VLOOKUP(B198,'Species list'!$B$1:$C$66,2,FALSE)</f>
        <v>Intermediate Species</v>
      </c>
      <c r="G198" s="7" t="s">
        <v>576</v>
      </c>
    </row>
    <row r="199" ht="13.5" customHeight="1">
      <c r="A199" s="8" t="s">
        <v>596</v>
      </c>
      <c r="B199" s="7" t="s">
        <v>371</v>
      </c>
      <c r="C199" s="7" t="s">
        <v>659</v>
      </c>
      <c r="D199" s="7">
        <v>2.0</v>
      </c>
      <c r="E199" s="53"/>
      <c r="F199" s="8" t="str">
        <f>VLOOKUP(B199,'Species list'!$B$1:$C$66,2,FALSE)</f>
        <v>Intermediate Species</v>
      </c>
      <c r="G199" s="50" t="s">
        <v>583</v>
      </c>
    </row>
    <row r="200" ht="13.5" customHeight="1">
      <c r="A200" s="8" t="s">
        <v>596</v>
      </c>
      <c r="B200" s="7" t="s">
        <v>351</v>
      </c>
      <c r="C200" s="7" t="s">
        <v>622</v>
      </c>
      <c r="D200" s="7">
        <v>3.0</v>
      </c>
      <c r="E200" s="53"/>
      <c r="F200" s="8" t="str">
        <f>VLOOKUP(B200,'Species list'!$B$1:$C$66,2,FALSE)</f>
        <v>Invasive Species</v>
      </c>
      <c r="G200" s="7" t="s">
        <v>576</v>
      </c>
    </row>
    <row r="201" ht="13.5" customHeight="1">
      <c r="A201" s="8" t="s">
        <v>596</v>
      </c>
      <c r="B201" s="7" t="s">
        <v>351</v>
      </c>
      <c r="C201" s="7" t="s">
        <v>622</v>
      </c>
      <c r="D201" s="56">
        <v>17.0</v>
      </c>
      <c r="E201" s="57"/>
      <c r="F201" s="8" t="str">
        <f>VLOOKUP(B201,'Species list'!$B$1:$C$66,2,FALSE)</f>
        <v>Invasive Species</v>
      </c>
      <c r="G201" s="7" t="s">
        <v>600</v>
      </c>
    </row>
    <row r="202" ht="13.5" customHeight="1">
      <c r="A202" s="8" t="s">
        <v>596</v>
      </c>
      <c r="B202" s="7" t="s">
        <v>578</v>
      </c>
      <c r="C202" s="50" t="s">
        <v>579</v>
      </c>
      <c r="D202" s="54">
        <v>2.0</v>
      </c>
      <c r="E202" s="58"/>
      <c r="F202" s="8" t="str">
        <f>VLOOKUP(B202,'Species list'!$B$1:$C$66,2,FALSE)</f>
        <v>Climax Species</v>
      </c>
      <c r="G202" s="7" t="s">
        <v>576</v>
      </c>
    </row>
    <row r="203" ht="13.5" customHeight="1">
      <c r="A203" s="8" t="s">
        <v>596</v>
      </c>
      <c r="B203" s="7" t="s">
        <v>581</v>
      </c>
      <c r="C203" s="50" t="s">
        <v>582</v>
      </c>
      <c r="D203" s="7">
        <v>112.0</v>
      </c>
      <c r="E203" s="53"/>
      <c r="F203" s="8" t="str">
        <f>VLOOKUP(B203,'Species list'!$B$1:$C$66,2,FALSE)</f>
        <v>Early Successional Species </v>
      </c>
      <c r="G203" s="7" t="s">
        <v>600</v>
      </c>
    </row>
    <row r="204" ht="13.5" customHeight="1">
      <c r="A204" s="8" t="s">
        <v>596</v>
      </c>
      <c r="B204" s="7" t="s">
        <v>592</v>
      </c>
      <c r="C204" s="7" t="s">
        <v>593</v>
      </c>
      <c r="D204" s="50">
        <v>1.0</v>
      </c>
      <c r="E204" s="51"/>
      <c r="F204" s="8" t="str">
        <f>VLOOKUP(B204,'Species list'!$B$1:$C$66,2,FALSE)</f>
        <v>Early Successional Species </v>
      </c>
      <c r="G204" s="7" t="s">
        <v>583</v>
      </c>
    </row>
    <row r="205" ht="13.5" customHeight="1">
      <c r="A205" s="8" t="s">
        <v>596</v>
      </c>
      <c r="B205" s="7" t="s">
        <v>592</v>
      </c>
      <c r="C205" s="7" t="s">
        <v>593</v>
      </c>
      <c r="D205" s="7">
        <v>95.0</v>
      </c>
      <c r="E205" s="53"/>
      <c r="F205" s="8" t="str">
        <f>VLOOKUP(B205,'Species list'!$B$1:$C$66,2,FALSE)</f>
        <v>Early Successional Species </v>
      </c>
      <c r="G205" s="7" t="s">
        <v>574</v>
      </c>
      <c r="I205" s="8">
        <v>2.0</v>
      </c>
    </row>
    <row r="206" ht="13.5" customHeight="1">
      <c r="A206" s="8" t="s">
        <v>596</v>
      </c>
      <c r="B206" s="7" t="s">
        <v>597</v>
      </c>
      <c r="C206" s="7" t="s">
        <v>598</v>
      </c>
      <c r="D206" s="7">
        <v>1.0</v>
      </c>
      <c r="E206" s="53"/>
      <c r="F206" s="8" t="str">
        <f>VLOOKUP(B206,'Species list'!$B$1:$C$66,2,FALSE)</f>
        <v>Invasive Species</v>
      </c>
      <c r="G206" s="7" t="s">
        <v>574</v>
      </c>
    </row>
    <row r="207" ht="13.5" customHeight="1">
      <c r="A207" s="8" t="s">
        <v>596</v>
      </c>
      <c r="B207" s="7" t="s">
        <v>403</v>
      </c>
      <c r="C207" s="7"/>
      <c r="D207" s="7">
        <v>1.0</v>
      </c>
      <c r="E207" s="53">
        <v>2.4</v>
      </c>
      <c r="F207" s="8" t="str">
        <f>VLOOKUP(B207,'Species list'!$B$1:$C$66,2,FALSE)</f>
        <v>DEAD</v>
      </c>
      <c r="G207" s="7" t="s">
        <v>574</v>
      </c>
      <c r="I207" s="8">
        <f>SUM(D207:D222)</f>
        <v>214</v>
      </c>
    </row>
    <row r="208" ht="13.5" customHeight="1">
      <c r="A208" s="8" t="s">
        <v>596</v>
      </c>
      <c r="B208" s="7" t="s">
        <v>403</v>
      </c>
      <c r="C208" s="7"/>
      <c r="D208" s="7">
        <v>1.0</v>
      </c>
      <c r="E208" s="53">
        <v>1.3</v>
      </c>
      <c r="F208" s="8" t="str">
        <f>VLOOKUP(B208,'Species list'!$B$1:$C$66,2,FALSE)</f>
        <v>DEAD</v>
      </c>
      <c r="G208" s="7" t="s">
        <v>574</v>
      </c>
    </row>
    <row r="209" ht="13.5" customHeight="1">
      <c r="A209" s="8" t="s">
        <v>596</v>
      </c>
      <c r="B209" s="7" t="s">
        <v>403</v>
      </c>
      <c r="C209" s="7"/>
      <c r="D209" s="7">
        <v>1.0</v>
      </c>
      <c r="E209" s="53">
        <v>1.0</v>
      </c>
      <c r="F209" s="8" t="str">
        <f>VLOOKUP(B209,'Species list'!$B$1:$C$66,2,FALSE)</f>
        <v>DEAD</v>
      </c>
      <c r="G209" s="7" t="s">
        <v>574</v>
      </c>
    </row>
    <row r="210" ht="13.5" customHeight="1">
      <c r="A210" s="8" t="s">
        <v>596</v>
      </c>
      <c r="B210" s="7" t="s">
        <v>403</v>
      </c>
      <c r="C210" s="7"/>
      <c r="D210" s="7">
        <v>1.0</v>
      </c>
      <c r="E210" s="53">
        <v>7.0</v>
      </c>
      <c r="F210" s="8" t="str">
        <f>VLOOKUP(B210,'Species list'!$B$1:$C$66,2,FALSE)</f>
        <v>DEAD</v>
      </c>
      <c r="G210" s="7" t="s">
        <v>574</v>
      </c>
    </row>
    <row r="211" ht="13.5" customHeight="1">
      <c r="A211" s="8" t="s">
        <v>596</v>
      </c>
      <c r="B211" s="7" t="s">
        <v>403</v>
      </c>
      <c r="C211" s="7"/>
      <c r="D211" s="7">
        <v>1.0</v>
      </c>
      <c r="E211" s="53">
        <v>8.3</v>
      </c>
      <c r="F211" s="8" t="str">
        <f>VLOOKUP(B211,'Species list'!$B$1:$C$66,2,FALSE)</f>
        <v>DEAD</v>
      </c>
      <c r="G211" s="7" t="s">
        <v>576</v>
      </c>
    </row>
    <row r="212" ht="13.5" customHeight="1">
      <c r="A212" s="8" t="s">
        <v>596</v>
      </c>
      <c r="B212" s="7" t="s">
        <v>403</v>
      </c>
      <c r="C212" s="7"/>
      <c r="D212" s="7">
        <v>1.0</v>
      </c>
      <c r="E212" s="53"/>
      <c r="F212" s="8" t="str">
        <f>VLOOKUP(B212,'Species list'!$B$1:$C$66,2,FALSE)</f>
        <v>DEAD</v>
      </c>
      <c r="G212" s="7" t="s">
        <v>583</v>
      </c>
    </row>
    <row r="213" ht="13.5" customHeight="1">
      <c r="A213" s="8" t="s">
        <v>596</v>
      </c>
      <c r="B213" s="7" t="s">
        <v>403</v>
      </c>
      <c r="C213" s="7"/>
      <c r="D213" s="7">
        <v>2.0</v>
      </c>
      <c r="E213" s="53">
        <v>1.0</v>
      </c>
      <c r="F213" s="8" t="str">
        <f>VLOOKUP(B213,'Species list'!$B$1:$C$66,2,FALSE)</f>
        <v>DEAD</v>
      </c>
      <c r="G213" s="7" t="s">
        <v>576</v>
      </c>
    </row>
    <row r="214" ht="13.5" customHeight="1">
      <c r="A214" s="8" t="s">
        <v>596</v>
      </c>
      <c r="B214" s="7" t="s">
        <v>608</v>
      </c>
      <c r="C214" s="7" t="s">
        <v>609</v>
      </c>
      <c r="D214" s="7">
        <v>2.0</v>
      </c>
      <c r="E214" s="53"/>
      <c r="F214" s="8" t="str">
        <f>VLOOKUP(B214,'Species list'!$B$1:$C$66,2,FALSE)</f>
        <v>Shrub Species</v>
      </c>
      <c r="G214" s="7" t="s">
        <v>583</v>
      </c>
    </row>
    <row r="215" ht="13.5" customHeight="1">
      <c r="A215" s="8" t="s">
        <v>596</v>
      </c>
      <c r="B215" s="7" t="s">
        <v>615</v>
      </c>
      <c r="C215" s="52" t="s">
        <v>616</v>
      </c>
      <c r="D215" s="7">
        <v>49.0</v>
      </c>
      <c r="E215" s="53"/>
      <c r="F215" s="8" t="str">
        <f>VLOOKUP(B215,'Species list'!$B$1:$C$66,2,FALSE)</f>
        <v>Early Successional Species </v>
      </c>
      <c r="G215" s="7" t="s">
        <v>574</v>
      </c>
    </row>
    <row r="216" ht="13.5" customHeight="1">
      <c r="A216" s="8" t="s">
        <v>596</v>
      </c>
      <c r="B216" s="7" t="s">
        <v>615</v>
      </c>
      <c r="C216" s="50" t="s">
        <v>616</v>
      </c>
      <c r="D216" s="7">
        <v>111.0</v>
      </c>
      <c r="E216" s="53"/>
      <c r="F216" s="8" t="str">
        <f>VLOOKUP(B216,'Species list'!$B$1:$C$66,2,FALSE)</f>
        <v>Early Successional Species </v>
      </c>
      <c r="G216" s="7" t="s">
        <v>574</v>
      </c>
    </row>
    <row r="217" ht="13.5" customHeight="1">
      <c r="A217" s="8" t="s">
        <v>596</v>
      </c>
      <c r="B217" s="7" t="s">
        <v>617</v>
      </c>
      <c r="C217" s="8" t="s">
        <v>618</v>
      </c>
      <c r="D217" s="56">
        <v>1.0</v>
      </c>
      <c r="E217" s="57">
        <v>1.1</v>
      </c>
      <c r="F217" s="8" t="str">
        <f>VLOOKUP(B217,'Species list'!$B$1:$C$66,2,FALSE)</f>
        <v>Early Successional Species </v>
      </c>
      <c r="G217" s="7" t="s">
        <v>576</v>
      </c>
    </row>
    <row r="218" ht="13.5" customHeight="1">
      <c r="A218" s="8" t="s">
        <v>596</v>
      </c>
      <c r="B218" s="7" t="s">
        <v>617</v>
      </c>
      <c r="C218" s="8" t="s">
        <v>618</v>
      </c>
      <c r="D218" s="54">
        <v>1.0</v>
      </c>
      <c r="E218" s="58">
        <v>1.2</v>
      </c>
      <c r="F218" s="8" t="str">
        <f>VLOOKUP(B218,'Species list'!$B$1:$C$66,2,FALSE)</f>
        <v>Early Successional Species </v>
      </c>
      <c r="G218" s="7" t="s">
        <v>574</v>
      </c>
    </row>
    <row r="219" ht="13.5" customHeight="1">
      <c r="A219" s="8" t="s">
        <v>596</v>
      </c>
      <c r="B219" s="7" t="s">
        <v>617</v>
      </c>
      <c r="C219" s="8" t="s">
        <v>618</v>
      </c>
      <c r="D219" s="54">
        <v>1.0</v>
      </c>
      <c r="E219" s="58"/>
      <c r="F219" s="8" t="str">
        <f>VLOOKUP(B219,'Species list'!$B$1:$C$66,2,FALSE)</f>
        <v>Early Successional Species </v>
      </c>
      <c r="G219" s="7" t="s">
        <v>574</v>
      </c>
    </row>
    <row r="220" ht="13.5" customHeight="1">
      <c r="A220" s="8" t="s">
        <v>596</v>
      </c>
      <c r="B220" s="7" t="s">
        <v>617</v>
      </c>
      <c r="C220" s="8" t="s">
        <v>618</v>
      </c>
      <c r="D220" s="54">
        <v>31.0</v>
      </c>
      <c r="E220" s="58"/>
      <c r="F220" s="8" t="str">
        <f>VLOOKUP(B220,'Species list'!$B$1:$C$66,2,FALSE)</f>
        <v>Early Successional Species </v>
      </c>
      <c r="G220" s="7" t="s">
        <v>576</v>
      </c>
    </row>
    <row r="221" ht="13.5" customHeight="1">
      <c r="A221" s="8" t="s">
        <v>596</v>
      </c>
      <c r="B221" s="7" t="s">
        <v>522</v>
      </c>
      <c r="C221" s="52" t="s">
        <v>624</v>
      </c>
      <c r="D221" s="54">
        <v>1.0</v>
      </c>
      <c r="E221" s="58">
        <v>1.2</v>
      </c>
      <c r="F221" s="8" t="str">
        <f>VLOOKUP(B221,'Species list'!$B$1:$C$66,2,FALSE)</f>
        <v>Understory Species</v>
      </c>
      <c r="G221" s="7" t="s">
        <v>574</v>
      </c>
    </row>
    <row r="222" ht="13.5" customHeight="1">
      <c r="A222" s="8" t="s">
        <v>596</v>
      </c>
      <c r="B222" s="7" t="s">
        <v>522</v>
      </c>
      <c r="C222" s="52" t="s">
        <v>624</v>
      </c>
      <c r="D222" s="54">
        <v>9.0</v>
      </c>
      <c r="E222" s="58"/>
      <c r="F222" s="8" t="str">
        <f>VLOOKUP(B222,'Species list'!$B$1:$C$66,2,FALSE)</f>
        <v>Understory Species</v>
      </c>
      <c r="G222" s="7" t="s">
        <v>583</v>
      </c>
    </row>
    <row r="223" ht="13.5" customHeight="1">
      <c r="A223" s="8" t="s">
        <v>596</v>
      </c>
      <c r="B223" s="7" t="s">
        <v>522</v>
      </c>
      <c r="C223" s="52" t="s">
        <v>624</v>
      </c>
      <c r="D223" s="54">
        <v>22.0</v>
      </c>
      <c r="E223" s="58"/>
      <c r="F223" s="8" t="str">
        <f>VLOOKUP(B223,'Species list'!$B$1:$C$66,2,FALSE)</f>
        <v>Understory Species</v>
      </c>
      <c r="G223" s="7" t="s">
        <v>576</v>
      </c>
      <c r="I223" s="8">
        <v>1.0</v>
      </c>
    </row>
    <row r="224" ht="13.5" customHeight="1">
      <c r="A224" s="8" t="s">
        <v>596</v>
      </c>
      <c r="B224" s="7" t="s">
        <v>652</v>
      </c>
      <c r="C224" s="8" t="s">
        <v>653</v>
      </c>
      <c r="D224" s="54">
        <v>74.0</v>
      </c>
      <c r="E224" s="58"/>
      <c r="F224" s="8" t="str">
        <f>VLOOKUP(B224,'Species list'!$B$1:$C$66,2,FALSE)</f>
        <v>Invasive Species</v>
      </c>
      <c r="G224" s="7" t="s">
        <v>600</v>
      </c>
      <c r="I224" s="8">
        <f>SUM(D224:D242)</f>
        <v>141</v>
      </c>
    </row>
    <row r="225" ht="13.5" customHeight="1">
      <c r="A225" s="8" t="s">
        <v>596</v>
      </c>
      <c r="B225" s="7" t="s">
        <v>625</v>
      </c>
      <c r="C225" s="8" t="s">
        <v>626</v>
      </c>
      <c r="D225" s="7">
        <v>1.0</v>
      </c>
      <c r="E225" s="53">
        <v>3.4</v>
      </c>
      <c r="F225" s="8" t="str">
        <f>VLOOKUP(B225,'Species list'!$B$1:$C$66,2,FALSE)</f>
        <v>Climax Species</v>
      </c>
      <c r="G225" s="54" t="s">
        <v>574</v>
      </c>
    </row>
    <row r="226" ht="13.5" customHeight="1">
      <c r="A226" s="8" t="s">
        <v>596</v>
      </c>
      <c r="B226" s="7" t="s">
        <v>625</v>
      </c>
      <c r="C226" s="8" t="s">
        <v>626</v>
      </c>
      <c r="D226" s="7">
        <v>4.0</v>
      </c>
      <c r="E226" s="53"/>
      <c r="F226" s="8" t="str">
        <f>VLOOKUP(B226,'Species list'!$B$1:$C$66,2,FALSE)</f>
        <v>Climax Species</v>
      </c>
      <c r="G226" s="54" t="s">
        <v>576</v>
      </c>
    </row>
    <row r="227" ht="13.5" customHeight="1">
      <c r="A227" s="8" t="s">
        <v>596</v>
      </c>
      <c r="B227" s="7" t="s">
        <v>660</v>
      </c>
      <c r="C227" s="8" t="s">
        <v>661</v>
      </c>
      <c r="D227" s="7">
        <v>3.0</v>
      </c>
      <c r="E227" s="53"/>
      <c r="F227" s="8" t="str">
        <f>VLOOKUP(B227,'Species list'!$B$1:$C$66,2,FALSE)</f>
        <v>Early Successional Species </v>
      </c>
      <c r="G227" s="54" t="s">
        <v>576</v>
      </c>
    </row>
    <row r="228" ht="13.5" customHeight="1">
      <c r="A228" s="8" t="s">
        <v>596</v>
      </c>
      <c r="B228" s="7" t="s">
        <v>660</v>
      </c>
      <c r="C228" s="8" t="s">
        <v>661</v>
      </c>
      <c r="D228" s="7">
        <v>3.0</v>
      </c>
      <c r="E228" s="53"/>
      <c r="F228" s="8" t="str">
        <f>VLOOKUP(B228,'Species list'!$B$1:$C$66,2,FALSE)</f>
        <v>Early Successional Species </v>
      </c>
      <c r="G228" s="54" t="s">
        <v>583</v>
      </c>
    </row>
    <row r="229" ht="13.5" customHeight="1">
      <c r="A229" s="8" t="s">
        <v>596</v>
      </c>
      <c r="B229" s="7" t="s">
        <v>627</v>
      </c>
      <c r="C229" s="8" t="s">
        <v>628</v>
      </c>
      <c r="D229" s="7">
        <v>6.0</v>
      </c>
      <c r="E229" s="53"/>
      <c r="F229" s="8" t="str">
        <f>VLOOKUP(B229,'Species list'!$B$1:$C$66,2,FALSE)</f>
        <v>Shrub Species</v>
      </c>
      <c r="G229" s="54" t="s">
        <v>576</v>
      </c>
    </row>
    <row r="230" ht="13.5" customHeight="1">
      <c r="A230" s="8" t="s">
        <v>596</v>
      </c>
      <c r="B230" s="7" t="s">
        <v>627</v>
      </c>
      <c r="C230" s="8" t="s">
        <v>628</v>
      </c>
      <c r="D230" s="7">
        <v>22.0</v>
      </c>
      <c r="E230" s="53"/>
      <c r="F230" s="8" t="str">
        <f>VLOOKUP(B230,'Species list'!$B$1:$C$66,2,FALSE)</f>
        <v>Shrub Species</v>
      </c>
      <c r="G230" s="54" t="s">
        <v>600</v>
      </c>
    </row>
    <row r="231" ht="13.5" customHeight="1">
      <c r="A231" s="8" t="s">
        <v>596</v>
      </c>
      <c r="B231" s="7" t="s">
        <v>629</v>
      </c>
      <c r="C231" s="8" t="s">
        <v>630</v>
      </c>
      <c r="D231" s="7">
        <v>1.0</v>
      </c>
      <c r="E231" s="53">
        <v>9.9</v>
      </c>
      <c r="F231" s="8" t="str">
        <f>VLOOKUP(B231,'Species list'!$B$1:$C$66,2,FALSE)</f>
        <v>Early Successional Species </v>
      </c>
      <c r="G231" s="54" t="s">
        <v>574</v>
      </c>
    </row>
    <row r="232" ht="13.5" customHeight="1">
      <c r="A232" s="8" t="s">
        <v>596</v>
      </c>
      <c r="B232" s="7" t="s">
        <v>629</v>
      </c>
      <c r="C232" s="8" t="s">
        <v>630</v>
      </c>
      <c r="D232" s="7">
        <v>1.0</v>
      </c>
      <c r="E232" s="53">
        <v>6.1</v>
      </c>
      <c r="F232" s="8" t="str">
        <f>VLOOKUP(B232,'Species list'!$B$1:$C$66,2,FALSE)</f>
        <v>Early Successional Species </v>
      </c>
      <c r="G232" s="54" t="s">
        <v>574</v>
      </c>
    </row>
    <row r="233" ht="13.5" customHeight="1">
      <c r="A233" s="8" t="s">
        <v>596</v>
      </c>
      <c r="B233" s="7" t="s">
        <v>629</v>
      </c>
      <c r="C233" s="8" t="s">
        <v>630</v>
      </c>
      <c r="D233" s="7">
        <v>1.0</v>
      </c>
      <c r="E233" s="53">
        <v>1.3</v>
      </c>
      <c r="F233" s="8" t="str">
        <f>VLOOKUP(B233,'Species list'!$B$1:$C$66,2,FALSE)</f>
        <v>Early Successional Species </v>
      </c>
      <c r="G233" s="54" t="s">
        <v>574</v>
      </c>
    </row>
    <row r="234" ht="13.5" customHeight="1">
      <c r="A234" s="8" t="s">
        <v>596</v>
      </c>
      <c r="B234" s="7" t="s">
        <v>629</v>
      </c>
      <c r="C234" s="8" t="s">
        <v>630</v>
      </c>
      <c r="D234" s="7">
        <v>1.0</v>
      </c>
      <c r="E234" s="53">
        <v>5.5</v>
      </c>
      <c r="F234" s="8" t="str">
        <f>VLOOKUP(B234,'Species list'!$B$1:$C$66,2,FALSE)</f>
        <v>Early Successional Species </v>
      </c>
      <c r="G234" s="54" t="s">
        <v>574</v>
      </c>
    </row>
    <row r="235" ht="13.5" customHeight="1">
      <c r="A235" s="8" t="s">
        <v>596</v>
      </c>
      <c r="B235" s="7" t="s">
        <v>629</v>
      </c>
      <c r="C235" s="8" t="s">
        <v>630</v>
      </c>
      <c r="D235" s="7">
        <v>1.0</v>
      </c>
      <c r="E235" s="53">
        <v>6.8</v>
      </c>
      <c r="F235" s="8" t="str">
        <f>VLOOKUP(B235,'Species list'!$B$1:$C$66,2,FALSE)</f>
        <v>Early Successional Species </v>
      </c>
      <c r="G235" s="54" t="s">
        <v>574</v>
      </c>
    </row>
    <row r="236" ht="13.5" customHeight="1">
      <c r="A236" s="8" t="s">
        <v>596</v>
      </c>
      <c r="B236" s="7" t="s">
        <v>629</v>
      </c>
      <c r="C236" s="8" t="s">
        <v>630</v>
      </c>
      <c r="D236" s="7">
        <v>2.0</v>
      </c>
      <c r="E236" s="53">
        <v>1.2</v>
      </c>
      <c r="F236" s="8" t="str">
        <f>VLOOKUP(B236,'Species list'!$B$1:$C$66,2,FALSE)</f>
        <v>Early Successional Species </v>
      </c>
      <c r="G236" s="54" t="s">
        <v>574</v>
      </c>
    </row>
    <row r="237" ht="13.5" customHeight="1">
      <c r="A237" s="8" t="s">
        <v>596</v>
      </c>
      <c r="B237" s="7" t="s">
        <v>629</v>
      </c>
      <c r="C237" s="8" t="s">
        <v>630</v>
      </c>
      <c r="D237" s="7">
        <v>2.0</v>
      </c>
      <c r="E237" s="53">
        <v>1.1</v>
      </c>
      <c r="F237" s="8" t="str">
        <f>VLOOKUP(B237,'Species list'!$B$1:$C$66,2,FALSE)</f>
        <v>Early Successional Species </v>
      </c>
      <c r="G237" s="7" t="s">
        <v>574</v>
      </c>
    </row>
    <row r="238" ht="13.5" customHeight="1">
      <c r="A238" s="8" t="s">
        <v>596</v>
      </c>
      <c r="B238" s="7" t="s">
        <v>629</v>
      </c>
      <c r="C238" s="8" t="s">
        <v>630</v>
      </c>
      <c r="D238" s="7">
        <v>2.0</v>
      </c>
      <c r="E238" s="53">
        <v>1.5</v>
      </c>
      <c r="F238" s="8" t="str">
        <f>VLOOKUP(B238,'Species list'!$B$1:$C$66,2,FALSE)</f>
        <v>Early Successional Species </v>
      </c>
      <c r="G238" s="7" t="s">
        <v>574</v>
      </c>
    </row>
    <row r="239" ht="13.5" customHeight="1">
      <c r="A239" s="8" t="s">
        <v>596</v>
      </c>
      <c r="B239" s="7" t="s">
        <v>629</v>
      </c>
      <c r="C239" s="8" t="s">
        <v>630</v>
      </c>
      <c r="D239" s="7">
        <v>3.0</v>
      </c>
      <c r="E239" s="53">
        <v>1.5</v>
      </c>
      <c r="F239" s="8" t="str">
        <f>VLOOKUP(B239,'Species list'!$B$1:$C$66,2,FALSE)</f>
        <v>Early Successional Species </v>
      </c>
      <c r="G239" s="7" t="s">
        <v>574</v>
      </c>
    </row>
    <row r="240" ht="13.5" customHeight="1">
      <c r="A240" s="8" t="s">
        <v>596</v>
      </c>
      <c r="B240" s="7" t="s">
        <v>629</v>
      </c>
      <c r="C240" s="8" t="s">
        <v>630</v>
      </c>
      <c r="D240" s="7">
        <v>4.0</v>
      </c>
      <c r="E240" s="53">
        <v>1.25</v>
      </c>
      <c r="F240" s="8" t="str">
        <f>VLOOKUP(B240,'Species list'!$B$1:$C$66,2,FALSE)</f>
        <v>Early Successional Species </v>
      </c>
      <c r="G240" s="7" t="s">
        <v>574</v>
      </c>
    </row>
    <row r="241" ht="13.5" customHeight="1">
      <c r="A241" s="8" t="s">
        <v>596</v>
      </c>
      <c r="B241" s="7" t="s">
        <v>629</v>
      </c>
      <c r="C241" s="8" t="s">
        <v>630</v>
      </c>
      <c r="D241" s="7">
        <v>4.0</v>
      </c>
      <c r="E241" s="53">
        <v>1.0</v>
      </c>
      <c r="F241" s="8" t="str">
        <f>VLOOKUP(B241,'Species list'!$B$1:$C$66,2,FALSE)</f>
        <v>Early Successional Species </v>
      </c>
      <c r="G241" s="7" t="s">
        <v>574</v>
      </c>
    </row>
    <row r="242" ht="13.5" customHeight="1">
      <c r="A242" s="8" t="s">
        <v>596</v>
      </c>
      <c r="B242" s="7" t="s">
        <v>629</v>
      </c>
      <c r="C242" s="8" t="s">
        <v>630</v>
      </c>
      <c r="D242" s="56">
        <v>6.0</v>
      </c>
      <c r="E242" s="57">
        <v>1.0</v>
      </c>
      <c r="F242" s="8" t="str">
        <f>VLOOKUP(B242,'Species list'!$B$1:$C$66,2,FALSE)</f>
        <v>Early Successional Species </v>
      </c>
      <c r="G242" s="7" t="s">
        <v>574</v>
      </c>
    </row>
    <row r="243" ht="13.5" customHeight="1">
      <c r="A243" s="8" t="s">
        <v>596</v>
      </c>
      <c r="B243" s="7" t="s">
        <v>629</v>
      </c>
      <c r="C243" s="8" t="s">
        <v>630</v>
      </c>
      <c r="D243" s="54">
        <v>266.0</v>
      </c>
      <c r="E243" s="58"/>
      <c r="F243" s="8" t="str">
        <f>VLOOKUP(B243,'Species list'!$B$1:$C$66,2,FALSE)</f>
        <v>Early Successional Species </v>
      </c>
      <c r="G243" s="7" t="s">
        <v>583</v>
      </c>
      <c r="I243" s="8">
        <v>4.0</v>
      </c>
    </row>
    <row r="244" ht="13.5" customHeight="1">
      <c r="A244" s="8" t="s">
        <v>596</v>
      </c>
      <c r="B244" s="7" t="s">
        <v>629</v>
      </c>
      <c r="C244" s="8" t="s">
        <v>630</v>
      </c>
      <c r="D244" s="7">
        <v>268.0</v>
      </c>
      <c r="E244" s="53"/>
      <c r="F244" s="8" t="str">
        <f>VLOOKUP(B244,'Species list'!$B$1:$C$66,2,FALSE)</f>
        <v>Early Successional Species </v>
      </c>
      <c r="G244" s="7" t="s">
        <v>576</v>
      </c>
    </row>
    <row r="245" ht="13.5" customHeight="1">
      <c r="A245" s="8" t="s">
        <v>596</v>
      </c>
      <c r="B245" s="7" t="s">
        <v>631</v>
      </c>
      <c r="C245" s="8" t="s">
        <v>632</v>
      </c>
      <c r="D245" s="7">
        <v>1.0</v>
      </c>
      <c r="E245" s="53">
        <v>28.6</v>
      </c>
      <c r="F245" s="8" t="str">
        <f>VLOOKUP(B245,'Species list'!$B$1:$C$66,2,FALSE)</f>
        <v>Intermediate Species</v>
      </c>
      <c r="G245" s="7" t="s">
        <v>574</v>
      </c>
    </row>
    <row r="246" ht="13.5" customHeight="1">
      <c r="A246" s="8" t="s">
        <v>596</v>
      </c>
      <c r="B246" s="7" t="s">
        <v>633</v>
      </c>
      <c r="C246" s="8" t="s">
        <v>634</v>
      </c>
      <c r="D246" s="7">
        <v>1.0</v>
      </c>
      <c r="E246" s="53">
        <v>12.5</v>
      </c>
      <c r="F246" s="8" t="str">
        <f>VLOOKUP(B246,'Species list'!$B$1:$C$66,2,FALSE)</f>
        <v>Climax Species</v>
      </c>
      <c r="G246" s="7" t="s">
        <v>574</v>
      </c>
    </row>
    <row r="247" ht="13.5" customHeight="1">
      <c r="A247" s="8" t="s">
        <v>596</v>
      </c>
      <c r="B247" s="7" t="s">
        <v>635</v>
      </c>
      <c r="C247" s="8" t="s">
        <v>636</v>
      </c>
      <c r="D247" s="7">
        <v>1.0</v>
      </c>
      <c r="E247" s="53">
        <v>3.25</v>
      </c>
      <c r="F247" s="8" t="str">
        <f>VLOOKUP(B247,'Species list'!$B$1:$C$66,2,FALSE)</f>
        <v>Early Successional Species </v>
      </c>
      <c r="G247" s="7" t="s">
        <v>574</v>
      </c>
      <c r="I247" s="8">
        <v>2.0</v>
      </c>
    </row>
    <row r="248" ht="13.5" customHeight="1">
      <c r="A248" s="8" t="s">
        <v>596</v>
      </c>
      <c r="B248" s="7" t="s">
        <v>635</v>
      </c>
      <c r="C248" s="7" t="s">
        <v>636</v>
      </c>
      <c r="D248" s="7">
        <v>1.0</v>
      </c>
      <c r="E248" s="53">
        <v>1.4</v>
      </c>
      <c r="F248" s="8" t="str">
        <f>VLOOKUP(B248,'Species list'!$B$1:$C$66,2,FALSE)</f>
        <v>Early Successional Species </v>
      </c>
      <c r="G248" s="56" t="s">
        <v>574</v>
      </c>
    </row>
    <row r="249" ht="13.5" customHeight="1">
      <c r="A249" s="8" t="s">
        <v>596</v>
      </c>
      <c r="B249" s="7" t="s">
        <v>635</v>
      </c>
      <c r="C249" s="7" t="s">
        <v>636</v>
      </c>
      <c r="D249" s="7">
        <v>1.0</v>
      </c>
      <c r="E249" s="53">
        <v>6.0</v>
      </c>
      <c r="F249" s="8" t="str">
        <f>VLOOKUP(B249,'Species list'!$B$1:$C$66,2,FALSE)</f>
        <v>Early Successional Species </v>
      </c>
      <c r="G249" s="54" t="s">
        <v>574</v>
      </c>
      <c r="I249" s="8">
        <f>SUM(D249:D271)</f>
        <v>196</v>
      </c>
    </row>
    <row r="250" ht="13.5" customHeight="1">
      <c r="A250" s="8" t="s">
        <v>596</v>
      </c>
      <c r="B250" s="7" t="s">
        <v>635</v>
      </c>
      <c r="C250" s="7" t="s">
        <v>636</v>
      </c>
      <c r="D250" s="7">
        <v>42.0</v>
      </c>
      <c r="E250" s="53"/>
      <c r="F250" s="8" t="str">
        <f>VLOOKUP(B250,'Species list'!$B$1:$C$66,2,FALSE)</f>
        <v>Early Successional Species </v>
      </c>
      <c r="G250" s="7" t="s">
        <v>583</v>
      </c>
    </row>
    <row r="251" ht="13.5" customHeight="1">
      <c r="A251" s="8" t="s">
        <v>596</v>
      </c>
      <c r="B251" s="7" t="s">
        <v>635</v>
      </c>
      <c r="C251" s="7" t="s">
        <v>636</v>
      </c>
      <c r="D251" s="7">
        <v>42.0</v>
      </c>
      <c r="E251" s="53"/>
      <c r="F251" s="8" t="str">
        <f>VLOOKUP(B251,'Species list'!$B$1:$C$66,2,FALSE)</f>
        <v>Early Successional Species </v>
      </c>
      <c r="G251" s="7" t="s">
        <v>576</v>
      </c>
    </row>
    <row r="252" ht="13.5" customHeight="1">
      <c r="A252" s="8" t="s">
        <v>596</v>
      </c>
      <c r="B252" s="7" t="s">
        <v>637</v>
      </c>
      <c r="C252" s="50" t="s">
        <v>638</v>
      </c>
      <c r="D252" s="7">
        <v>1.0</v>
      </c>
      <c r="E252" s="53"/>
      <c r="F252" s="8" t="str">
        <f>VLOOKUP(B252,'Species list'!$B$1:$C$66,2,FALSE)</f>
        <v>Climax Species</v>
      </c>
      <c r="G252" s="7" t="s">
        <v>576</v>
      </c>
    </row>
    <row r="253" ht="13.5" customHeight="1">
      <c r="A253" s="8" t="s">
        <v>599</v>
      </c>
      <c r="B253" s="7" t="s">
        <v>379</v>
      </c>
      <c r="C253" s="7" t="s">
        <v>573</v>
      </c>
      <c r="D253" s="7">
        <v>1.0</v>
      </c>
      <c r="E253" s="53">
        <v>1.5</v>
      </c>
      <c r="F253" s="8" t="str">
        <f>VLOOKUP(B253,'Species list'!$B$1:$C$66,2,FALSE)</f>
        <v>Climax Species</v>
      </c>
      <c r="G253" s="7" t="s">
        <v>574</v>
      </c>
    </row>
    <row r="254" ht="13.5" customHeight="1">
      <c r="A254" s="8" t="s">
        <v>599</v>
      </c>
      <c r="B254" s="7" t="s">
        <v>379</v>
      </c>
      <c r="C254" s="7" t="s">
        <v>573</v>
      </c>
      <c r="D254" s="7">
        <v>1.0</v>
      </c>
      <c r="E254" s="53"/>
      <c r="F254" s="8" t="str">
        <f>VLOOKUP(B254,'Species list'!$B$1:$C$66,2,FALSE)</f>
        <v>Climax Species</v>
      </c>
      <c r="G254" s="7" t="s">
        <v>576</v>
      </c>
    </row>
    <row r="255" ht="13.5" customHeight="1">
      <c r="A255" s="8" t="s">
        <v>599</v>
      </c>
      <c r="B255" s="7" t="s">
        <v>379</v>
      </c>
      <c r="C255" s="7" t="s">
        <v>573</v>
      </c>
      <c r="D255" s="56">
        <v>3.0</v>
      </c>
      <c r="E255" s="57"/>
      <c r="F255" s="8" t="str">
        <f>VLOOKUP(B255,'Species list'!$B$1:$C$66,2,FALSE)</f>
        <v>Climax Species</v>
      </c>
      <c r="G255" s="7" t="s">
        <v>583</v>
      </c>
    </row>
    <row r="256" ht="13.5" customHeight="1">
      <c r="A256" s="8" t="s">
        <v>599</v>
      </c>
      <c r="B256" s="7" t="s">
        <v>371</v>
      </c>
      <c r="C256" s="7" t="s">
        <v>659</v>
      </c>
      <c r="D256" s="54">
        <v>1.0</v>
      </c>
      <c r="E256" s="58">
        <v>5.9</v>
      </c>
      <c r="F256" s="8" t="str">
        <f>VLOOKUP(B256,'Species list'!$B$1:$C$66,2,FALSE)</f>
        <v>Intermediate Species</v>
      </c>
      <c r="G256" s="7" t="s">
        <v>576</v>
      </c>
    </row>
    <row r="257" ht="13.5" customHeight="1">
      <c r="A257" s="8" t="s">
        <v>599</v>
      </c>
      <c r="B257" s="7" t="s">
        <v>371</v>
      </c>
      <c r="C257" s="7" t="s">
        <v>659</v>
      </c>
      <c r="D257" s="7">
        <v>1.0</v>
      </c>
      <c r="E257" s="53">
        <v>3.4</v>
      </c>
      <c r="F257" s="8" t="str">
        <f>VLOOKUP(B257,'Species list'!$B$1:$C$66,2,FALSE)</f>
        <v>Intermediate Species</v>
      </c>
      <c r="G257" s="7" t="s">
        <v>574</v>
      </c>
    </row>
    <row r="258" ht="13.5" customHeight="1">
      <c r="A258" s="8" t="s">
        <v>599</v>
      </c>
      <c r="B258" s="7" t="s">
        <v>371</v>
      </c>
      <c r="C258" s="7" t="s">
        <v>659</v>
      </c>
      <c r="D258" s="7">
        <v>1.0</v>
      </c>
      <c r="E258" s="53"/>
      <c r="F258" s="8" t="str">
        <f>VLOOKUP(B258,'Species list'!$B$1:$C$66,2,FALSE)</f>
        <v>Intermediate Species</v>
      </c>
      <c r="G258" s="7" t="s">
        <v>574</v>
      </c>
    </row>
    <row r="259" ht="13.5" customHeight="1">
      <c r="A259" s="8" t="s">
        <v>599</v>
      </c>
      <c r="B259" s="7" t="s">
        <v>351</v>
      </c>
      <c r="C259" s="7" t="s">
        <v>622</v>
      </c>
      <c r="D259" s="7">
        <v>31.0</v>
      </c>
      <c r="E259" s="53"/>
      <c r="F259" s="8" t="str">
        <f>VLOOKUP(B259,'Species list'!$B$1:$C$66,2,FALSE)</f>
        <v>Invasive Species</v>
      </c>
      <c r="G259" s="7" t="s">
        <v>574</v>
      </c>
    </row>
    <row r="260" ht="13.5" customHeight="1">
      <c r="A260" s="8" t="s">
        <v>599</v>
      </c>
      <c r="B260" s="7" t="s">
        <v>662</v>
      </c>
      <c r="C260" s="7" t="s">
        <v>663</v>
      </c>
      <c r="D260" s="7">
        <v>1.0</v>
      </c>
      <c r="E260" s="53">
        <v>2.1</v>
      </c>
      <c r="F260" s="8" t="str">
        <f>VLOOKUP(B260,'Species list'!$B$1:$C$66,2,FALSE)</f>
        <v>Climax Species</v>
      </c>
      <c r="G260" s="7" t="s">
        <v>583</v>
      </c>
    </row>
    <row r="261" ht="13.5" customHeight="1">
      <c r="A261" s="8" t="s">
        <v>599</v>
      </c>
      <c r="B261" s="7" t="s">
        <v>662</v>
      </c>
      <c r="C261" s="7" t="s">
        <v>663</v>
      </c>
      <c r="D261" s="7">
        <v>4.0</v>
      </c>
      <c r="E261" s="53"/>
      <c r="F261" s="8" t="str">
        <f>VLOOKUP(B261,'Species list'!$B$1:$C$66,2,FALSE)</f>
        <v>Climax Species</v>
      </c>
      <c r="G261" s="7" t="s">
        <v>583</v>
      </c>
    </row>
    <row r="262" ht="13.5" customHeight="1">
      <c r="A262" s="8" t="s">
        <v>599</v>
      </c>
      <c r="B262" s="7" t="s">
        <v>578</v>
      </c>
      <c r="C262" s="50" t="s">
        <v>579</v>
      </c>
      <c r="D262" s="7">
        <v>2.0</v>
      </c>
      <c r="E262" s="53"/>
      <c r="F262" s="8" t="str">
        <f>VLOOKUP(B262,'Species list'!$B$1:$C$66,2,FALSE)</f>
        <v>Climax Species</v>
      </c>
      <c r="G262" s="7" t="s">
        <v>583</v>
      </c>
    </row>
    <row r="263" ht="13.5" customHeight="1">
      <c r="A263" s="8" t="s">
        <v>599</v>
      </c>
      <c r="B263" s="7" t="s">
        <v>581</v>
      </c>
      <c r="C263" s="50" t="s">
        <v>582</v>
      </c>
      <c r="D263" s="7">
        <v>5.0</v>
      </c>
      <c r="E263" s="53"/>
      <c r="F263" s="8" t="str">
        <f>VLOOKUP(B263,'Species list'!$B$1:$C$66,2,FALSE)</f>
        <v>Early Successional Species </v>
      </c>
      <c r="G263" s="7" t="s">
        <v>576</v>
      </c>
    </row>
    <row r="264" ht="13.5" customHeight="1">
      <c r="A264" s="8" t="s">
        <v>599</v>
      </c>
      <c r="B264" s="7" t="s">
        <v>581</v>
      </c>
      <c r="C264" s="50" t="s">
        <v>582</v>
      </c>
      <c r="D264" s="7">
        <v>29.0</v>
      </c>
      <c r="E264" s="53"/>
      <c r="F264" s="8" t="str">
        <f>VLOOKUP(B264,'Species list'!$B$1:$C$66,2,FALSE)</f>
        <v>Early Successional Species </v>
      </c>
      <c r="G264" s="7" t="s">
        <v>583</v>
      </c>
    </row>
    <row r="265" ht="13.5" customHeight="1">
      <c r="A265" s="8" t="s">
        <v>599</v>
      </c>
      <c r="B265" s="7" t="s">
        <v>589</v>
      </c>
      <c r="C265" s="7" t="s">
        <v>590</v>
      </c>
      <c r="D265" s="60">
        <v>2.0</v>
      </c>
      <c r="E265" s="55"/>
      <c r="F265" s="8" t="str">
        <f>VLOOKUP(B265,'Species list'!$B$1:$C$66,2,FALSE)</f>
        <v>Intermediate Species</v>
      </c>
      <c r="G265" s="7" t="s">
        <v>576</v>
      </c>
    </row>
    <row r="266" ht="13.5" customHeight="1">
      <c r="A266" s="8" t="s">
        <v>599</v>
      </c>
      <c r="B266" s="7" t="s">
        <v>589</v>
      </c>
      <c r="C266" s="7" t="s">
        <v>590</v>
      </c>
      <c r="D266" s="56">
        <v>2.0</v>
      </c>
      <c r="E266" s="57"/>
      <c r="F266" s="8" t="str">
        <f>VLOOKUP(B266,'Species list'!$B$1:$C$66,2,FALSE)</f>
        <v>Intermediate Species</v>
      </c>
      <c r="G266" s="7" t="s">
        <v>600</v>
      </c>
    </row>
    <row r="267" ht="13.5" customHeight="1">
      <c r="A267" s="8" t="s">
        <v>599</v>
      </c>
      <c r="B267" s="7" t="s">
        <v>387</v>
      </c>
      <c r="C267" s="7" t="s">
        <v>664</v>
      </c>
      <c r="D267" s="7">
        <v>12.0</v>
      </c>
      <c r="E267" s="53"/>
      <c r="F267" s="8" t="str">
        <f>VLOOKUP(B267,'Species list'!$B$1:$C$66,2,FALSE)</f>
        <v>Shrub Species</v>
      </c>
      <c r="G267" s="7" t="s">
        <v>583</v>
      </c>
    </row>
    <row r="268" ht="13.5" customHeight="1">
      <c r="A268" s="8" t="s">
        <v>599</v>
      </c>
      <c r="B268" s="7" t="s">
        <v>665</v>
      </c>
      <c r="C268" s="50" t="s">
        <v>666</v>
      </c>
      <c r="D268" s="7">
        <v>1.0</v>
      </c>
      <c r="E268" s="53"/>
      <c r="F268" s="8" t="str">
        <f>VLOOKUP(B268,'Species list'!$B$1:$C$66,2,FALSE)</f>
        <v>Early Successional Species </v>
      </c>
      <c r="G268" s="56" t="s">
        <v>576</v>
      </c>
    </row>
    <row r="269" ht="13.5" customHeight="1">
      <c r="A269" s="8" t="s">
        <v>599</v>
      </c>
      <c r="B269" s="7" t="s">
        <v>592</v>
      </c>
      <c r="C269" s="8" t="s">
        <v>593</v>
      </c>
      <c r="D269" s="7">
        <v>5.0</v>
      </c>
      <c r="E269" s="53"/>
      <c r="F269" s="8" t="str">
        <f>VLOOKUP(B269,'Species list'!$B$1:$C$66,2,FALSE)</f>
        <v>Early Successional Species </v>
      </c>
      <c r="G269" s="56" t="s">
        <v>583</v>
      </c>
    </row>
    <row r="270" ht="13.5" customHeight="1">
      <c r="A270" s="8" t="s">
        <v>599</v>
      </c>
      <c r="B270" s="7" t="s">
        <v>592</v>
      </c>
      <c r="C270" s="8" t="s">
        <v>593</v>
      </c>
      <c r="D270" s="7">
        <v>6.0</v>
      </c>
      <c r="E270" s="53"/>
      <c r="F270" s="8" t="str">
        <f>VLOOKUP(B270,'Species list'!$B$1:$C$66,2,FALSE)</f>
        <v>Early Successional Species </v>
      </c>
      <c r="G270" s="56" t="s">
        <v>576</v>
      </c>
    </row>
    <row r="271" ht="13.5" customHeight="1">
      <c r="A271" s="8" t="s">
        <v>599</v>
      </c>
      <c r="B271" s="7" t="s">
        <v>597</v>
      </c>
      <c r="C271" s="8" t="s">
        <v>598</v>
      </c>
      <c r="D271" s="7">
        <v>2.0</v>
      </c>
      <c r="E271" s="53"/>
      <c r="F271" s="8" t="str">
        <f>VLOOKUP(B271,'Species list'!$B$1:$C$66,2,FALSE)</f>
        <v>Invasive Species</v>
      </c>
      <c r="G271" s="56" t="s">
        <v>600</v>
      </c>
    </row>
    <row r="272" ht="13.5" customHeight="1">
      <c r="A272" s="8" t="s">
        <v>599</v>
      </c>
      <c r="B272" s="7" t="s">
        <v>597</v>
      </c>
      <c r="C272" s="8" t="s">
        <v>598</v>
      </c>
      <c r="D272" s="7">
        <v>6.0</v>
      </c>
      <c r="E272" s="53"/>
      <c r="F272" s="8" t="str">
        <f>VLOOKUP(B272,'Species list'!$B$1:$C$66,2,FALSE)</f>
        <v>Invasive Species</v>
      </c>
      <c r="G272" s="56" t="s">
        <v>600</v>
      </c>
      <c r="I272" s="8">
        <v>3.0</v>
      </c>
    </row>
    <row r="273" ht="13.5" customHeight="1">
      <c r="A273" s="8" t="s">
        <v>599</v>
      </c>
      <c r="B273" s="7" t="s">
        <v>667</v>
      </c>
      <c r="C273" s="8" t="s">
        <v>668</v>
      </c>
      <c r="D273" s="7">
        <v>2.0</v>
      </c>
      <c r="E273" s="53">
        <v>1.1</v>
      </c>
      <c r="F273" s="8" t="str">
        <f>VLOOKUP(B273,'Species list'!$B$1:$C$66,2,FALSE)</f>
        <v>Climax Species</v>
      </c>
      <c r="G273" s="56" t="s">
        <v>574</v>
      </c>
    </row>
    <row r="274" ht="13.5" customHeight="1">
      <c r="A274" s="8" t="s">
        <v>599</v>
      </c>
      <c r="B274" s="7" t="s">
        <v>669</v>
      </c>
      <c r="C274" s="8" t="s">
        <v>670</v>
      </c>
      <c r="D274" s="7">
        <v>24.0</v>
      </c>
      <c r="E274" s="53"/>
      <c r="F274" s="8" t="str">
        <f>VLOOKUP(B274,'Species list'!$B$1:$C$66,2,FALSE)</f>
        <v>Shrub Species</v>
      </c>
      <c r="G274" s="7" t="s">
        <v>600</v>
      </c>
    </row>
    <row r="275" ht="13.5" customHeight="1">
      <c r="A275" s="8" t="s">
        <v>599</v>
      </c>
      <c r="B275" s="7" t="s">
        <v>604</v>
      </c>
      <c r="C275" s="7" t="s">
        <v>605</v>
      </c>
      <c r="D275" s="7">
        <v>2.0</v>
      </c>
      <c r="E275" s="53"/>
      <c r="F275" s="8" t="str">
        <f>VLOOKUP(B275,'Species list'!$B$1:$C$66,2,FALSE)</f>
        <v>Understory Species</v>
      </c>
      <c r="G275" s="7" t="s">
        <v>600</v>
      </c>
    </row>
    <row r="276" ht="13.5" customHeight="1">
      <c r="A276" s="8" t="s">
        <v>599</v>
      </c>
      <c r="B276" s="7" t="s">
        <v>342</v>
      </c>
      <c r="C276" s="7" t="s">
        <v>611</v>
      </c>
      <c r="D276" s="7">
        <v>2.0</v>
      </c>
      <c r="E276" s="53"/>
      <c r="F276" s="8" t="str">
        <f>VLOOKUP(B276,'Species list'!$B$1:$C$66,2,FALSE)</f>
        <v>Invasive Species</v>
      </c>
      <c r="G276" s="7" t="s">
        <v>574</v>
      </c>
    </row>
    <row r="277" ht="13.5" customHeight="1">
      <c r="A277" s="8" t="s">
        <v>599</v>
      </c>
      <c r="B277" s="7" t="s">
        <v>615</v>
      </c>
      <c r="C277" s="50" t="s">
        <v>616</v>
      </c>
      <c r="D277" s="7">
        <v>31.0</v>
      </c>
      <c r="E277" s="53">
        <v>1.1</v>
      </c>
      <c r="F277" s="8" t="str">
        <f>VLOOKUP(B277,'Species list'!$B$1:$C$66,2,FALSE)</f>
        <v>Early Successional Species </v>
      </c>
      <c r="G277" s="7" t="s">
        <v>576</v>
      </c>
    </row>
    <row r="278" ht="13.5" customHeight="1">
      <c r="A278" s="8" t="s">
        <v>599</v>
      </c>
      <c r="B278" s="7" t="s">
        <v>615</v>
      </c>
      <c r="C278" s="50" t="s">
        <v>616</v>
      </c>
      <c r="D278" s="7">
        <v>94.0</v>
      </c>
      <c r="E278" s="53"/>
      <c r="F278" s="8" t="str">
        <f>VLOOKUP(B278,'Species list'!$B$1:$C$66,2,FALSE)</f>
        <v>Early Successional Species </v>
      </c>
      <c r="G278" s="7" t="s">
        <v>583</v>
      </c>
      <c r="I278" s="8">
        <f>SUM(D278:D285)</f>
        <v>227</v>
      </c>
    </row>
    <row r="279" ht="13.5" customHeight="1">
      <c r="A279" s="8" t="s">
        <v>599</v>
      </c>
      <c r="B279" s="7" t="s">
        <v>615</v>
      </c>
      <c r="C279" s="52" t="s">
        <v>616</v>
      </c>
      <c r="D279" s="7">
        <v>121.0</v>
      </c>
      <c r="E279" s="53"/>
      <c r="F279" s="8" t="str">
        <f>VLOOKUP(B279,'Species list'!$B$1:$C$66,2,FALSE)</f>
        <v>Early Successional Species </v>
      </c>
      <c r="G279" s="7" t="s">
        <v>576</v>
      </c>
    </row>
    <row r="280" ht="13.5" customHeight="1">
      <c r="A280" s="8" t="s">
        <v>599</v>
      </c>
      <c r="B280" s="7" t="s">
        <v>617</v>
      </c>
      <c r="C280" s="8" t="s">
        <v>618</v>
      </c>
      <c r="D280" s="7">
        <v>1.0</v>
      </c>
      <c r="E280" s="53">
        <v>2.0</v>
      </c>
      <c r="F280" s="8" t="str">
        <f>VLOOKUP(B280,'Species list'!$B$1:$C$66,2,FALSE)</f>
        <v>Early Successional Species </v>
      </c>
      <c r="G280" s="7" t="s">
        <v>574</v>
      </c>
    </row>
    <row r="281" ht="13.5" customHeight="1">
      <c r="A281" s="8" t="s">
        <v>599</v>
      </c>
      <c r="B281" s="54" t="s">
        <v>617</v>
      </c>
      <c r="C281" s="8" t="s">
        <v>618</v>
      </c>
      <c r="D281" s="54">
        <v>1.0</v>
      </c>
      <c r="E281" s="58"/>
      <c r="F281" s="8" t="str">
        <f>VLOOKUP(B281,'Species list'!$B$1:$C$66,2,FALSE)</f>
        <v>Early Successional Species </v>
      </c>
      <c r="G281" s="7" t="s">
        <v>583</v>
      </c>
    </row>
    <row r="282" ht="13.5" customHeight="1">
      <c r="A282" s="8" t="s">
        <v>599</v>
      </c>
      <c r="B282" s="54" t="s">
        <v>617</v>
      </c>
      <c r="C282" s="8" t="s">
        <v>618</v>
      </c>
      <c r="D282" s="54">
        <v>7.0</v>
      </c>
      <c r="E282" s="58"/>
      <c r="F282" s="8" t="str">
        <f>VLOOKUP(B282,'Species list'!$B$1:$C$66,2,FALSE)</f>
        <v>Early Successional Species </v>
      </c>
      <c r="G282" s="7" t="s">
        <v>574</v>
      </c>
    </row>
    <row r="283" ht="13.5" customHeight="1">
      <c r="A283" s="8" t="s">
        <v>599</v>
      </c>
      <c r="B283" s="54" t="s">
        <v>671</v>
      </c>
      <c r="C283" s="8" t="s">
        <v>672</v>
      </c>
      <c r="D283" s="54">
        <v>1.0</v>
      </c>
      <c r="E283" s="58">
        <v>6.5</v>
      </c>
      <c r="F283" s="8" t="str">
        <f>VLOOKUP(B283,'Species list'!$B$1:$C$66,2,FALSE)</f>
        <v>Intermediate Species</v>
      </c>
      <c r="G283" s="7" t="s">
        <v>574</v>
      </c>
    </row>
    <row r="284" ht="13.5" customHeight="1">
      <c r="A284" s="8" t="s">
        <v>599</v>
      </c>
      <c r="B284" s="54" t="s">
        <v>401</v>
      </c>
      <c r="C284" s="8" t="s">
        <v>623</v>
      </c>
      <c r="D284" s="7">
        <v>1.0</v>
      </c>
      <c r="E284" s="53">
        <v>2.1</v>
      </c>
      <c r="F284" s="8" t="str">
        <f>VLOOKUP(B284,'Species list'!$B$1:$C$66,2,FALSE)</f>
        <v>Understory Species</v>
      </c>
      <c r="G284" s="7" t="s">
        <v>574</v>
      </c>
    </row>
    <row r="285" ht="13.5" customHeight="1">
      <c r="A285" s="8" t="s">
        <v>599</v>
      </c>
      <c r="B285" s="54" t="s">
        <v>401</v>
      </c>
      <c r="C285" s="8" t="s">
        <v>623</v>
      </c>
      <c r="D285" s="7">
        <v>1.0</v>
      </c>
      <c r="E285" s="53">
        <v>1.75</v>
      </c>
      <c r="F285" s="8" t="str">
        <f>VLOOKUP(B285,'Species list'!$B$1:$C$66,2,FALSE)</f>
        <v>Understory Species</v>
      </c>
      <c r="G285" s="7" t="s">
        <v>574</v>
      </c>
    </row>
    <row r="286" ht="13.5" customHeight="1">
      <c r="A286" s="8" t="s">
        <v>599</v>
      </c>
      <c r="B286" s="54" t="s">
        <v>401</v>
      </c>
      <c r="C286" s="8" t="s">
        <v>623</v>
      </c>
      <c r="D286" s="7">
        <v>1.0</v>
      </c>
      <c r="E286" s="53">
        <v>3.25</v>
      </c>
      <c r="F286" s="8" t="str">
        <f>VLOOKUP(B286,'Species list'!$B$1:$C$66,2,FALSE)</f>
        <v>Understory Species</v>
      </c>
      <c r="G286" s="7" t="s">
        <v>574</v>
      </c>
      <c r="I286" s="8">
        <f>SUM(D286:D301)</f>
        <v>359</v>
      </c>
    </row>
    <row r="287" ht="13.5" customHeight="1">
      <c r="A287" s="8" t="s">
        <v>599</v>
      </c>
      <c r="B287" s="54" t="s">
        <v>401</v>
      </c>
      <c r="C287" s="8" t="s">
        <v>623</v>
      </c>
      <c r="D287" s="7">
        <v>1.0</v>
      </c>
      <c r="E287" s="53">
        <v>3.2</v>
      </c>
      <c r="F287" s="8" t="str">
        <f>VLOOKUP(B287,'Species list'!$B$1:$C$66,2,FALSE)</f>
        <v>Understory Species</v>
      </c>
      <c r="G287" s="7" t="s">
        <v>574</v>
      </c>
    </row>
    <row r="288" ht="13.5" customHeight="1">
      <c r="A288" s="8" t="s">
        <v>599</v>
      </c>
      <c r="B288" s="54" t="s">
        <v>401</v>
      </c>
      <c r="C288" s="8" t="s">
        <v>623</v>
      </c>
      <c r="D288" s="7">
        <v>1.0</v>
      </c>
      <c r="E288" s="53">
        <v>3.75</v>
      </c>
      <c r="F288" s="8" t="str">
        <f>VLOOKUP(B288,'Species list'!$B$1:$C$66,2,FALSE)</f>
        <v>Understory Species</v>
      </c>
      <c r="G288" s="7" t="s">
        <v>574</v>
      </c>
    </row>
    <row r="289" ht="13.5" customHeight="1">
      <c r="A289" s="8" t="s">
        <v>599</v>
      </c>
      <c r="B289" s="54" t="s">
        <v>401</v>
      </c>
      <c r="C289" s="8" t="s">
        <v>623</v>
      </c>
      <c r="D289" s="7">
        <v>1.0</v>
      </c>
      <c r="E289" s="53">
        <v>3.1</v>
      </c>
      <c r="F289" s="8" t="str">
        <f>VLOOKUP(B289,'Species list'!$B$1:$C$66,2,FALSE)</f>
        <v>Understory Species</v>
      </c>
      <c r="G289" s="7" t="s">
        <v>574</v>
      </c>
    </row>
    <row r="290" ht="13.5" customHeight="1">
      <c r="A290" s="8" t="s">
        <v>599</v>
      </c>
      <c r="B290" s="54" t="s">
        <v>401</v>
      </c>
      <c r="C290" s="8" t="s">
        <v>623</v>
      </c>
      <c r="D290" s="7">
        <v>3.0</v>
      </c>
      <c r="E290" s="53"/>
      <c r="F290" s="8" t="str">
        <f>VLOOKUP(B290,'Species list'!$B$1:$C$66,2,FALSE)</f>
        <v>Understory Species</v>
      </c>
      <c r="G290" s="56" t="s">
        <v>576</v>
      </c>
    </row>
    <row r="291" ht="13.5" customHeight="1">
      <c r="A291" s="8" t="s">
        <v>599</v>
      </c>
      <c r="B291" s="54" t="s">
        <v>401</v>
      </c>
      <c r="C291" s="8" t="s">
        <v>623</v>
      </c>
      <c r="D291" s="7">
        <v>4.0</v>
      </c>
      <c r="E291" s="53"/>
      <c r="F291" s="8" t="str">
        <f>VLOOKUP(B291,'Species list'!$B$1:$C$66,2,FALSE)</f>
        <v>Understory Species</v>
      </c>
      <c r="G291" s="54" t="s">
        <v>583</v>
      </c>
    </row>
    <row r="292" ht="13.5" customHeight="1">
      <c r="A292" s="8" t="s">
        <v>599</v>
      </c>
      <c r="B292" s="54" t="s">
        <v>401</v>
      </c>
      <c r="C292" s="8" t="s">
        <v>623</v>
      </c>
      <c r="D292" s="7" t="s">
        <v>673</v>
      </c>
      <c r="E292" s="53">
        <v>14.6</v>
      </c>
      <c r="F292" s="8" t="str">
        <f>VLOOKUP(B292,'Species list'!$B$1:$C$66,2,FALSE)</f>
        <v>Understory Species</v>
      </c>
      <c r="G292" s="7" t="s">
        <v>574</v>
      </c>
    </row>
    <row r="293" ht="13.5" customHeight="1">
      <c r="A293" s="8" t="s">
        <v>599</v>
      </c>
      <c r="B293" s="7" t="s">
        <v>522</v>
      </c>
      <c r="C293" s="52" t="s">
        <v>624</v>
      </c>
      <c r="D293" s="7">
        <v>1.0</v>
      </c>
      <c r="E293" s="53">
        <v>1.9</v>
      </c>
      <c r="F293" s="8" t="str">
        <f>VLOOKUP(B293,'Species list'!$B$1:$C$66,2,FALSE)</f>
        <v>Understory Species</v>
      </c>
      <c r="G293" s="7" t="s">
        <v>574</v>
      </c>
    </row>
    <row r="294" ht="13.5" customHeight="1">
      <c r="A294" s="8" t="s">
        <v>599</v>
      </c>
      <c r="B294" s="7" t="s">
        <v>522</v>
      </c>
      <c r="C294" s="52" t="s">
        <v>624</v>
      </c>
      <c r="D294" s="7">
        <v>1.0</v>
      </c>
      <c r="E294" s="53">
        <v>2.9</v>
      </c>
      <c r="F294" s="8" t="str">
        <f>VLOOKUP(B294,'Species list'!$B$1:$C$66,2,FALSE)</f>
        <v>Understory Species</v>
      </c>
      <c r="G294" s="7" t="s">
        <v>574</v>
      </c>
    </row>
    <row r="295" ht="13.5" customHeight="1">
      <c r="A295" s="8" t="s">
        <v>599</v>
      </c>
      <c r="B295" s="7" t="s">
        <v>522</v>
      </c>
      <c r="C295" s="52" t="s">
        <v>624</v>
      </c>
      <c r="D295" s="7">
        <v>1.0</v>
      </c>
      <c r="E295" s="53">
        <v>1.7</v>
      </c>
      <c r="F295" s="8" t="str">
        <f>VLOOKUP(B295,'Species list'!$B$1:$C$66,2,FALSE)</f>
        <v>Understory Species</v>
      </c>
      <c r="G295" s="7" t="s">
        <v>574</v>
      </c>
    </row>
    <row r="296" ht="13.5" customHeight="1">
      <c r="A296" s="8" t="s">
        <v>599</v>
      </c>
      <c r="B296" s="7" t="s">
        <v>522</v>
      </c>
      <c r="C296" s="52" t="s">
        <v>624</v>
      </c>
      <c r="D296" s="7">
        <v>2.0</v>
      </c>
      <c r="E296" s="53">
        <v>1.3</v>
      </c>
      <c r="F296" s="8" t="str">
        <f>VLOOKUP(B296,'Species list'!$B$1:$C$66,2,FALSE)</f>
        <v>Understory Species</v>
      </c>
      <c r="G296" s="7" t="s">
        <v>574</v>
      </c>
    </row>
    <row r="297" ht="13.5" customHeight="1">
      <c r="A297" s="8" t="s">
        <v>599</v>
      </c>
      <c r="B297" s="7" t="s">
        <v>522</v>
      </c>
      <c r="C297" s="52" t="s">
        <v>624</v>
      </c>
      <c r="D297" s="7">
        <v>4.0</v>
      </c>
      <c r="E297" s="53">
        <v>1.25</v>
      </c>
      <c r="F297" s="8" t="str">
        <f>VLOOKUP(B297,'Species list'!$B$1:$C$66,2,FALSE)</f>
        <v>Understory Species</v>
      </c>
      <c r="G297" s="7" t="s">
        <v>574</v>
      </c>
    </row>
    <row r="298" ht="13.5" customHeight="1">
      <c r="A298" s="8" t="s">
        <v>599</v>
      </c>
      <c r="B298" s="7" t="s">
        <v>522</v>
      </c>
      <c r="C298" s="52" t="s">
        <v>624</v>
      </c>
      <c r="D298" s="56">
        <v>4.0</v>
      </c>
      <c r="E298" s="57">
        <v>1.0</v>
      </c>
      <c r="F298" s="8" t="str">
        <f>VLOOKUP(B298,'Species list'!$B$1:$C$66,2,FALSE)</f>
        <v>Understory Species</v>
      </c>
      <c r="G298" s="7" t="s">
        <v>576</v>
      </c>
    </row>
    <row r="299" ht="13.5" customHeight="1">
      <c r="A299" s="8" t="s">
        <v>599</v>
      </c>
      <c r="B299" s="7" t="s">
        <v>522</v>
      </c>
      <c r="C299" s="52" t="s">
        <v>624</v>
      </c>
      <c r="D299" s="63">
        <v>60.0</v>
      </c>
      <c r="E299" s="64"/>
      <c r="F299" s="8" t="str">
        <f>VLOOKUP(B299,'Species list'!$B$1:$C$66,2,FALSE)</f>
        <v>Understory Species</v>
      </c>
      <c r="G299" s="7" t="s">
        <v>583</v>
      </c>
    </row>
    <row r="300" ht="13.5" customHeight="1">
      <c r="A300" s="8" t="s">
        <v>599</v>
      </c>
      <c r="B300" s="7" t="s">
        <v>522</v>
      </c>
      <c r="C300" s="52" t="s">
        <v>624</v>
      </c>
      <c r="D300" s="63">
        <v>273.0</v>
      </c>
      <c r="E300" s="64"/>
      <c r="F300" s="8" t="str">
        <f>VLOOKUP(B300,'Species list'!$B$1:$C$66,2,FALSE)</f>
        <v>Understory Species</v>
      </c>
      <c r="G300" s="56" t="s">
        <v>600</v>
      </c>
    </row>
    <row r="301" ht="13.5" customHeight="1">
      <c r="A301" s="8" t="s">
        <v>599</v>
      </c>
      <c r="B301" s="7" t="s">
        <v>652</v>
      </c>
      <c r="C301" s="8" t="s">
        <v>653</v>
      </c>
      <c r="D301" s="54">
        <v>2.0</v>
      </c>
      <c r="E301" s="58"/>
      <c r="F301" s="8" t="str">
        <f>VLOOKUP(B301,'Species list'!$B$1:$C$66,2,FALSE)</f>
        <v>Invasive Species</v>
      </c>
      <c r="G301" s="54" t="s">
        <v>574</v>
      </c>
    </row>
    <row r="302" ht="13.5" customHeight="1">
      <c r="A302" s="8" t="s">
        <v>599</v>
      </c>
      <c r="B302" s="7" t="s">
        <v>674</v>
      </c>
      <c r="C302" s="8" t="s">
        <v>675</v>
      </c>
      <c r="D302" s="7">
        <v>1.0</v>
      </c>
      <c r="E302" s="53">
        <v>1.25</v>
      </c>
      <c r="F302" s="8" t="str">
        <f>VLOOKUP(B302,'Species list'!$B$1:$C$66,2,FALSE)</f>
        <v>Early Successional Species </v>
      </c>
      <c r="G302" s="7" t="s">
        <v>583</v>
      </c>
      <c r="I302" s="8">
        <f>SUM(D302:D306)</f>
        <v>46</v>
      </c>
    </row>
    <row r="303" ht="13.5" customHeight="1">
      <c r="A303" s="8" t="s">
        <v>599</v>
      </c>
      <c r="B303" s="7" t="s">
        <v>674</v>
      </c>
      <c r="C303" s="8" t="s">
        <v>675</v>
      </c>
      <c r="D303" s="7">
        <v>2.0</v>
      </c>
      <c r="E303" s="53"/>
      <c r="F303" s="8" t="str">
        <f>VLOOKUP(B303,'Species list'!$B$1:$C$66,2,FALSE)</f>
        <v>Early Successional Species </v>
      </c>
      <c r="G303" s="7" t="s">
        <v>583</v>
      </c>
    </row>
    <row r="304" ht="13.5" customHeight="1">
      <c r="A304" s="8" t="s">
        <v>599</v>
      </c>
      <c r="B304" s="7" t="s">
        <v>660</v>
      </c>
      <c r="C304" s="8" t="s">
        <v>661</v>
      </c>
      <c r="D304" s="7">
        <v>1.0</v>
      </c>
      <c r="E304" s="53"/>
      <c r="F304" s="8" t="str">
        <f>VLOOKUP(B304,'Species list'!$B$1:$C$66,2,FALSE)</f>
        <v>Early Successional Species </v>
      </c>
      <c r="G304" s="7" t="s">
        <v>583</v>
      </c>
    </row>
    <row r="305" ht="13.5" customHeight="1">
      <c r="A305" s="8" t="s">
        <v>599</v>
      </c>
      <c r="B305" s="7" t="s">
        <v>676</v>
      </c>
      <c r="C305" s="8" t="s">
        <v>677</v>
      </c>
      <c r="D305" s="7">
        <v>21.0</v>
      </c>
      <c r="E305" s="53"/>
      <c r="F305" s="8" t="str">
        <f>VLOOKUP(B305,'Species list'!$B$1:$C$66,2,FALSE)</f>
        <v>Shrub Species</v>
      </c>
      <c r="G305" s="7" t="s">
        <v>600</v>
      </c>
    </row>
    <row r="306" ht="13.5" customHeight="1">
      <c r="A306" s="8" t="s">
        <v>599</v>
      </c>
      <c r="B306" s="7" t="s">
        <v>627</v>
      </c>
      <c r="C306" s="8" t="s">
        <v>628</v>
      </c>
      <c r="D306" s="7">
        <v>21.0</v>
      </c>
      <c r="E306" s="53"/>
      <c r="F306" s="8" t="str">
        <f>VLOOKUP(B306,'Species list'!$B$1:$C$66,2,FALSE)</f>
        <v>Shrub Species</v>
      </c>
      <c r="G306" s="7" t="s">
        <v>600</v>
      </c>
    </row>
    <row r="307" ht="13.5" customHeight="1">
      <c r="A307" s="8" t="s">
        <v>599</v>
      </c>
      <c r="B307" s="7" t="s">
        <v>629</v>
      </c>
      <c r="C307" s="8" t="s">
        <v>630</v>
      </c>
      <c r="D307" s="7">
        <v>1.0</v>
      </c>
      <c r="E307" s="53">
        <v>1.25</v>
      </c>
      <c r="F307" s="8" t="str">
        <f>VLOOKUP(B307,'Species list'!$B$1:$C$66,2,FALSE)</f>
        <v>Early Successional Species </v>
      </c>
      <c r="G307" s="7" t="s">
        <v>574</v>
      </c>
      <c r="I307" s="8">
        <v>1.0</v>
      </c>
    </row>
    <row r="308" ht="13.5" customHeight="1">
      <c r="A308" s="8" t="s">
        <v>599</v>
      </c>
      <c r="B308" s="7" t="s">
        <v>629</v>
      </c>
      <c r="C308" s="8" t="s">
        <v>630</v>
      </c>
      <c r="D308" s="7">
        <v>1.0</v>
      </c>
      <c r="E308" s="53">
        <v>3.9</v>
      </c>
      <c r="F308" s="8" t="str">
        <f>VLOOKUP(B308,'Species list'!$B$1:$C$66,2,FALSE)</f>
        <v>Early Successional Species </v>
      </c>
      <c r="G308" s="7" t="s">
        <v>574</v>
      </c>
      <c r="I308" s="8">
        <f>SUM(D308:D316)</f>
        <v>56</v>
      </c>
    </row>
    <row r="309" ht="13.5" customHeight="1">
      <c r="A309" s="8" t="s">
        <v>599</v>
      </c>
      <c r="B309" s="7" t="s">
        <v>629</v>
      </c>
      <c r="C309" s="8" t="s">
        <v>630</v>
      </c>
      <c r="D309" s="7">
        <v>1.0</v>
      </c>
      <c r="E309" s="53">
        <v>8.1</v>
      </c>
      <c r="F309" s="8" t="str">
        <f>VLOOKUP(B309,'Species list'!$B$1:$C$66,2,FALSE)</f>
        <v>Early Successional Species </v>
      </c>
      <c r="G309" s="7" t="s">
        <v>574</v>
      </c>
    </row>
    <row r="310" ht="13.5" customHeight="1">
      <c r="A310" s="8" t="s">
        <v>599</v>
      </c>
      <c r="B310" s="7" t="s">
        <v>629</v>
      </c>
      <c r="C310" s="8" t="s">
        <v>630</v>
      </c>
      <c r="D310" s="7">
        <v>1.0</v>
      </c>
      <c r="E310" s="53">
        <v>9.4</v>
      </c>
      <c r="F310" s="8" t="str">
        <f>VLOOKUP(B310,'Species list'!$B$1:$C$66,2,FALSE)</f>
        <v>Early Successional Species </v>
      </c>
      <c r="G310" s="7" t="s">
        <v>574</v>
      </c>
    </row>
    <row r="311" ht="13.5" customHeight="1">
      <c r="A311" s="8" t="s">
        <v>599</v>
      </c>
      <c r="B311" s="7" t="s">
        <v>629</v>
      </c>
      <c r="C311" s="7" t="s">
        <v>630</v>
      </c>
      <c r="D311" s="7">
        <v>1.0</v>
      </c>
      <c r="E311" s="53">
        <v>18.2</v>
      </c>
      <c r="F311" s="8" t="str">
        <f>VLOOKUP(B311,'Species list'!$B$1:$C$66,2,FALSE)</f>
        <v>Early Successional Species </v>
      </c>
      <c r="G311" s="7" t="s">
        <v>574</v>
      </c>
    </row>
    <row r="312" ht="13.5" customHeight="1">
      <c r="A312" s="8" t="s">
        <v>599</v>
      </c>
      <c r="B312" s="7" t="s">
        <v>629</v>
      </c>
      <c r="C312" s="7" t="s">
        <v>630</v>
      </c>
      <c r="D312" s="56">
        <v>1.0</v>
      </c>
      <c r="E312" s="57">
        <v>9.0</v>
      </c>
      <c r="F312" s="8" t="str">
        <f>VLOOKUP(B312,'Species list'!$B$1:$C$66,2,FALSE)</f>
        <v>Early Successional Species </v>
      </c>
      <c r="G312" s="7" t="s">
        <v>574</v>
      </c>
    </row>
    <row r="313" ht="13.5" customHeight="1">
      <c r="A313" s="8" t="s">
        <v>599</v>
      </c>
      <c r="B313" s="7" t="s">
        <v>629</v>
      </c>
      <c r="C313" s="7" t="s">
        <v>630</v>
      </c>
      <c r="D313" s="54">
        <v>1.0</v>
      </c>
      <c r="E313" s="58">
        <v>15.0</v>
      </c>
      <c r="F313" s="8" t="str">
        <f>VLOOKUP(B313,'Species list'!$B$1:$C$66,2,FALSE)</f>
        <v>Early Successional Species </v>
      </c>
      <c r="G313" s="7" t="s">
        <v>574</v>
      </c>
    </row>
    <row r="314" ht="13.5" customHeight="1">
      <c r="A314" s="8" t="s">
        <v>599</v>
      </c>
      <c r="B314" s="7" t="s">
        <v>629</v>
      </c>
      <c r="C314" s="7" t="s">
        <v>630</v>
      </c>
      <c r="D314" s="7">
        <v>4.0</v>
      </c>
      <c r="E314" s="53">
        <v>1.0</v>
      </c>
      <c r="F314" s="8" t="str">
        <f>VLOOKUP(B314,'Species list'!$B$1:$C$66,2,FALSE)</f>
        <v>Early Successional Species </v>
      </c>
      <c r="G314" s="7" t="s">
        <v>574</v>
      </c>
    </row>
    <row r="315" ht="13.5" customHeight="1">
      <c r="A315" s="8" t="s">
        <v>599</v>
      </c>
      <c r="B315" s="7" t="s">
        <v>629</v>
      </c>
      <c r="C315" s="7" t="s">
        <v>630</v>
      </c>
      <c r="D315" s="7">
        <v>22.0</v>
      </c>
      <c r="E315" s="53"/>
      <c r="F315" s="8" t="str">
        <f>VLOOKUP(B315,'Species list'!$B$1:$C$66,2,FALSE)</f>
        <v>Early Successional Species </v>
      </c>
      <c r="G315" s="7" t="s">
        <v>583</v>
      </c>
    </row>
    <row r="316" ht="13.5" customHeight="1">
      <c r="A316" s="8" t="s">
        <v>599</v>
      </c>
      <c r="B316" s="7" t="s">
        <v>629</v>
      </c>
      <c r="C316" s="7" t="s">
        <v>630</v>
      </c>
      <c r="D316" s="7">
        <v>24.0</v>
      </c>
      <c r="E316" s="53"/>
      <c r="F316" s="8" t="str">
        <f>VLOOKUP(B316,'Species list'!$B$1:$C$66,2,FALSE)</f>
        <v>Early Successional Species </v>
      </c>
      <c r="G316" s="7" t="s">
        <v>576</v>
      </c>
    </row>
    <row r="317" ht="13.5" customHeight="1">
      <c r="A317" s="8" t="s">
        <v>599</v>
      </c>
      <c r="B317" s="7" t="s">
        <v>635</v>
      </c>
      <c r="C317" s="7" t="s">
        <v>636</v>
      </c>
      <c r="D317" s="7">
        <v>1.0</v>
      </c>
      <c r="E317" s="53">
        <v>1.25</v>
      </c>
      <c r="F317" s="8" t="str">
        <f>VLOOKUP(B317,'Species list'!$B$1:$C$66,2,FALSE)</f>
        <v>Early Successional Species </v>
      </c>
      <c r="G317" s="7" t="s">
        <v>574</v>
      </c>
      <c r="I317" s="8">
        <f>SUM(D317:D323)</f>
        <v>237</v>
      </c>
    </row>
    <row r="318" ht="13.5" customHeight="1">
      <c r="A318" s="8" t="s">
        <v>599</v>
      </c>
      <c r="B318" s="7" t="s">
        <v>635</v>
      </c>
      <c r="C318" s="7" t="s">
        <v>636</v>
      </c>
      <c r="D318" s="7">
        <v>3.0</v>
      </c>
      <c r="E318" s="53">
        <v>1.0</v>
      </c>
      <c r="F318" s="8" t="str">
        <f>VLOOKUP(B318,'Species list'!$B$1:$C$66,2,FALSE)</f>
        <v>Early Successional Species </v>
      </c>
      <c r="G318" s="7" t="s">
        <v>574</v>
      </c>
    </row>
    <row r="319" ht="13.5" customHeight="1">
      <c r="A319" s="8" t="s">
        <v>599</v>
      </c>
      <c r="B319" s="7" t="s">
        <v>635</v>
      </c>
      <c r="C319" s="7" t="s">
        <v>636</v>
      </c>
      <c r="D319" s="7">
        <v>97.0</v>
      </c>
      <c r="E319" s="53"/>
      <c r="F319" s="8" t="str">
        <f>VLOOKUP(B319,'Species list'!$B$1:$C$66,2,FALSE)</f>
        <v>Early Successional Species </v>
      </c>
      <c r="G319" s="7" t="s">
        <v>576</v>
      </c>
    </row>
    <row r="320" ht="13.5" customHeight="1">
      <c r="A320" s="8" t="s">
        <v>599</v>
      </c>
      <c r="B320" s="7" t="s">
        <v>635</v>
      </c>
      <c r="C320" s="7" t="s">
        <v>636</v>
      </c>
      <c r="D320" s="7">
        <v>133.0</v>
      </c>
      <c r="E320" s="53"/>
      <c r="F320" s="8" t="str">
        <f>VLOOKUP(B320,'Species list'!$B$1:$C$66,2,FALSE)</f>
        <v>Early Successional Species </v>
      </c>
      <c r="G320" s="7" t="s">
        <v>583</v>
      </c>
    </row>
    <row r="321" ht="13.5" customHeight="1">
      <c r="A321" s="8" t="s">
        <v>599</v>
      </c>
      <c r="B321" s="7" t="s">
        <v>678</v>
      </c>
      <c r="C321" s="7" t="s">
        <v>19</v>
      </c>
      <c r="D321" s="7">
        <v>1.0</v>
      </c>
      <c r="E321" s="53"/>
      <c r="F321" s="8" t="str">
        <f>VLOOKUP(B321,'Species list'!$B$1:$C$66,2,FALSE)</f>
        <v>Invasive Species</v>
      </c>
      <c r="G321" s="7" t="s">
        <v>583</v>
      </c>
    </row>
    <row r="322" ht="13.5" customHeight="1">
      <c r="A322" s="8" t="s">
        <v>601</v>
      </c>
      <c r="B322" s="56" t="s">
        <v>379</v>
      </c>
      <c r="C322" s="56" t="s">
        <v>573</v>
      </c>
      <c r="D322" s="56">
        <v>1.0</v>
      </c>
      <c r="E322" s="57">
        <v>1.5</v>
      </c>
      <c r="F322" s="8" t="str">
        <f>VLOOKUP(B322,'Species list'!$B$1:$C$66,2,FALSE)</f>
        <v>Climax Species</v>
      </c>
      <c r="G322" s="7" t="s">
        <v>574</v>
      </c>
    </row>
    <row r="323" ht="13.5" customHeight="1">
      <c r="A323" s="8" t="s">
        <v>601</v>
      </c>
      <c r="B323" s="7" t="s">
        <v>379</v>
      </c>
      <c r="C323" s="54" t="s">
        <v>573</v>
      </c>
      <c r="D323" s="54">
        <v>1.0</v>
      </c>
      <c r="E323" s="58">
        <v>19.3</v>
      </c>
      <c r="F323" s="8" t="str">
        <f>VLOOKUP(B323,'Species list'!$B$1:$C$66,2,FALSE)</f>
        <v>Climax Species</v>
      </c>
      <c r="G323" s="7" t="s">
        <v>574</v>
      </c>
    </row>
    <row r="324" ht="13.5" customHeight="1">
      <c r="A324" s="8" t="s">
        <v>601</v>
      </c>
      <c r="B324" s="7" t="s">
        <v>379</v>
      </c>
      <c r="C324" s="7" t="s">
        <v>573</v>
      </c>
      <c r="D324" s="7">
        <v>2.0</v>
      </c>
      <c r="E324" s="53"/>
      <c r="F324" s="8" t="str">
        <f>VLOOKUP(B324,'Species list'!$B$1:$C$66,2,FALSE)</f>
        <v>Climax Species</v>
      </c>
      <c r="G324" s="7" t="s">
        <v>576</v>
      </c>
      <c r="I324" s="8">
        <v>2.0</v>
      </c>
    </row>
    <row r="325" ht="13.5" customHeight="1">
      <c r="A325" s="8" t="s">
        <v>601</v>
      </c>
      <c r="B325" s="7" t="s">
        <v>352</v>
      </c>
      <c r="C325" s="7" t="s">
        <v>679</v>
      </c>
      <c r="D325" s="7">
        <v>1.0</v>
      </c>
      <c r="E325" s="53">
        <v>21.1</v>
      </c>
      <c r="F325" s="8" t="str">
        <f>VLOOKUP(B325,'Species list'!$B$1:$C$66,2,FALSE)</f>
        <v>Early Successional Species </v>
      </c>
      <c r="G325" s="7" t="s">
        <v>574</v>
      </c>
    </row>
    <row r="326" ht="13.5" customHeight="1">
      <c r="A326" s="8" t="s">
        <v>601</v>
      </c>
      <c r="B326" s="7" t="s">
        <v>371</v>
      </c>
      <c r="C326" s="7" t="s">
        <v>659</v>
      </c>
      <c r="D326" s="7"/>
      <c r="E326" s="53"/>
      <c r="F326" s="8" t="str">
        <f>VLOOKUP(B326,'Species list'!$B$1:$C$66,2,FALSE)</f>
        <v>Intermediate Species</v>
      </c>
      <c r="G326" s="7" t="s">
        <v>576</v>
      </c>
      <c r="I326" s="8">
        <v>1.0</v>
      </c>
    </row>
    <row r="327" ht="13.5" customHeight="1">
      <c r="A327" s="8" t="s">
        <v>601</v>
      </c>
      <c r="B327" s="54" t="s">
        <v>351</v>
      </c>
      <c r="C327" s="8" t="s">
        <v>622</v>
      </c>
      <c r="D327" s="54">
        <v>25.0</v>
      </c>
      <c r="E327" s="58"/>
      <c r="F327" s="8" t="str">
        <f>VLOOKUP(B327,'Species list'!$B$1:$C$66,2,FALSE)</f>
        <v>Invasive Species</v>
      </c>
      <c r="G327" s="7" t="s">
        <v>574</v>
      </c>
      <c r="I327" s="8">
        <f>SUM(D327:D330)</f>
        <v>36</v>
      </c>
    </row>
    <row r="328" ht="13.5" customHeight="1">
      <c r="A328" s="8" t="s">
        <v>601</v>
      </c>
      <c r="B328" s="54" t="s">
        <v>662</v>
      </c>
      <c r="C328" s="8" t="s">
        <v>663</v>
      </c>
      <c r="D328" s="54">
        <v>1.0</v>
      </c>
      <c r="E328" s="58">
        <v>1.2</v>
      </c>
      <c r="F328" s="8" t="str">
        <f>VLOOKUP(B328,'Species list'!$B$1:$C$66,2,FALSE)</f>
        <v>Climax Species</v>
      </c>
      <c r="G328" s="7" t="s">
        <v>583</v>
      </c>
    </row>
    <row r="329" ht="13.5" customHeight="1">
      <c r="A329" s="8" t="s">
        <v>601</v>
      </c>
      <c r="B329" s="54" t="s">
        <v>662</v>
      </c>
      <c r="C329" s="8" t="s">
        <v>663</v>
      </c>
      <c r="D329" s="54">
        <v>4.0</v>
      </c>
      <c r="E329" s="58"/>
      <c r="F329" s="8" t="str">
        <f>VLOOKUP(B329,'Species list'!$B$1:$C$66,2,FALSE)</f>
        <v>Climax Species</v>
      </c>
      <c r="G329" s="8" t="s">
        <v>576</v>
      </c>
    </row>
    <row r="330" ht="13.5" customHeight="1">
      <c r="A330" s="8" t="s">
        <v>601</v>
      </c>
      <c r="B330" s="7" t="s">
        <v>578</v>
      </c>
      <c r="C330" s="52" t="s">
        <v>579</v>
      </c>
      <c r="D330" s="7">
        <v>6.0</v>
      </c>
      <c r="E330" s="53"/>
      <c r="F330" s="8" t="str">
        <f>VLOOKUP(B330,'Species list'!$B$1:$C$66,2,FALSE)</f>
        <v>Climax Species</v>
      </c>
      <c r="G330" s="8" t="s">
        <v>576</v>
      </c>
    </row>
    <row r="331" ht="13.5" customHeight="1">
      <c r="A331" s="8" t="s">
        <v>601</v>
      </c>
      <c r="B331" s="7" t="s">
        <v>581</v>
      </c>
      <c r="C331" s="52" t="s">
        <v>582</v>
      </c>
      <c r="D331" s="7">
        <v>30.0</v>
      </c>
      <c r="E331" s="53"/>
      <c r="F331" s="8" t="str">
        <f>VLOOKUP(B331,'Species list'!$B$1:$C$66,2,FALSE)</f>
        <v>Early Successional Species </v>
      </c>
      <c r="G331" s="8" t="s">
        <v>583</v>
      </c>
      <c r="I331" s="8">
        <v>1.0</v>
      </c>
    </row>
    <row r="332" ht="13.5" customHeight="1">
      <c r="A332" s="8" t="s">
        <v>601</v>
      </c>
      <c r="B332" s="7" t="s">
        <v>592</v>
      </c>
      <c r="C332" s="8" t="s">
        <v>593</v>
      </c>
      <c r="D332" s="7">
        <v>2.0</v>
      </c>
      <c r="E332" s="53"/>
      <c r="F332" s="8" t="str">
        <f>VLOOKUP(B332,'Species list'!$B$1:$C$66,2,FALSE)</f>
        <v>Early Successional Species </v>
      </c>
      <c r="G332" s="8" t="s">
        <v>576</v>
      </c>
      <c r="I332" s="8">
        <f>SUM(D332:D339)</f>
        <v>80</v>
      </c>
    </row>
    <row r="333" ht="13.5" customHeight="1">
      <c r="A333" s="8" t="s">
        <v>601</v>
      </c>
      <c r="B333" s="7" t="s">
        <v>592</v>
      </c>
      <c r="C333" s="8" t="s">
        <v>593</v>
      </c>
      <c r="D333" s="7">
        <v>19.0</v>
      </c>
      <c r="E333" s="53"/>
      <c r="F333" s="8" t="str">
        <f>VLOOKUP(B333,'Species list'!$B$1:$C$66,2,FALSE)</f>
        <v>Early Successional Species </v>
      </c>
      <c r="G333" s="7" t="s">
        <v>576</v>
      </c>
    </row>
    <row r="334" ht="13.5" customHeight="1">
      <c r="A334" s="8" t="s">
        <v>601</v>
      </c>
      <c r="B334" s="7" t="s">
        <v>597</v>
      </c>
      <c r="C334" s="8" t="s">
        <v>598</v>
      </c>
      <c r="D334" s="7">
        <v>16.0</v>
      </c>
      <c r="E334" s="53"/>
      <c r="F334" s="8" t="str">
        <f>VLOOKUP(B334,'Species list'!$B$1:$C$66,2,FALSE)</f>
        <v>Invasive Species</v>
      </c>
      <c r="G334" s="7" t="s">
        <v>574</v>
      </c>
    </row>
    <row r="335" ht="13.5" customHeight="1">
      <c r="A335" s="8" t="s">
        <v>601</v>
      </c>
      <c r="B335" s="7" t="s">
        <v>597</v>
      </c>
      <c r="C335" s="8" t="s">
        <v>598</v>
      </c>
      <c r="D335" s="7">
        <v>39.0</v>
      </c>
      <c r="E335" s="53"/>
      <c r="F335" s="8" t="str">
        <f>VLOOKUP(B335,'Species list'!$B$1:$C$66,2,FALSE)</f>
        <v>Invasive Species</v>
      </c>
      <c r="G335" s="7" t="s">
        <v>574</v>
      </c>
    </row>
    <row r="336" ht="13.5" customHeight="1">
      <c r="A336" s="8" t="s">
        <v>601</v>
      </c>
      <c r="B336" s="7" t="s">
        <v>667</v>
      </c>
      <c r="C336" s="8" t="s">
        <v>668</v>
      </c>
      <c r="D336" s="7">
        <v>1.0</v>
      </c>
      <c r="E336" s="53"/>
      <c r="F336" s="8" t="str">
        <f>VLOOKUP(B336,'Species list'!$B$1:$C$66,2,FALSE)</f>
        <v>Climax Species</v>
      </c>
      <c r="G336" s="8" t="s">
        <v>574</v>
      </c>
    </row>
    <row r="337" ht="13.5" customHeight="1">
      <c r="A337" s="8" t="s">
        <v>601</v>
      </c>
      <c r="B337" s="7" t="s">
        <v>403</v>
      </c>
      <c r="C337" s="8" t="s">
        <v>630</v>
      </c>
      <c r="D337" s="56">
        <v>1.0</v>
      </c>
      <c r="E337" s="57">
        <v>2.75</v>
      </c>
      <c r="F337" s="8" t="str">
        <f>VLOOKUP(B337,'Species list'!$B$1:$C$66,2,FALSE)</f>
        <v>DEAD</v>
      </c>
      <c r="G337" s="8" t="s">
        <v>574</v>
      </c>
    </row>
    <row r="338" ht="13.5" customHeight="1">
      <c r="A338" s="8" t="s">
        <v>601</v>
      </c>
      <c r="B338" s="7" t="s">
        <v>403</v>
      </c>
      <c r="C338" s="8" t="s">
        <v>680</v>
      </c>
      <c r="D338" s="54">
        <v>1.0</v>
      </c>
      <c r="E338" s="58">
        <v>3.0</v>
      </c>
      <c r="F338" s="8" t="str">
        <f>VLOOKUP(B338,'Species list'!$B$1:$C$66,2,FALSE)</f>
        <v>DEAD</v>
      </c>
      <c r="G338" s="7" t="s">
        <v>574</v>
      </c>
    </row>
    <row r="339" ht="13.5" customHeight="1">
      <c r="A339" s="8" t="s">
        <v>601</v>
      </c>
      <c r="B339" s="7" t="s">
        <v>403</v>
      </c>
      <c r="D339" s="7">
        <v>1.0</v>
      </c>
      <c r="E339" s="53"/>
      <c r="F339" s="8" t="str">
        <f>VLOOKUP(B339,'Species list'!$B$1:$C$66,2,FALSE)</f>
        <v>DEAD</v>
      </c>
      <c r="G339" s="7" t="s">
        <v>574</v>
      </c>
    </row>
    <row r="340" ht="13.5" customHeight="1">
      <c r="A340" s="8" t="s">
        <v>601</v>
      </c>
      <c r="B340" s="7" t="s">
        <v>608</v>
      </c>
      <c r="C340" s="8" t="s">
        <v>609</v>
      </c>
      <c r="D340" s="7">
        <v>6.0</v>
      </c>
      <c r="E340" s="53"/>
      <c r="F340" s="8" t="str">
        <f>VLOOKUP(B340,'Species list'!$B$1:$C$66,2,FALSE)</f>
        <v>Shrub Species</v>
      </c>
      <c r="G340" s="7" t="s">
        <v>574</v>
      </c>
    </row>
    <row r="341" ht="13.5" customHeight="1">
      <c r="A341" s="8" t="s">
        <v>601</v>
      </c>
      <c r="B341" s="7" t="s">
        <v>615</v>
      </c>
      <c r="C341" s="52" t="s">
        <v>616</v>
      </c>
      <c r="D341" s="7">
        <v>13.0</v>
      </c>
      <c r="E341" s="53"/>
      <c r="F341" s="8" t="str">
        <f>VLOOKUP(B341,'Species list'!$B$1:$C$66,2,FALSE)</f>
        <v>Early Successional Species </v>
      </c>
      <c r="G341" s="7" t="s">
        <v>576</v>
      </c>
      <c r="I341" s="8">
        <f>SUM(D341:D343)</f>
        <v>45</v>
      </c>
    </row>
    <row r="342" ht="13.5" customHeight="1">
      <c r="A342" s="8" t="s">
        <v>601</v>
      </c>
      <c r="B342" s="7" t="s">
        <v>615</v>
      </c>
      <c r="C342" s="52" t="s">
        <v>616</v>
      </c>
      <c r="D342" s="7">
        <v>28.0</v>
      </c>
      <c r="E342" s="53"/>
      <c r="F342" s="8" t="str">
        <f>VLOOKUP(B342,'Species list'!$B$1:$C$66,2,FALSE)</f>
        <v>Early Successional Species </v>
      </c>
      <c r="G342" s="7" t="s">
        <v>583</v>
      </c>
    </row>
    <row r="343" ht="13.5" customHeight="1">
      <c r="A343" s="8" t="s">
        <v>601</v>
      </c>
      <c r="B343" s="7" t="s">
        <v>617</v>
      </c>
      <c r="C343" s="8" t="s">
        <v>618</v>
      </c>
      <c r="D343" s="7">
        <v>4.0</v>
      </c>
      <c r="E343" s="53"/>
      <c r="F343" s="8" t="str">
        <f>VLOOKUP(B343,'Species list'!$B$1:$C$66,2,FALSE)</f>
        <v>Early Successional Species </v>
      </c>
      <c r="G343" s="7" t="s">
        <v>583</v>
      </c>
    </row>
    <row r="344" ht="13.5" customHeight="1">
      <c r="A344" s="8" t="s">
        <v>601</v>
      </c>
      <c r="B344" s="7" t="s">
        <v>617</v>
      </c>
      <c r="C344" s="8" t="s">
        <v>618</v>
      </c>
      <c r="D344" s="7">
        <v>20.0</v>
      </c>
      <c r="E344" s="53"/>
      <c r="F344" s="8" t="str">
        <f>VLOOKUP(B344,'Species list'!$B$1:$C$66,2,FALSE)</f>
        <v>Early Successional Species </v>
      </c>
      <c r="G344" s="7" t="s">
        <v>583</v>
      </c>
      <c r="I344" s="8">
        <v>1.0</v>
      </c>
    </row>
    <row r="345" ht="13.5" customHeight="1">
      <c r="A345" s="8" t="s">
        <v>601</v>
      </c>
      <c r="B345" s="7" t="s">
        <v>401</v>
      </c>
      <c r="C345" s="8" t="s">
        <v>623</v>
      </c>
      <c r="D345" s="7">
        <v>1.0</v>
      </c>
      <c r="E345" s="53">
        <v>2.2</v>
      </c>
      <c r="F345" s="8" t="str">
        <f>VLOOKUP(B345,'Species list'!$B$1:$C$66,2,FALSE)</f>
        <v>Understory Species</v>
      </c>
      <c r="G345" s="7" t="s">
        <v>600</v>
      </c>
      <c r="I345" s="8">
        <f>SUM(D345:D346)</f>
        <v>2</v>
      </c>
    </row>
    <row r="346" ht="13.5" customHeight="1">
      <c r="A346" s="8" t="s">
        <v>601</v>
      </c>
      <c r="B346" s="7" t="s">
        <v>401</v>
      </c>
      <c r="C346" s="8" t="s">
        <v>623</v>
      </c>
      <c r="D346" s="7">
        <v>1.0</v>
      </c>
      <c r="E346" s="53">
        <v>4.0</v>
      </c>
      <c r="F346" s="8" t="str">
        <f>VLOOKUP(B346,'Species list'!$B$1:$C$66,2,FALSE)</f>
        <v>Understory Species</v>
      </c>
      <c r="G346" s="8" t="s">
        <v>600</v>
      </c>
    </row>
    <row r="347" ht="13.5" customHeight="1">
      <c r="A347" s="8" t="s">
        <v>601</v>
      </c>
      <c r="B347" s="7" t="s">
        <v>401</v>
      </c>
      <c r="C347" s="8" t="s">
        <v>623</v>
      </c>
      <c r="D347" s="7">
        <v>1.0</v>
      </c>
      <c r="E347" s="53">
        <v>2.0</v>
      </c>
      <c r="F347" s="8" t="str">
        <f>VLOOKUP(B347,'Species list'!$B$1:$C$66,2,FALSE)</f>
        <v>Understory Species</v>
      </c>
      <c r="G347" s="8" t="s">
        <v>583</v>
      </c>
      <c r="I347" s="8">
        <v>3.0</v>
      </c>
    </row>
    <row r="348" ht="13.5" customHeight="1">
      <c r="A348" s="8" t="s">
        <v>601</v>
      </c>
      <c r="B348" s="7" t="s">
        <v>401</v>
      </c>
      <c r="C348" s="8" t="s">
        <v>623</v>
      </c>
      <c r="D348" s="7">
        <v>1.0</v>
      </c>
      <c r="E348" s="53">
        <v>1.25</v>
      </c>
      <c r="F348" s="8" t="str">
        <f>VLOOKUP(B348,'Species list'!$B$1:$C$66,2,FALSE)</f>
        <v>Understory Species</v>
      </c>
      <c r="G348" s="8" t="s">
        <v>574</v>
      </c>
    </row>
    <row r="349" ht="13.5" customHeight="1">
      <c r="A349" s="8" t="s">
        <v>601</v>
      </c>
      <c r="B349" s="7" t="s">
        <v>401</v>
      </c>
      <c r="C349" s="8" t="s">
        <v>623</v>
      </c>
      <c r="D349" s="7">
        <v>1.0</v>
      </c>
      <c r="E349" s="53"/>
      <c r="F349" s="8" t="str">
        <f>VLOOKUP(B349,'Species list'!$B$1:$C$66,2,FALSE)</f>
        <v>Understory Species</v>
      </c>
      <c r="G349" s="8" t="s">
        <v>574</v>
      </c>
    </row>
    <row r="350" ht="13.5" customHeight="1">
      <c r="A350" s="8" t="s">
        <v>601</v>
      </c>
      <c r="B350" s="7" t="s">
        <v>401</v>
      </c>
      <c r="C350" s="8" t="s">
        <v>623</v>
      </c>
      <c r="D350" s="7">
        <v>2.0</v>
      </c>
      <c r="E350" s="53">
        <v>1.1</v>
      </c>
      <c r="F350" s="8" t="str">
        <f>VLOOKUP(B350,'Species list'!$B$1:$C$66,2,FALSE)</f>
        <v>Understory Species</v>
      </c>
      <c r="G350" s="7" t="s">
        <v>574</v>
      </c>
      <c r="I350" s="8">
        <v>3.0</v>
      </c>
    </row>
    <row r="351" ht="13.5" customHeight="1">
      <c r="A351" s="8" t="s">
        <v>601</v>
      </c>
      <c r="B351" s="7" t="s">
        <v>401</v>
      </c>
      <c r="C351" s="8" t="s">
        <v>623</v>
      </c>
      <c r="D351" s="7">
        <v>2.0</v>
      </c>
      <c r="E351" s="53">
        <v>1.0</v>
      </c>
      <c r="F351" s="8" t="str">
        <f>VLOOKUP(B351,'Species list'!$B$1:$C$66,2,FALSE)</f>
        <v>Understory Species</v>
      </c>
      <c r="G351" s="7" t="s">
        <v>600</v>
      </c>
    </row>
    <row r="352" ht="13.5" customHeight="1">
      <c r="A352" s="8" t="s">
        <v>601</v>
      </c>
      <c r="B352" s="7" t="s">
        <v>401</v>
      </c>
      <c r="C352" s="8" t="s">
        <v>623</v>
      </c>
      <c r="D352" s="7">
        <v>2.0</v>
      </c>
      <c r="E352" s="53">
        <v>1.3</v>
      </c>
      <c r="F352" s="8" t="str">
        <f>VLOOKUP(B352,'Species list'!$B$1:$C$66,2,FALSE)</f>
        <v>Understory Species</v>
      </c>
      <c r="G352" s="7" t="s">
        <v>583</v>
      </c>
    </row>
    <row r="353" ht="13.5" customHeight="1">
      <c r="A353" s="8" t="s">
        <v>601</v>
      </c>
      <c r="B353" s="7" t="s">
        <v>401</v>
      </c>
      <c r="C353" s="8" t="s">
        <v>623</v>
      </c>
      <c r="D353" s="7">
        <v>4.0</v>
      </c>
      <c r="E353" s="53"/>
      <c r="F353" s="8" t="str">
        <f>VLOOKUP(B353,'Species list'!$B$1:$C$66,2,FALSE)</f>
        <v>Understory Species</v>
      </c>
      <c r="G353" s="7" t="s">
        <v>576</v>
      </c>
    </row>
    <row r="354" ht="13.5" customHeight="1">
      <c r="A354" s="8" t="s">
        <v>601</v>
      </c>
      <c r="B354" s="7" t="s">
        <v>401</v>
      </c>
      <c r="C354" s="8" t="s">
        <v>623</v>
      </c>
      <c r="D354" s="7">
        <v>5.0</v>
      </c>
      <c r="E354" s="53"/>
      <c r="F354" s="8" t="str">
        <f>VLOOKUP(B354,'Species list'!$B$1:$C$66,2,FALSE)</f>
        <v>Understory Species</v>
      </c>
      <c r="G354" s="7" t="s">
        <v>583</v>
      </c>
    </row>
    <row r="355" ht="13.5" customHeight="1">
      <c r="A355" s="8" t="s">
        <v>601</v>
      </c>
      <c r="B355" s="7" t="s">
        <v>401</v>
      </c>
      <c r="C355" s="8" t="s">
        <v>623</v>
      </c>
      <c r="D355" s="7">
        <v>9.0</v>
      </c>
      <c r="E355" s="53"/>
      <c r="F355" s="8" t="str">
        <f>VLOOKUP(B355,'Species list'!$B$1:$C$66,2,FALSE)</f>
        <v>Understory Species</v>
      </c>
      <c r="G355" s="7" t="s">
        <v>576</v>
      </c>
    </row>
    <row r="356" ht="13.5" customHeight="1">
      <c r="A356" s="8" t="s">
        <v>601</v>
      </c>
      <c r="B356" s="7" t="s">
        <v>522</v>
      </c>
      <c r="C356" s="52" t="s">
        <v>624</v>
      </c>
      <c r="D356" s="7">
        <v>1.0</v>
      </c>
      <c r="E356" s="53">
        <v>1.25</v>
      </c>
      <c r="F356" s="8" t="str">
        <f>VLOOKUP(B356,'Species list'!$B$1:$C$66,2,FALSE)</f>
        <v>Understory Species</v>
      </c>
      <c r="G356" s="7" t="s">
        <v>574</v>
      </c>
    </row>
    <row r="357" ht="13.5" customHeight="1">
      <c r="A357" s="8" t="s">
        <v>601</v>
      </c>
      <c r="B357" s="7" t="s">
        <v>522</v>
      </c>
      <c r="C357" s="52" t="s">
        <v>624</v>
      </c>
      <c r="D357" s="7">
        <v>1.0</v>
      </c>
      <c r="E357" s="53">
        <v>1.75</v>
      </c>
      <c r="F357" s="8" t="str">
        <f>VLOOKUP(B357,'Species list'!$B$1:$C$66,2,FALSE)</f>
        <v>Understory Species</v>
      </c>
      <c r="G357" s="7" t="s">
        <v>574</v>
      </c>
    </row>
    <row r="358" ht="13.5" customHeight="1">
      <c r="A358" s="8" t="s">
        <v>601</v>
      </c>
      <c r="B358" s="7" t="s">
        <v>522</v>
      </c>
      <c r="C358" s="52" t="s">
        <v>624</v>
      </c>
      <c r="D358" s="7">
        <v>1.0</v>
      </c>
      <c r="E358" s="53">
        <v>1.25</v>
      </c>
      <c r="F358" s="8" t="str">
        <f>VLOOKUP(B358,'Species list'!$B$1:$C$66,2,FALSE)</f>
        <v>Understory Species</v>
      </c>
      <c r="G358" s="7" t="s">
        <v>574</v>
      </c>
    </row>
    <row r="359" ht="13.5" customHeight="1">
      <c r="A359" s="8" t="s">
        <v>601</v>
      </c>
      <c r="B359" s="7" t="s">
        <v>522</v>
      </c>
      <c r="C359" s="52" t="s">
        <v>624</v>
      </c>
      <c r="D359" s="7">
        <v>1.0</v>
      </c>
      <c r="E359" s="53">
        <v>1.75</v>
      </c>
      <c r="F359" s="8" t="str">
        <f>VLOOKUP(B359,'Species list'!$B$1:$C$66,2,FALSE)</f>
        <v>Understory Species</v>
      </c>
      <c r="G359" s="7" t="s">
        <v>574</v>
      </c>
      <c r="I359" s="8">
        <v>2.0</v>
      </c>
    </row>
    <row r="360" ht="13.5" customHeight="1">
      <c r="A360" s="8" t="s">
        <v>601</v>
      </c>
      <c r="B360" s="7" t="s">
        <v>522</v>
      </c>
      <c r="C360" s="52" t="s">
        <v>624</v>
      </c>
      <c r="D360" s="7">
        <v>1.0</v>
      </c>
      <c r="E360" s="53">
        <v>1.5</v>
      </c>
      <c r="F360" s="8" t="str">
        <f>VLOOKUP(B360,'Species list'!$B$1:$C$66,2,FALSE)</f>
        <v>Understory Species</v>
      </c>
      <c r="G360" s="8" t="s">
        <v>574</v>
      </c>
    </row>
    <row r="361" ht="13.5" customHeight="1">
      <c r="A361" s="8" t="s">
        <v>601</v>
      </c>
      <c r="B361" s="7" t="s">
        <v>522</v>
      </c>
      <c r="C361" s="52" t="s">
        <v>624</v>
      </c>
      <c r="D361" s="7">
        <v>1.0</v>
      </c>
      <c r="E361" s="53">
        <v>14.2</v>
      </c>
      <c r="F361" s="8" t="str">
        <f>VLOOKUP(B361,'Species list'!$B$1:$C$66,2,FALSE)</f>
        <v>Understory Species</v>
      </c>
      <c r="G361" s="8" t="s">
        <v>574</v>
      </c>
      <c r="I361" s="8">
        <f>SUM(D361:D366)</f>
        <v>11</v>
      </c>
    </row>
    <row r="362" ht="13.5" customHeight="1">
      <c r="A362" s="8" t="s">
        <v>601</v>
      </c>
      <c r="B362" s="7" t="s">
        <v>522</v>
      </c>
      <c r="C362" s="52" t="s">
        <v>624</v>
      </c>
      <c r="D362" s="7">
        <v>2.0</v>
      </c>
      <c r="E362" s="53">
        <v>1.0</v>
      </c>
      <c r="F362" s="8" t="str">
        <f>VLOOKUP(B362,'Species list'!$B$1:$C$66,2,FALSE)</f>
        <v>Understory Species</v>
      </c>
      <c r="G362" s="7" t="s">
        <v>574</v>
      </c>
    </row>
    <row r="363" ht="13.5" customHeight="1">
      <c r="A363" s="8" t="s">
        <v>601</v>
      </c>
      <c r="B363" s="7" t="s">
        <v>522</v>
      </c>
      <c r="C363" s="52" t="s">
        <v>624</v>
      </c>
      <c r="D363" s="56">
        <v>2.0</v>
      </c>
      <c r="E363" s="57">
        <v>1.2</v>
      </c>
      <c r="F363" s="8" t="str">
        <f>VLOOKUP(B363,'Species list'!$B$1:$C$66,2,FALSE)</f>
        <v>Understory Species</v>
      </c>
      <c r="G363" s="7" t="s">
        <v>574</v>
      </c>
    </row>
    <row r="364" ht="13.5" customHeight="1">
      <c r="A364" s="8" t="s">
        <v>601</v>
      </c>
      <c r="B364" s="7" t="s">
        <v>522</v>
      </c>
      <c r="C364" s="52" t="s">
        <v>624</v>
      </c>
      <c r="D364" s="54">
        <v>2.0</v>
      </c>
      <c r="E364" s="58">
        <v>1.1</v>
      </c>
      <c r="F364" s="8" t="str">
        <f>VLOOKUP(B364,'Species list'!$B$1:$C$66,2,FALSE)</f>
        <v>Understory Species</v>
      </c>
      <c r="G364" s="7" t="s">
        <v>574</v>
      </c>
    </row>
    <row r="365" ht="13.5" customHeight="1">
      <c r="A365" s="8" t="s">
        <v>601</v>
      </c>
      <c r="B365" s="7" t="s">
        <v>522</v>
      </c>
      <c r="C365" s="52" t="s">
        <v>624</v>
      </c>
      <c r="D365" s="7">
        <v>2.0</v>
      </c>
      <c r="E365" s="53">
        <v>1.75</v>
      </c>
      <c r="F365" s="8" t="str">
        <f>VLOOKUP(B365,'Species list'!$B$1:$C$66,2,FALSE)</f>
        <v>Understory Species</v>
      </c>
      <c r="G365" s="7" t="s">
        <v>574</v>
      </c>
    </row>
    <row r="366" ht="13.5" customHeight="1">
      <c r="A366" s="8" t="s">
        <v>601</v>
      </c>
      <c r="B366" s="7" t="s">
        <v>522</v>
      </c>
      <c r="C366" s="52" t="s">
        <v>624</v>
      </c>
      <c r="D366" s="7">
        <v>2.0</v>
      </c>
      <c r="E366" s="53">
        <v>1.3</v>
      </c>
      <c r="F366" s="8" t="str">
        <f>VLOOKUP(B366,'Species list'!$B$1:$C$66,2,FALSE)</f>
        <v>Understory Species</v>
      </c>
      <c r="G366" s="7" t="s">
        <v>574</v>
      </c>
    </row>
    <row r="367" ht="13.5" customHeight="1">
      <c r="A367" s="8" t="s">
        <v>601</v>
      </c>
      <c r="B367" s="54" t="s">
        <v>522</v>
      </c>
      <c r="C367" s="52" t="s">
        <v>624</v>
      </c>
      <c r="D367" s="7">
        <v>7.0</v>
      </c>
      <c r="E367" s="53">
        <v>1.0</v>
      </c>
      <c r="F367" s="8" t="str">
        <f>VLOOKUP(B367,'Species list'!$B$1:$C$66,2,FALSE)</f>
        <v>Understory Species</v>
      </c>
      <c r="G367" s="7" t="s">
        <v>574</v>
      </c>
      <c r="I367" s="8">
        <f>SUM(D367:D377)</f>
        <v>930</v>
      </c>
    </row>
    <row r="368" ht="13.5" customHeight="1">
      <c r="A368" s="8" t="s">
        <v>601</v>
      </c>
      <c r="B368" s="54" t="s">
        <v>522</v>
      </c>
      <c r="C368" s="52" t="s">
        <v>624</v>
      </c>
      <c r="D368" s="7">
        <v>165.0</v>
      </c>
      <c r="E368" s="53"/>
      <c r="F368" s="8" t="str">
        <f>VLOOKUP(B368,'Species list'!$B$1:$C$66,2,FALSE)</f>
        <v>Understory Species</v>
      </c>
      <c r="G368" s="7" t="s">
        <v>576</v>
      </c>
      <c r="I368" s="8">
        <f>SUM(I1:I367)</f>
        <v>5262</v>
      </c>
    </row>
    <row r="369" ht="13.5" customHeight="1">
      <c r="A369" s="8" t="s">
        <v>601</v>
      </c>
      <c r="B369" s="7" t="s">
        <v>522</v>
      </c>
      <c r="C369" s="52" t="s">
        <v>624</v>
      </c>
      <c r="D369" s="7">
        <v>697.0</v>
      </c>
      <c r="E369" s="53"/>
      <c r="F369" s="8" t="str">
        <f>VLOOKUP(B369,'Species list'!$B$1:$C$66,2,FALSE)</f>
        <v>Understory Species</v>
      </c>
      <c r="G369" s="7" t="s">
        <v>583</v>
      </c>
    </row>
    <row r="370" ht="13.5" customHeight="1">
      <c r="A370" s="8" t="s">
        <v>601</v>
      </c>
      <c r="B370" s="7" t="s">
        <v>625</v>
      </c>
      <c r="C370" s="8" t="s">
        <v>626</v>
      </c>
      <c r="D370" s="7">
        <v>2.0</v>
      </c>
      <c r="E370" s="53"/>
      <c r="F370" s="8" t="str">
        <f>VLOOKUP(B370,'Species list'!$B$1:$C$66,2,FALSE)</f>
        <v>Climax Species</v>
      </c>
      <c r="G370" s="7" t="s">
        <v>576</v>
      </c>
    </row>
    <row r="371" ht="13.5" customHeight="1">
      <c r="A371" s="8" t="s">
        <v>601</v>
      </c>
      <c r="B371" s="7" t="s">
        <v>660</v>
      </c>
      <c r="C371" s="8" t="s">
        <v>661</v>
      </c>
      <c r="D371" s="7">
        <v>2.0</v>
      </c>
      <c r="E371" s="53"/>
      <c r="F371" s="8" t="str">
        <f>VLOOKUP(B371,'Species list'!$B$1:$C$66,2,FALSE)</f>
        <v>Early Successional Species </v>
      </c>
      <c r="G371" s="7" t="s">
        <v>583</v>
      </c>
    </row>
    <row r="372" ht="13.5" customHeight="1">
      <c r="A372" s="8" t="s">
        <v>601</v>
      </c>
      <c r="B372" s="7" t="s">
        <v>660</v>
      </c>
      <c r="C372" s="8" t="s">
        <v>661</v>
      </c>
      <c r="D372" s="7">
        <v>21.0</v>
      </c>
      <c r="E372" s="53"/>
      <c r="F372" s="8" t="str">
        <f>VLOOKUP(B372,'Species list'!$B$1:$C$66,2,FALSE)</f>
        <v>Early Successional Species </v>
      </c>
      <c r="G372" s="7" t="s">
        <v>576</v>
      </c>
    </row>
    <row r="373" ht="13.5" customHeight="1">
      <c r="A373" s="8" t="s">
        <v>601</v>
      </c>
      <c r="B373" s="7" t="s">
        <v>627</v>
      </c>
      <c r="C373" s="8" t="s">
        <v>628</v>
      </c>
      <c r="D373" s="7">
        <v>32.0</v>
      </c>
      <c r="E373" s="53"/>
      <c r="F373" s="8" t="str">
        <f>VLOOKUP(B373,'Species list'!$B$1:$C$66,2,FALSE)</f>
        <v>Shrub Species</v>
      </c>
      <c r="G373" s="7" t="s">
        <v>600</v>
      </c>
    </row>
    <row r="374" ht="13.5" customHeight="1">
      <c r="A374" s="8" t="s">
        <v>601</v>
      </c>
      <c r="B374" s="7" t="s">
        <v>629</v>
      </c>
      <c r="C374" s="65" t="s">
        <v>630</v>
      </c>
      <c r="D374" s="7">
        <v>1.0</v>
      </c>
      <c r="E374" s="53">
        <v>13.4</v>
      </c>
      <c r="F374" s="8" t="str">
        <f>VLOOKUP(B374,'Species list'!$B$1:$C$66,2,FALSE)</f>
        <v>Early Successional Species </v>
      </c>
      <c r="G374" s="7" t="s">
        <v>574</v>
      </c>
    </row>
    <row r="375" ht="13.5" customHeight="1">
      <c r="A375" s="8" t="s">
        <v>601</v>
      </c>
      <c r="B375" s="7" t="s">
        <v>629</v>
      </c>
      <c r="C375" s="65" t="s">
        <v>630</v>
      </c>
      <c r="D375" s="7">
        <v>1.0</v>
      </c>
      <c r="E375" s="53">
        <v>13.2</v>
      </c>
      <c r="F375" s="8" t="str">
        <f>VLOOKUP(B375,'Species list'!$B$1:$C$66,2,FALSE)</f>
        <v>Early Successional Species </v>
      </c>
      <c r="G375" s="7" t="s">
        <v>574</v>
      </c>
    </row>
    <row r="376" ht="13.5" customHeight="1">
      <c r="A376" s="8" t="s">
        <v>601</v>
      </c>
      <c r="B376" s="7" t="s">
        <v>629</v>
      </c>
      <c r="C376" s="8" t="s">
        <v>630</v>
      </c>
      <c r="D376" s="56">
        <v>1.0</v>
      </c>
      <c r="E376" s="57">
        <v>6.0</v>
      </c>
      <c r="F376" s="8" t="str">
        <f>VLOOKUP(B376,'Species list'!$B$1:$C$66,2,FALSE)</f>
        <v>Early Successional Species </v>
      </c>
      <c r="G376" s="7" t="s">
        <v>574</v>
      </c>
    </row>
    <row r="377" ht="13.5" customHeight="1">
      <c r="A377" s="8" t="s">
        <v>601</v>
      </c>
      <c r="B377" s="7" t="s">
        <v>629</v>
      </c>
      <c r="C377" s="8" t="s">
        <v>630</v>
      </c>
      <c r="D377" s="63">
        <v>1.0</v>
      </c>
      <c r="E377" s="64">
        <v>12.8</v>
      </c>
      <c r="F377" s="8" t="str">
        <f>VLOOKUP(B377,'Species list'!$B$1:$C$66,2,FALSE)</f>
        <v>Early Successional Species </v>
      </c>
      <c r="G377" s="7" t="s">
        <v>574</v>
      </c>
    </row>
    <row r="378" ht="13.5" customHeight="1">
      <c r="A378" s="8" t="s">
        <v>601</v>
      </c>
      <c r="B378" s="7" t="s">
        <v>629</v>
      </c>
      <c r="C378" s="8" t="s">
        <v>630</v>
      </c>
      <c r="D378" s="63">
        <v>1.0</v>
      </c>
      <c r="E378" s="64">
        <v>1.75</v>
      </c>
      <c r="F378" s="8" t="str">
        <f>VLOOKUP(B378,'Species list'!$B$1:$C$66,2,FALSE)</f>
        <v>Early Successional Species </v>
      </c>
      <c r="G378" s="8" t="s">
        <v>574</v>
      </c>
    </row>
    <row r="379" ht="13.5" customHeight="1">
      <c r="A379" s="8" t="s">
        <v>601</v>
      </c>
      <c r="B379" s="7" t="s">
        <v>629</v>
      </c>
      <c r="C379" s="8" t="s">
        <v>630</v>
      </c>
      <c r="D379" s="63">
        <v>1.0</v>
      </c>
      <c r="E379" s="64">
        <v>8.4</v>
      </c>
      <c r="F379" s="8" t="str">
        <f>VLOOKUP(B379,'Species list'!$B$1:$C$66,2,FALSE)</f>
        <v>Early Successional Species </v>
      </c>
      <c r="G379" s="8" t="s">
        <v>574</v>
      </c>
    </row>
    <row r="380" ht="13.5" customHeight="1">
      <c r="A380" s="8" t="s">
        <v>601</v>
      </c>
      <c r="B380" s="7" t="s">
        <v>629</v>
      </c>
      <c r="C380" s="8" t="s">
        <v>630</v>
      </c>
      <c r="D380" s="63">
        <v>1.0</v>
      </c>
      <c r="E380" s="64">
        <v>8.9</v>
      </c>
      <c r="F380" s="8" t="str">
        <f>VLOOKUP(B380,'Species list'!$B$1:$C$66,2,FALSE)</f>
        <v>Early Successional Species </v>
      </c>
      <c r="G380" s="8" t="s">
        <v>574</v>
      </c>
    </row>
    <row r="381" ht="13.5" customHeight="1">
      <c r="A381" s="8" t="s">
        <v>601</v>
      </c>
      <c r="B381" s="7" t="s">
        <v>629</v>
      </c>
      <c r="C381" s="8" t="s">
        <v>630</v>
      </c>
      <c r="D381" s="63">
        <v>1.0</v>
      </c>
      <c r="E381" s="64">
        <v>4.2</v>
      </c>
      <c r="F381" s="8" t="str">
        <f>VLOOKUP(B381,'Species list'!$B$1:$C$66,2,FALSE)</f>
        <v>Early Successional Species </v>
      </c>
      <c r="G381" s="8" t="s">
        <v>574</v>
      </c>
    </row>
    <row r="382" ht="13.5" customHeight="1">
      <c r="A382" s="8" t="s">
        <v>601</v>
      </c>
      <c r="B382" s="7" t="s">
        <v>629</v>
      </c>
      <c r="C382" s="54" t="s">
        <v>630</v>
      </c>
      <c r="D382" s="54">
        <v>1.0</v>
      </c>
      <c r="E382" s="58">
        <v>10.7</v>
      </c>
      <c r="F382" s="8" t="str">
        <f>VLOOKUP(B382,'Species list'!$B$1:$C$66,2,FALSE)</f>
        <v>Early Successional Species </v>
      </c>
      <c r="G382" s="8" t="s">
        <v>574</v>
      </c>
    </row>
    <row r="383" ht="13.5" customHeight="1">
      <c r="A383" s="8" t="s">
        <v>601</v>
      </c>
      <c r="B383" s="7" t="s">
        <v>629</v>
      </c>
      <c r="C383" s="54" t="s">
        <v>630</v>
      </c>
      <c r="D383" s="54">
        <v>1.0</v>
      </c>
      <c r="E383" s="58">
        <v>5.5</v>
      </c>
      <c r="F383" s="8" t="str">
        <f>VLOOKUP(B383,'Species list'!$B$1:$C$66,2,FALSE)</f>
        <v>Early Successional Species </v>
      </c>
      <c r="G383" s="7" t="s">
        <v>574</v>
      </c>
    </row>
    <row r="384" ht="13.5" customHeight="1">
      <c r="A384" s="8" t="s">
        <v>601</v>
      </c>
      <c r="B384" s="7" t="s">
        <v>629</v>
      </c>
      <c r="C384" s="54" t="s">
        <v>630</v>
      </c>
      <c r="D384" s="54">
        <v>1.0</v>
      </c>
      <c r="E384" s="58">
        <v>2.25</v>
      </c>
      <c r="F384" s="8" t="str">
        <f>VLOOKUP(B384,'Species list'!$B$1:$C$66,2,FALSE)</f>
        <v>Early Successional Species </v>
      </c>
      <c r="G384" s="7" t="s">
        <v>574</v>
      </c>
    </row>
    <row r="385" ht="13.5" customHeight="1">
      <c r="A385" s="8" t="s">
        <v>601</v>
      </c>
      <c r="B385" s="7" t="s">
        <v>629</v>
      </c>
      <c r="C385" s="54" t="s">
        <v>630</v>
      </c>
      <c r="D385" s="54">
        <v>1.0</v>
      </c>
      <c r="E385" s="58">
        <v>12.3</v>
      </c>
      <c r="F385" s="8" t="str">
        <f>VLOOKUP(B385,'Species list'!$B$1:$C$66,2,FALSE)</f>
        <v>Early Successional Species </v>
      </c>
      <c r="G385" s="7" t="s">
        <v>574</v>
      </c>
    </row>
    <row r="386" ht="13.5" customHeight="1">
      <c r="A386" s="8" t="s">
        <v>601</v>
      </c>
      <c r="B386" s="7" t="s">
        <v>629</v>
      </c>
      <c r="C386" s="7" t="s">
        <v>630</v>
      </c>
      <c r="D386" s="7">
        <v>1.0</v>
      </c>
      <c r="E386" s="53">
        <v>3.0</v>
      </c>
      <c r="F386" s="8" t="str">
        <f>VLOOKUP(B386,'Species list'!$B$1:$C$66,2,FALSE)</f>
        <v>Early Successional Species </v>
      </c>
      <c r="G386" s="7" t="s">
        <v>574</v>
      </c>
    </row>
    <row r="387" ht="13.5" customHeight="1">
      <c r="A387" s="8" t="s">
        <v>601</v>
      </c>
      <c r="B387" s="7" t="s">
        <v>629</v>
      </c>
      <c r="C387" s="7" t="s">
        <v>630</v>
      </c>
      <c r="D387" s="7">
        <v>1.0</v>
      </c>
      <c r="E387" s="53">
        <v>5.0</v>
      </c>
      <c r="F387" s="8" t="str">
        <f>VLOOKUP(B387,'Species list'!$B$1:$C$66,2,FALSE)</f>
        <v>Early Successional Species </v>
      </c>
      <c r="G387" s="7" t="s">
        <v>574</v>
      </c>
    </row>
    <row r="388" ht="13.5" customHeight="1">
      <c r="A388" s="8" t="s">
        <v>601</v>
      </c>
      <c r="B388" s="7" t="s">
        <v>629</v>
      </c>
      <c r="C388" s="7" t="s">
        <v>630</v>
      </c>
      <c r="D388" s="7">
        <v>1.0</v>
      </c>
      <c r="E388" s="53">
        <v>11.6</v>
      </c>
      <c r="F388" s="8" t="str">
        <f>VLOOKUP(B388,'Species list'!$B$1:$C$66,2,FALSE)</f>
        <v>Early Successional Species </v>
      </c>
      <c r="G388" s="7" t="s">
        <v>574</v>
      </c>
    </row>
    <row r="389" ht="13.5" customHeight="1">
      <c r="A389" s="8" t="s">
        <v>601</v>
      </c>
      <c r="B389" s="7" t="s">
        <v>629</v>
      </c>
      <c r="C389" s="7" t="s">
        <v>630</v>
      </c>
      <c r="D389" s="7">
        <v>1.0</v>
      </c>
      <c r="E389" s="53">
        <v>1.0</v>
      </c>
      <c r="F389" s="8" t="str">
        <f>VLOOKUP(B389,'Species list'!$B$1:$C$66,2,FALSE)</f>
        <v>Early Successional Species </v>
      </c>
      <c r="G389" s="7" t="s">
        <v>574</v>
      </c>
    </row>
    <row r="390" ht="13.5" customHeight="1">
      <c r="A390" s="8" t="s">
        <v>601</v>
      </c>
      <c r="B390" s="7" t="s">
        <v>629</v>
      </c>
      <c r="C390" s="7" t="s">
        <v>630</v>
      </c>
      <c r="D390" s="7">
        <v>1.0</v>
      </c>
      <c r="E390" s="53">
        <v>12.6</v>
      </c>
      <c r="F390" s="8" t="str">
        <f>VLOOKUP(B390,'Species list'!$B$1:$C$66,2,FALSE)</f>
        <v>Early Successional Species </v>
      </c>
      <c r="G390" s="56" t="s">
        <v>574</v>
      </c>
    </row>
    <row r="391" ht="13.5" customHeight="1">
      <c r="A391" s="8" t="s">
        <v>601</v>
      </c>
      <c r="B391" s="7" t="s">
        <v>629</v>
      </c>
      <c r="C391" s="7" t="s">
        <v>630</v>
      </c>
      <c r="D391" s="7">
        <v>13.0</v>
      </c>
      <c r="E391" s="53"/>
      <c r="F391" s="8" t="str">
        <f>VLOOKUP(B391,'Species list'!$B$1:$C$66,2,FALSE)</f>
        <v>Early Successional Species </v>
      </c>
      <c r="G391" s="54" t="s">
        <v>583</v>
      </c>
    </row>
    <row r="392" ht="13.5" customHeight="1">
      <c r="A392" s="8" t="s">
        <v>601</v>
      </c>
      <c r="B392" s="7" t="s">
        <v>629</v>
      </c>
      <c r="C392" s="7" t="s">
        <v>630</v>
      </c>
      <c r="D392" s="7">
        <v>36.0</v>
      </c>
      <c r="E392" s="53"/>
      <c r="F392" s="8" t="str">
        <f>VLOOKUP(B392,'Species list'!$B$1:$C$66,2,FALSE)</f>
        <v>Early Successional Species </v>
      </c>
      <c r="G392" s="7" t="s">
        <v>576</v>
      </c>
    </row>
    <row r="393" ht="13.5" customHeight="1">
      <c r="A393" s="8" t="s">
        <v>601</v>
      </c>
      <c r="B393" s="7" t="s">
        <v>681</v>
      </c>
      <c r="C393" s="7" t="s">
        <v>682</v>
      </c>
      <c r="D393" s="7">
        <v>1.0</v>
      </c>
      <c r="E393" s="53"/>
      <c r="F393" s="8" t="str">
        <f>VLOOKUP(B393,'Species list'!$B$1:$C$66,2,FALSE)</f>
        <v>Early Successional Species </v>
      </c>
      <c r="G393" s="7" t="s">
        <v>576</v>
      </c>
    </row>
    <row r="394" ht="13.5" customHeight="1">
      <c r="A394" s="8" t="s">
        <v>601</v>
      </c>
      <c r="B394" s="7" t="s">
        <v>633</v>
      </c>
      <c r="C394" s="7" t="s">
        <v>634</v>
      </c>
      <c r="D394" s="7">
        <v>1.0</v>
      </c>
      <c r="E394" s="53"/>
      <c r="F394" s="8" t="str">
        <f>VLOOKUP(B394,'Species list'!$B$1:$C$66,2,FALSE)</f>
        <v>Climax Species</v>
      </c>
      <c r="G394" s="7" t="s">
        <v>576</v>
      </c>
    </row>
    <row r="395" ht="13.5" customHeight="1">
      <c r="A395" s="8" t="s">
        <v>601</v>
      </c>
      <c r="B395" s="7" t="s">
        <v>635</v>
      </c>
      <c r="C395" s="7" t="s">
        <v>636</v>
      </c>
      <c r="D395" s="7">
        <v>9.0</v>
      </c>
      <c r="E395" s="53"/>
      <c r="F395" s="8" t="str">
        <f>VLOOKUP(B395,'Species list'!$B$1:$C$66,2,FALSE)</f>
        <v>Early Successional Species </v>
      </c>
      <c r="G395" s="7" t="s">
        <v>576</v>
      </c>
    </row>
    <row r="396" ht="13.5" customHeight="1">
      <c r="A396" s="8" t="s">
        <v>601</v>
      </c>
      <c r="B396" s="7" t="s">
        <v>635</v>
      </c>
      <c r="C396" s="7" t="s">
        <v>636</v>
      </c>
      <c r="D396" s="7">
        <v>27.0</v>
      </c>
      <c r="E396" s="53"/>
      <c r="F396" s="8" t="str">
        <f>VLOOKUP(B396,'Species list'!$B$1:$C$66,2,FALSE)</f>
        <v>Early Successional Species </v>
      </c>
      <c r="G396" s="7" t="s">
        <v>583</v>
      </c>
    </row>
    <row r="397" ht="13.5" customHeight="1">
      <c r="A397" s="8" t="s">
        <v>601</v>
      </c>
      <c r="B397" s="7" t="s">
        <v>637</v>
      </c>
      <c r="C397" s="66" t="s">
        <v>638</v>
      </c>
      <c r="D397" s="56">
        <v>1.0</v>
      </c>
      <c r="E397" s="57"/>
      <c r="F397" s="8" t="str">
        <f>VLOOKUP(B397,'Species list'!$B$1:$C$66,2,FALSE)</f>
        <v>Climax Species</v>
      </c>
      <c r="G397" s="7" t="s">
        <v>583</v>
      </c>
    </row>
    <row r="398" ht="13.5" customHeight="1">
      <c r="A398" s="8" t="s">
        <v>602</v>
      </c>
      <c r="B398" s="7" t="s">
        <v>352</v>
      </c>
      <c r="C398" s="65" t="s">
        <v>679</v>
      </c>
      <c r="D398" s="54">
        <v>1.0</v>
      </c>
      <c r="E398" s="58">
        <v>17.5</v>
      </c>
      <c r="F398" s="8" t="str">
        <f>VLOOKUP(B398,'Species list'!$B$1:$C$66,2,FALSE)</f>
        <v>Early Successional Species </v>
      </c>
      <c r="G398" s="7" t="s">
        <v>574</v>
      </c>
    </row>
    <row r="399" ht="13.5" customHeight="1">
      <c r="A399" s="8" t="s">
        <v>602</v>
      </c>
      <c r="B399" s="7" t="s">
        <v>351</v>
      </c>
      <c r="C399" s="65" t="s">
        <v>622</v>
      </c>
      <c r="D399" s="7">
        <v>42.0</v>
      </c>
      <c r="E399" s="53"/>
      <c r="F399" s="8" t="str">
        <f>VLOOKUP(B399,'Species list'!$B$1:$C$66,2,FALSE)</f>
        <v>Invasive Species</v>
      </c>
      <c r="G399" s="7" t="s">
        <v>600</v>
      </c>
    </row>
    <row r="400" ht="13.5" customHeight="1">
      <c r="A400" s="8" t="s">
        <v>602</v>
      </c>
      <c r="B400" s="7" t="s">
        <v>578</v>
      </c>
      <c r="C400" s="50" t="s">
        <v>579</v>
      </c>
      <c r="D400" s="7">
        <v>2.0</v>
      </c>
      <c r="E400" s="53"/>
      <c r="F400" s="8" t="str">
        <f>VLOOKUP(B400,'Species list'!$B$1:$C$66,2,FALSE)</f>
        <v>Climax Species</v>
      </c>
      <c r="G400" s="7" t="s">
        <v>583</v>
      </c>
      <c r="I400" s="8">
        <f>SUM(D400:D410)</f>
        <v>129</v>
      </c>
    </row>
    <row r="401" ht="13.5" customHeight="1">
      <c r="A401" s="8" t="s">
        <v>602</v>
      </c>
      <c r="B401" s="7" t="s">
        <v>581</v>
      </c>
      <c r="C401" s="50" t="s">
        <v>582</v>
      </c>
      <c r="D401" s="7">
        <v>2.0</v>
      </c>
      <c r="E401" s="53"/>
      <c r="F401" s="8" t="str">
        <f>VLOOKUP(B401,'Species list'!$B$1:$C$66,2,FALSE)</f>
        <v>Early Successional Species </v>
      </c>
      <c r="G401" s="7" t="s">
        <v>583</v>
      </c>
    </row>
    <row r="402" ht="13.5" customHeight="1">
      <c r="A402" s="8" t="s">
        <v>602</v>
      </c>
      <c r="B402" s="7" t="s">
        <v>581</v>
      </c>
      <c r="C402" s="50" t="s">
        <v>582</v>
      </c>
      <c r="D402" s="7">
        <v>53.0</v>
      </c>
      <c r="E402" s="53"/>
      <c r="F402" s="8" t="str">
        <f>VLOOKUP(B402,'Species list'!$B$1:$C$66,2,FALSE)</f>
        <v>Early Successional Species </v>
      </c>
      <c r="G402" s="7" t="s">
        <v>576</v>
      </c>
    </row>
    <row r="403" ht="13.5" customHeight="1">
      <c r="A403" s="8" t="s">
        <v>602</v>
      </c>
      <c r="B403" s="7" t="s">
        <v>589</v>
      </c>
      <c r="C403" s="7" t="s">
        <v>590</v>
      </c>
      <c r="D403" s="7">
        <v>1.0</v>
      </c>
      <c r="E403" s="53">
        <v>18.0</v>
      </c>
      <c r="F403" s="8" t="str">
        <f>VLOOKUP(B403,'Species list'!$B$1:$C$66,2,FALSE)</f>
        <v>Intermediate Species</v>
      </c>
      <c r="G403" s="7" t="s">
        <v>574</v>
      </c>
    </row>
    <row r="404" ht="13.5" customHeight="1">
      <c r="A404" s="8" t="s">
        <v>602</v>
      </c>
      <c r="B404" s="7" t="s">
        <v>589</v>
      </c>
      <c r="C404" s="7" t="s">
        <v>590</v>
      </c>
      <c r="D404" s="56">
        <v>1.0</v>
      </c>
      <c r="E404" s="57"/>
      <c r="F404" s="8" t="str">
        <f>VLOOKUP(B404,'Species list'!$B$1:$C$66,2,FALSE)</f>
        <v>Intermediate Species</v>
      </c>
      <c r="G404" s="7" t="s">
        <v>576</v>
      </c>
    </row>
    <row r="405" ht="13.5" customHeight="1">
      <c r="A405" s="8" t="s">
        <v>602</v>
      </c>
      <c r="B405" s="7" t="s">
        <v>592</v>
      </c>
      <c r="C405" s="7" t="s">
        <v>593</v>
      </c>
      <c r="D405" s="54">
        <v>1.0</v>
      </c>
      <c r="E405" s="58"/>
      <c r="F405" s="8" t="str">
        <f>VLOOKUP(B405,'Species list'!$B$1:$C$66,2,FALSE)</f>
        <v>Early Successional Species </v>
      </c>
      <c r="G405" s="7" t="s">
        <v>583</v>
      </c>
    </row>
    <row r="406" ht="13.5" customHeight="1">
      <c r="A406" s="8" t="s">
        <v>602</v>
      </c>
      <c r="B406" s="7" t="s">
        <v>597</v>
      </c>
      <c r="C406" s="7" t="s">
        <v>598</v>
      </c>
      <c r="D406" s="7">
        <v>22.0</v>
      </c>
      <c r="E406" s="53"/>
      <c r="F406" s="8" t="str">
        <f>VLOOKUP(B406,'Species list'!$B$1:$C$66,2,FALSE)</f>
        <v>Invasive Species</v>
      </c>
      <c r="G406" s="7" t="s">
        <v>576</v>
      </c>
    </row>
    <row r="407" ht="13.5" customHeight="1">
      <c r="A407" s="8" t="s">
        <v>602</v>
      </c>
      <c r="B407" s="7" t="s">
        <v>597</v>
      </c>
      <c r="C407" s="7" t="s">
        <v>598</v>
      </c>
      <c r="D407" s="7">
        <v>43.0</v>
      </c>
      <c r="E407" s="53"/>
      <c r="F407" s="8" t="str">
        <f>VLOOKUP(B407,'Species list'!$B$1:$C$66,2,FALSE)</f>
        <v>Invasive Species</v>
      </c>
      <c r="G407" s="7" t="s">
        <v>576</v>
      </c>
    </row>
    <row r="408" ht="13.5" customHeight="1">
      <c r="A408" s="8" t="s">
        <v>602</v>
      </c>
      <c r="B408" s="7" t="s">
        <v>667</v>
      </c>
      <c r="C408" s="7" t="s">
        <v>668</v>
      </c>
      <c r="D408" s="7">
        <v>2.0</v>
      </c>
      <c r="E408" s="53"/>
      <c r="F408" s="8" t="str">
        <f>VLOOKUP(B408,'Species list'!$B$1:$C$66,2,FALSE)</f>
        <v>Climax Species</v>
      </c>
      <c r="G408" s="7" t="s">
        <v>583</v>
      </c>
    </row>
    <row r="409" ht="13.5" customHeight="1">
      <c r="A409" s="8" t="s">
        <v>602</v>
      </c>
      <c r="B409" s="7" t="s">
        <v>403</v>
      </c>
      <c r="C409" s="7" t="s">
        <v>630</v>
      </c>
      <c r="D409" s="7">
        <v>1.0</v>
      </c>
      <c r="E409" s="53">
        <v>17.5</v>
      </c>
      <c r="F409" s="8" t="str">
        <f>VLOOKUP(B409,'Species list'!$B$1:$C$66,2,FALSE)</f>
        <v>DEAD</v>
      </c>
      <c r="G409" s="7" t="s">
        <v>583</v>
      </c>
    </row>
    <row r="410" ht="13.5" customHeight="1">
      <c r="A410" s="8" t="s">
        <v>602</v>
      </c>
      <c r="B410" s="7" t="s">
        <v>403</v>
      </c>
      <c r="C410" s="7" t="s">
        <v>636</v>
      </c>
      <c r="D410" s="7">
        <v>1.0</v>
      </c>
      <c r="E410" s="53">
        <v>16.0</v>
      </c>
      <c r="F410" s="8" t="str">
        <f>VLOOKUP(B410,'Species list'!$B$1:$C$66,2,FALSE)</f>
        <v>DEAD</v>
      </c>
      <c r="G410" s="7" t="s">
        <v>574</v>
      </c>
    </row>
    <row r="411" ht="13.5" customHeight="1">
      <c r="A411" s="8" t="s">
        <v>602</v>
      </c>
      <c r="B411" s="7" t="s">
        <v>403</v>
      </c>
      <c r="C411" s="7" t="s">
        <v>636</v>
      </c>
      <c r="D411" s="7">
        <v>1.0</v>
      </c>
      <c r="E411" s="53">
        <v>20.5</v>
      </c>
      <c r="F411" s="8" t="str">
        <f>VLOOKUP(B411,'Species list'!$B$1:$C$66,2,FALSE)</f>
        <v>DEAD</v>
      </c>
      <c r="G411" s="7" t="s">
        <v>574</v>
      </c>
      <c r="I411" s="8">
        <v>1.0</v>
      </c>
    </row>
    <row r="412" ht="13.5" customHeight="1">
      <c r="A412" s="8" t="s">
        <v>602</v>
      </c>
      <c r="B412" s="7" t="s">
        <v>403</v>
      </c>
      <c r="C412" s="7" t="s">
        <v>683</v>
      </c>
      <c r="D412" s="7">
        <v>1.0</v>
      </c>
      <c r="E412" s="53">
        <v>28.5</v>
      </c>
      <c r="F412" s="8" t="str">
        <f>VLOOKUP(B412,'Species list'!$B$1:$C$66,2,FALSE)</f>
        <v>DEAD</v>
      </c>
      <c r="G412" s="7" t="s">
        <v>574</v>
      </c>
      <c r="I412" s="8">
        <f>SUM(D412:D424)</f>
        <v>198</v>
      </c>
    </row>
    <row r="413" ht="13.5" customHeight="1">
      <c r="A413" s="8" t="s">
        <v>602</v>
      </c>
      <c r="B413" s="7" t="s">
        <v>403</v>
      </c>
      <c r="C413" s="7" t="s">
        <v>630</v>
      </c>
      <c r="D413" s="60">
        <v>3.0</v>
      </c>
      <c r="E413" s="55">
        <v>1.0</v>
      </c>
      <c r="F413" s="8" t="str">
        <f>VLOOKUP(B413,'Species list'!$B$1:$C$66,2,FALSE)</f>
        <v>DEAD</v>
      </c>
      <c r="G413" s="7" t="s">
        <v>574</v>
      </c>
    </row>
    <row r="414" ht="13.5" customHeight="1">
      <c r="A414" s="8" t="s">
        <v>602</v>
      </c>
      <c r="B414" s="7" t="s">
        <v>604</v>
      </c>
      <c r="C414" s="7" t="s">
        <v>605</v>
      </c>
      <c r="D414" s="60">
        <v>1.0</v>
      </c>
      <c r="E414" s="55">
        <v>2.0</v>
      </c>
      <c r="F414" s="8" t="str">
        <f>VLOOKUP(B414,'Species list'!$B$1:$C$66,2,FALSE)</f>
        <v>Understory Species</v>
      </c>
      <c r="G414" s="7" t="s">
        <v>574</v>
      </c>
    </row>
    <row r="415" ht="13.5" customHeight="1">
      <c r="A415" s="8" t="s">
        <v>602</v>
      </c>
      <c r="B415" s="7" t="s">
        <v>604</v>
      </c>
      <c r="C415" s="7" t="s">
        <v>605</v>
      </c>
      <c r="D415" s="56">
        <v>2.0</v>
      </c>
      <c r="E415" s="57"/>
      <c r="F415" s="8" t="str">
        <f>VLOOKUP(B415,'Species list'!$B$1:$C$66,2,FALSE)</f>
        <v>Understory Species</v>
      </c>
      <c r="G415" s="7" t="s">
        <v>576</v>
      </c>
    </row>
    <row r="416" ht="13.5" customHeight="1">
      <c r="A416" s="8" t="s">
        <v>602</v>
      </c>
      <c r="B416" s="7" t="s">
        <v>608</v>
      </c>
      <c r="C416" s="7" t="s">
        <v>609</v>
      </c>
      <c r="D416" s="54">
        <v>1.0</v>
      </c>
      <c r="E416" s="58"/>
      <c r="F416" s="8" t="str">
        <f>VLOOKUP(B416,'Species list'!$B$1:$C$66,2,FALSE)</f>
        <v>Shrub Species</v>
      </c>
      <c r="G416" s="7" t="s">
        <v>576</v>
      </c>
    </row>
    <row r="417" ht="13.5" customHeight="1">
      <c r="A417" s="8" t="s">
        <v>602</v>
      </c>
      <c r="B417" s="7" t="s">
        <v>613</v>
      </c>
      <c r="C417" s="7" t="s">
        <v>614</v>
      </c>
      <c r="D417" s="54">
        <v>1.0</v>
      </c>
      <c r="E417" s="53"/>
      <c r="F417" s="8" t="str">
        <f>VLOOKUP(B417,'Species list'!$B$1:$C$66,2,FALSE)</f>
        <v>Intermediate Species</v>
      </c>
      <c r="G417" s="7" t="s">
        <v>583</v>
      </c>
    </row>
    <row r="418" ht="13.5" customHeight="1">
      <c r="A418" s="8" t="s">
        <v>602</v>
      </c>
      <c r="B418" s="7" t="s">
        <v>615</v>
      </c>
      <c r="C418" s="50" t="s">
        <v>616</v>
      </c>
      <c r="D418" s="54">
        <v>13.0</v>
      </c>
      <c r="E418" s="53"/>
      <c r="F418" s="8" t="str">
        <f>VLOOKUP(B418,'Species list'!$B$1:$C$66,2,FALSE)</f>
        <v>Early Successional Species </v>
      </c>
      <c r="G418" s="7" t="s">
        <v>576</v>
      </c>
    </row>
    <row r="419" ht="13.5" customHeight="1">
      <c r="A419" s="8" t="s">
        <v>602</v>
      </c>
      <c r="B419" s="7" t="s">
        <v>615</v>
      </c>
      <c r="C419" s="50" t="s">
        <v>616</v>
      </c>
      <c r="D419" s="54">
        <v>17.0</v>
      </c>
      <c r="E419" s="53"/>
      <c r="F419" s="8" t="str">
        <f>VLOOKUP(B419,'Species list'!$B$1:$C$66,2,FALSE)</f>
        <v>Early Successional Species </v>
      </c>
      <c r="G419" s="7" t="s">
        <v>574</v>
      </c>
    </row>
    <row r="420" ht="13.5" customHeight="1">
      <c r="A420" s="8" t="s">
        <v>602</v>
      </c>
      <c r="B420" s="7" t="s">
        <v>617</v>
      </c>
      <c r="C420" s="7" t="s">
        <v>618</v>
      </c>
      <c r="D420" s="54">
        <v>1.0</v>
      </c>
      <c r="E420" s="53">
        <v>6.0</v>
      </c>
      <c r="F420" s="8" t="str">
        <f>VLOOKUP(B420,'Species list'!$B$1:$C$66,2,FALSE)</f>
        <v>Early Successional Species </v>
      </c>
      <c r="G420" s="7" t="s">
        <v>583</v>
      </c>
    </row>
    <row r="421" ht="13.5" customHeight="1">
      <c r="A421" s="8" t="s">
        <v>602</v>
      </c>
      <c r="B421" s="7" t="s">
        <v>617</v>
      </c>
      <c r="C421" s="7" t="s">
        <v>618</v>
      </c>
      <c r="D421" s="54">
        <v>42.0</v>
      </c>
      <c r="E421" s="53"/>
      <c r="F421" s="8" t="str">
        <f>VLOOKUP(B421,'Species list'!$B$1:$C$66,2,FALSE)</f>
        <v>Early Successional Species </v>
      </c>
      <c r="G421" s="7" t="s">
        <v>576</v>
      </c>
    </row>
    <row r="422" ht="13.5" customHeight="1">
      <c r="A422" s="8" t="s">
        <v>602</v>
      </c>
      <c r="B422" s="7" t="s">
        <v>617</v>
      </c>
      <c r="C422" s="7" t="s">
        <v>618</v>
      </c>
      <c r="D422" s="7">
        <v>114.0</v>
      </c>
      <c r="E422" s="53"/>
      <c r="F422" s="8" t="str">
        <f>VLOOKUP(B422,'Species list'!$B$1:$C$66,2,FALSE)</f>
        <v>Early Successional Species </v>
      </c>
      <c r="G422" s="7" t="s">
        <v>583</v>
      </c>
    </row>
    <row r="423" ht="13.5" customHeight="1">
      <c r="A423" s="8" t="s">
        <v>602</v>
      </c>
      <c r="B423" s="7" t="s">
        <v>401</v>
      </c>
      <c r="C423" s="7" t="s">
        <v>623</v>
      </c>
      <c r="D423" s="7">
        <v>1.0</v>
      </c>
      <c r="E423" s="53"/>
      <c r="F423" s="8" t="str">
        <f>VLOOKUP(B423,'Species list'!$B$1:$C$66,2,FALSE)</f>
        <v>Understory Species</v>
      </c>
      <c r="G423" s="7" t="s">
        <v>576</v>
      </c>
    </row>
    <row r="424" ht="13.5" customHeight="1">
      <c r="A424" s="8" t="s">
        <v>602</v>
      </c>
      <c r="B424" s="7" t="s">
        <v>684</v>
      </c>
      <c r="C424" s="7" t="s">
        <v>685</v>
      </c>
      <c r="D424" s="7">
        <v>1.0</v>
      </c>
      <c r="E424" s="53"/>
      <c r="F424" s="8" t="str">
        <f>VLOOKUP(B424,'Species list'!$B$1:$C$66,2,FALSE)</f>
        <v>Intermediate Species</v>
      </c>
      <c r="G424" s="7" t="s">
        <v>574</v>
      </c>
    </row>
    <row r="425" ht="13.5" customHeight="1">
      <c r="A425" s="8" t="s">
        <v>602</v>
      </c>
      <c r="B425" s="7" t="s">
        <v>684</v>
      </c>
      <c r="C425" s="7" t="s">
        <v>685</v>
      </c>
      <c r="D425" s="7">
        <v>3.0</v>
      </c>
      <c r="E425" s="53"/>
      <c r="F425" s="8" t="str">
        <f>VLOOKUP(B425,'Species list'!$B$1:$C$66,2,FALSE)</f>
        <v>Intermediate Species</v>
      </c>
      <c r="G425" s="7" t="s">
        <v>583</v>
      </c>
      <c r="I425" s="8">
        <v>5.0</v>
      </c>
    </row>
    <row r="426" ht="13.5" customHeight="1">
      <c r="A426" s="8" t="s">
        <v>602</v>
      </c>
      <c r="B426" s="7" t="s">
        <v>656</v>
      </c>
      <c r="C426" s="7" t="s">
        <v>657</v>
      </c>
      <c r="D426" s="7">
        <v>2.0</v>
      </c>
      <c r="E426" s="53"/>
      <c r="F426" s="8" t="str">
        <f>VLOOKUP(B426,'Species list'!$B$1:$C$66,2,FALSE)</f>
        <v>Climax Species</v>
      </c>
      <c r="G426" s="7" t="s">
        <v>583</v>
      </c>
    </row>
    <row r="427" ht="13.5" customHeight="1">
      <c r="A427" s="8" t="s">
        <v>602</v>
      </c>
      <c r="B427" s="7" t="s">
        <v>660</v>
      </c>
      <c r="C427" s="7" t="s">
        <v>661</v>
      </c>
      <c r="D427" s="56">
        <v>1.0</v>
      </c>
      <c r="E427" s="57"/>
      <c r="F427" s="8" t="str">
        <f>VLOOKUP(B427,'Species list'!$B$1:$C$66,2,FALSE)</f>
        <v>Early Successional Species </v>
      </c>
      <c r="G427" s="7" t="s">
        <v>576</v>
      </c>
      <c r="I427" s="8">
        <f>SUM(D427:D432)</f>
        <v>6</v>
      </c>
    </row>
    <row r="428" ht="13.5" customHeight="1">
      <c r="A428" s="8" t="s">
        <v>602</v>
      </c>
      <c r="B428" s="7" t="s">
        <v>627</v>
      </c>
      <c r="C428" s="7" t="s">
        <v>628</v>
      </c>
      <c r="D428" s="54">
        <v>1.0</v>
      </c>
      <c r="E428" s="58"/>
      <c r="F428" s="8" t="str">
        <f>VLOOKUP(B428,'Species list'!$B$1:$C$66,2,FALSE)</f>
        <v>Shrub Species</v>
      </c>
      <c r="G428" s="7" t="s">
        <v>600</v>
      </c>
    </row>
    <row r="429" ht="13.5" customHeight="1">
      <c r="A429" s="8" t="s">
        <v>602</v>
      </c>
      <c r="B429" s="7" t="s">
        <v>629</v>
      </c>
      <c r="C429" s="7" t="s">
        <v>630</v>
      </c>
      <c r="D429" s="7">
        <v>1.0</v>
      </c>
      <c r="E429" s="53">
        <v>11.0</v>
      </c>
      <c r="F429" s="8" t="str">
        <f>VLOOKUP(B429,'Species list'!$B$1:$C$66,2,FALSE)</f>
        <v>Early Successional Species </v>
      </c>
      <c r="G429" s="7" t="s">
        <v>574</v>
      </c>
    </row>
    <row r="430" ht="13.5" customHeight="1">
      <c r="A430" s="8" t="s">
        <v>602</v>
      </c>
      <c r="B430" s="7" t="s">
        <v>629</v>
      </c>
      <c r="C430" s="7" t="s">
        <v>630</v>
      </c>
      <c r="D430" s="7">
        <v>1.0</v>
      </c>
      <c r="E430" s="53">
        <v>5.5</v>
      </c>
      <c r="F430" s="8" t="str">
        <f>VLOOKUP(B430,'Species list'!$B$1:$C$66,2,FALSE)</f>
        <v>Early Successional Species </v>
      </c>
      <c r="G430" s="7" t="s">
        <v>574</v>
      </c>
    </row>
    <row r="431" ht="13.5" customHeight="1">
      <c r="A431" s="8" t="s">
        <v>602</v>
      </c>
      <c r="B431" s="7" t="s">
        <v>629</v>
      </c>
      <c r="C431" s="7" t="s">
        <v>630</v>
      </c>
      <c r="D431" s="7">
        <v>1.0</v>
      </c>
      <c r="E431" s="53">
        <v>4.0</v>
      </c>
      <c r="F431" s="8" t="str">
        <f>VLOOKUP(B431,'Species list'!$B$1:$C$66,2,FALSE)</f>
        <v>Early Successional Species </v>
      </c>
      <c r="G431" s="7" t="s">
        <v>574</v>
      </c>
    </row>
    <row r="432" ht="13.5" customHeight="1">
      <c r="A432" s="8" t="s">
        <v>602</v>
      </c>
      <c r="B432" s="7" t="s">
        <v>629</v>
      </c>
      <c r="C432" s="7" t="s">
        <v>630</v>
      </c>
      <c r="D432" s="7">
        <v>1.0</v>
      </c>
      <c r="E432" s="53">
        <v>7.5</v>
      </c>
      <c r="F432" s="8" t="str">
        <f>VLOOKUP(B432,'Species list'!$B$1:$C$66,2,FALSE)</f>
        <v>Early Successional Species </v>
      </c>
      <c r="G432" s="7" t="s">
        <v>574</v>
      </c>
    </row>
    <row r="433" ht="13.5" customHeight="1">
      <c r="A433" s="8" t="s">
        <v>602</v>
      </c>
      <c r="B433" s="7" t="s">
        <v>629</v>
      </c>
      <c r="C433" s="7" t="s">
        <v>630</v>
      </c>
      <c r="D433" s="7">
        <v>1.0</v>
      </c>
      <c r="E433" s="53">
        <v>17.5</v>
      </c>
      <c r="F433" s="8" t="str">
        <f>VLOOKUP(B433,'Species list'!$B$1:$C$66,2,FALSE)</f>
        <v>Early Successional Species </v>
      </c>
      <c r="G433" s="7" t="s">
        <v>574</v>
      </c>
      <c r="I433" s="8">
        <v>12.0</v>
      </c>
    </row>
    <row r="434" ht="13.5" customHeight="1">
      <c r="A434" s="8" t="s">
        <v>602</v>
      </c>
      <c r="B434" s="7" t="s">
        <v>629</v>
      </c>
      <c r="C434" s="7" t="s">
        <v>630</v>
      </c>
      <c r="D434" s="7">
        <v>1.0</v>
      </c>
      <c r="E434" s="53">
        <v>3.0</v>
      </c>
      <c r="F434" s="8" t="str">
        <f>VLOOKUP(B434,'Species list'!$B$1:$C$66,2,FALSE)</f>
        <v>Early Successional Species </v>
      </c>
      <c r="G434" s="7" t="s">
        <v>574</v>
      </c>
      <c r="I434" s="8">
        <v>1.0</v>
      </c>
    </row>
    <row r="435" ht="13.5" customHeight="1">
      <c r="A435" s="8" t="s">
        <v>602</v>
      </c>
      <c r="B435" s="7" t="s">
        <v>629</v>
      </c>
      <c r="C435" s="7" t="s">
        <v>630</v>
      </c>
      <c r="D435" s="7">
        <v>1.0</v>
      </c>
      <c r="E435" s="53">
        <v>4.5</v>
      </c>
      <c r="F435" s="8" t="str">
        <f>VLOOKUP(B435,'Species list'!$B$1:$C$66,2,FALSE)</f>
        <v>Early Successional Species </v>
      </c>
      <c r="G435" s="56" t="s">
        <v>574</v>
      </c>
      <c r="I435" s="8">
        <f>SUM(D435:D440)</f>
        <v>6</v>
      </c>
    </row>
    <row r="436" ht="13.5" customHeight="1">
      <c r="A436" s="8" t="s">
        <v>602</v>
      </c>
      <c r="B436" s="7" t="s">
        <v>629</v>
      </c>
      <c r="C436" s="7" t="s">
        <v>630</v>
      </c>
      <c r="D436" s="7">
        <v>1.0</v>
      </c>
      <c r="E436" s="53">
        <v>1.25</v>
      </c>
      <c r="F436" s="8" t="str">
        <f>VLOOKUP(B436,'Species list'!$B$1:$C$66,2,FALSE)</f>
        <v>Early Successional Species </v>
      </c>
      <c r="G436" s="54" t="s">
        <v>574</v>
      </c>
    </row>
    <row r="437" ht="13.5" customHeight="1">
      <c r="A437" s="8" t="s">
        <v>602</v>
      </c>
      <c r="B437" s="7" t="s">
        <v>629</v>
      </c>
      <c r="C437" s="7" t="s">
        <v>630</v>
      </c>
      <c r="D437" s="7">
        <v>1.0</v>
      </c>
      <c r="E437" s="53">
        <v>6.0</v>
      </c>
      <c r="F437" s="8" t="str">
        <f>VLOOKUP(B437,'Species list'!$B$1:$C$66,2,FALSE)</f>
        <v>Early Successional Species </v>
      </c>
      <c r="G437" s="7" t="s">
        <v>574</v>
      </c>
    </row>
    <row r="438" ht="13.5" customHeight="1">
      <c r="A438" s="8" t="s">
        <v>602</v>
      </c>
      <c r="B438" s="7" t="s">
        <v>629</v>
      </c>
      <c r="C438" s="7" t="s">
        <v>630</v>
      </c>
      <c r="D438" s="56">
        <v>1.0</v>
      </c>
      <c r="E438" s="57">
        <v>8.0</v>
      </c>
      <c r="F438" s="8" t="str">
        <f>VLOOKUP(B438,'Species list'!$B$1:$C$66,2,FALSE)</f>
        <v>Early Successional Species </v>
      </c>
      <c r="G438" s="7" t="s">
        <v>574</v>
      </c>
    </row>
    <row r="439" ht="13.5" customHeight="1">
      <c r="A439" s="8" t="s">
        <v>602</v>
      </c>
      <c r="B439" s="7" t="s">
        <v>629</v>
      </c>
      <c r="C439" s="7" t="s">
        <v>630</v>
      </c>
      <c r="D439" s="63">
        <v>1.0</v>
      </c>
      <c r="E439" s="64">
        <v>7.2</v>
      </c>
      <c r="F439" s="8" t="str">
        <f>VLOOKUP(B439,'Species list'!$B$1:$C$66,2,FALSE)</f>
        <v>Early Successional Species </v>
      </c>
      <c r="G439" s="7" t="s">
        <v>574</v>
      </c>
    </row>
    <row r="440" ht="13.5" customHeight="1">
      <c r="A440" s="8" t="s">
        <v>602</v>
      </c>
      <c r="B440" s="7" t="s">
        <v>629</v>
      </c>
      <c r="C440" s="7" t="s">
        <v>630</v>
      </c>
      <c r="D440" s="63">
        <v>1.0</v>
      </c>
      <c r="E440" s="64">
        <v>5.25</v>
      </c>
      <c r="F440" s="8" t="str">
        <f>VLOOKUP(B440,'Species list'!$B$1:$C$66,2,FALSE)</f>
        <v>Early Successional Species </v>
      </c>
      <c r="G440" s="7" t="s">
        <v>574</v>
      </c>
    </row>
    <row r="441" ht="13.5" customHeight="1">
      <c r="A441" s="8" t="s">
        <v>602</v>
      </c>
      <c r="B441" s="7" t="s">
        <v>629</v>
      </c>
      <c r="C441" s="7" t="s">
        <v>630</v>
      </c>
      <c r="D441" s="63">
        <v>2.0</v>
      </c>
      <c r="E441" s="64">
        <v>2.0</v>
      </c>
      <c r="F441" s="8" t="str">
        <f>VLOOKUP(B441,'Species list'!$B$1:$C$66,2,FALSE)</f>
        <v>Early Successional Species </v>
      </c>
      <c r="G441" s="7" t="s">
        <v>574</v>
      </c>
      <c r="I441" s="8">
        <f>SUM(D441:D446)</f>
        <v>15</v>
      </c>
    </row>
    <row r="442" ht="13.5" customHeight="1">
      <c r="A442" s="8" t="s">
        <v>602</v>
      </c>
      <c r="B442" s="7" t="s">
        <v>629</v>
      </c>
      <c r="C442" s="7" t="s">
        <v>630</v>
      </c>
      <c r="D442" s="63">
        <v>2.0</v>
      </c>
      <c r="E442" s="64">
        <v>13.0</v>
      </c>
      <c r="F442" s="8" t="str">
        <f>VLOOKUP(B442,'Species list'!$B$1:$C$66,2,FALSE)</f>
        <v>Early Successional Species </v>
      </c>
      <c r="G442" s="7" t="s">
        <v>574</v>
      </c>
    </row>
    <row r="443" ht="13.5" customHeight="1">
      <c r="A443" s="8" t="s">
        <v>602</v>
      </c>
      <c r="B443" s="7" t="s">
        <v>629</v>
      </c>
      <c r="C443" s="7" t="s">
        <v>630</v>
      </c>
      <c r="D443" s="63">
        <v>2.0</v>
      </c>
      <c r="E443" s="64">
        <v>2.4</v>
      </c>
      <c r="F443" s="8" t="str">
        <f>VLOOKUP(B443,'Species list'!$B$1:$C$66,2,FALSE)</f>
        <v>Early Successional Species </v>
      </c>
      <c r="G443" s="7" t="s">
        <v>574</v>
      </c>
    </row>
    <row r="444" ht="13.5" customHeight="1">
      <c r="A444" s="8" t="s">
        <v>602</v>
      </c>
      <c r="B444" s="7" t="s">
        <v>629</v>
      </c>
      <c r="C444" s="7" t="s">
        <v>630</v>
      </c>
      <c r="D444" s="63">
        <v>3.0</v>
      </c>
      <c r="E444" s="64">
        <v>1.0</v>
      </c>
      <c r="F444" s="8" t="str">
        <f>VLOOKUP(B444,'Species list'!$B$1:$C$66,2,FALSE)</f>
        <v>Early Successional Species </v>
      </c>
      <c r="G444" s="7" t="s">
        <v>574</v>
      </c>
    </row>
    <row r="445" ht="13.5" customHeight="1">
      <c r="A445" s="8" t="s">
        <v>602</v>
      </c>
      <c r="B445" s="7" t="s">
        <v>629</v>
      </c>
      <c r="C445" s="7" t="s">
        <v>630</v>
      </c>
      <c r="D445" s="54">
        <v>3.0</v>
      </c>
      <c r="E445" s="58">
        <v>3.75</v>
      </c>
      <c r="F445" s="8" t="str">
        <f>VLOOKUP(B445,'Species list'!$B$1:$C$66,2,FALSE)</f>
        <v>Early Successional Species </v>
      </c>
      <c r="G445" s="7" t="s">
        <v>574</v>
      </c>
    </row>
    <row r="446" ht="13.5" customHeight="1">
      <c r="A446" s="8" t="s">
        <v>602</v>
      </c>
      <c r="B446" s="7" t="s">
        <v>629</v>
      </c>
      <c r="C446" s="7" t="s">
        <v>630</v>
      </c>
      <c r="D446" s="54">
        <v>3.0</v>
      </c>
      <c r="E446" s="58">
        <v>1.75</v>
      </c>
      <c r="F446" s="8" t="str">
        <f>VLOOKUP(B446,'Species list'!$B$1:$C$66,2,FALSE)</f>
        <v>Early Successional Species </v>
      </c>
      <c r="G446" s="7" t="s">
        <v>574</v>
      </c>
    </row>
    <row r="447" ht="13.5" customHeight="1">
      <c r="A447" s="8" t="s">
        <v>602</v>
      </c>
      <c r="B447" s="7" t="s">
        <v>629</v>
      </c>
      <c r="C447" s="7" t="s">
        <v>630</v>
      </c>
      <c r="D447" s="54">
        <v>5.0</v>
      </c>
      <c r="E447" s="58">
        <v>1.5</v>
      </c>
      <c r="F447" s="8" t="str">
        <f>VLOOKUP(B447,'Species list'!$B$1:$C$66,2,FALSE)</f>
        <v>Early Successional Species </v>
      </c>
      <c r="G447" s="7" t="s">
        <v>574</v>
      </c>
      <c r="I447" s="8">
        <v>2.0</v>
      </c>
    </row>
    <row r="448" ht="13.5" customHeight="1">
      <c r="A448" s="8" t="s">
        <v>602</v>
      </c>
      <c r="B448" s="7" t="s">
        <v>629</v>
      </c>
      <c r="C448" s="7" t="s">
        <v>630</v>
      </c>
      <c r="D448" s="54">
        <v>42.0</v>
      </c>
      <c r="E448" s="58"/>
      <c r="F448" s="8" t="str">
        <f>VLOOKUP(B448,'Species list'!$B$1:$C$66,2,FALSE)</f>
        <v>Early Successional Species </v>
      </c>
      <c r="G448" s="7" t="s">
        <v>583</v>
      </c>
      <c r="I448" s="8">
        <f>SUM(D448:D459)</f>
        <v>389</v>
      </c>
    </row>
    <row r="449" ht="13.5" customHeight="1">
      <c r="A449" s="8" t="s">
        <v>602</v>
      </c>
      <c r="B449" s="7" t="s">
        <v>629</v>
      </c>
      <c r="C449" s="7" t="s">
        <v>630</v>
      </c>
      <c r="D449" s="54">
        <v>69.0</v>
      </c>
      <c r="E449" s="58"/>
      <c r="F449" s="8" t="str">
        <f>VLOOKUP(B449,'Species list'!$B$1:$C$66,2,FALSE)</f>
        <v>Early Successional Species </v>
      </c>
      <c r="G449" s="7" t="s">
        <v>576</v>
      </c>
    </row>
    <row r="450" ht="13.5" customHeight="1">
      <c r="A450" s="8" t="s">
        <v>602</v>
      </c>
      <c r="B450" s="7" t="s">
        <v>635</v>
      </c>
      <c r="C450" s="7" t="s">
        <v>636</v>
      </c>
      <c r="D450" s="7">
        <v>1.0</v>
      </c>
      <c r="E450" s="53">
        <v>1.0</v>
      </c>
      <c r="F450" s="8" t="str">
        <f>VLOOKUP(B450,'Species list'!$B$1:$C$66,2,FALSE)</f>
        <v>Early Successional Species </v>
      </c>
      <c r="G450" s="7" t="s">
        <v>574</v>
      </c>
    </row>
    <row r="451" ht="13.5" customHeight="1">
      <c r="A451" s="8" t="s">
        <v>602</v>
      </c>
      <c r="B451" s="7" t="s">
        <v>635</v>
      </c>
      <c r="C451" s="7" t="s">
        <v>636</v>
      </c>
      <c r="D451" s="7">
        <v>8.0</v>
      </c>
      <c r="E451" s="53"/>
      <c r="F451" s="8" t="str">
        <f>VLOOKUP(B451,'Species list'!$B$1:$C$66,2,FALSE)</f>
        <v>Early Successional Species </v>
      </c>
      <c r="G451" s="7" t="s">
        <v>576</v>
      </c>
    </row>
    <row r="452" ht="13.5" customHeight="1">
      <c r="A452" s="8" t="s">
        <v>602</v>
      </c>
      <c r="B452" s="7" t="s">
        <v>635</v>
      </c>
      <c r="C452" s="7" t="s">
        <v>636</v>
      </c>
      <c r="D452" s="7">
        <v>15.0</v>
      </c>
      <c r="E452" s="53"/>
      <c r="F452" s="8" t="str">
        <f>VLOOKUP(B452,'Species list'!$B$1:$C$66,2,FALSE)</f>
        <v>Early Successional Species </v>
      </c>
      <c r="G452" s="7" t="s">
        <v>583</v>
      </c>
    </row>
    <row r="453" ht="13.5" customHeight="1">
      <c r="A453" s="8" t="s">
        <v>603</v>
      </c>
      <c r="B453" s="7" t="s">
        <v>379</v>
      </c>
      <c r="C453" s="50" t="s">
        <v>573</v>
      </c>
      <c r="D453" s="7">
        <v>2.0</v>
      </c>
      <c r="E453" s="53"/>
      <c r="F453" s="8" t="str">
        <f>VLOOKUP(B453,'Species list'!$B$1:$C$66,2,FALSE)</f>
        <v>Climax Species</v>
      </c>
      <c r="G453" s="7" t="s">
        <v>583</v>
      </c>
    </row>
    <row r="454" ht="13.5" customHeight="1">
      <c r="A454" s="8" t="s">
        <v>603</v>
      </c>
      <c r="B454" s="7" t="s">
        <v>370</v>
      </c>
      <c r="C454" s="7" t="s">
        <v>686</v>
      </c>
      <c r="D454" s="7">
        <v>1.0</v>
      </c>
      <c r="E454" s="53"/>
      <c r="F454" s="8" t="str">
        <f>VLOOKUP(B454,'Species list'!$B$1:$C$66,2,FALSE)</f>
        <v>Intermediate Species</v>
      </c>
      <c r="G454" s="7" t="s">
        <v>583</v>
      </c>
    </row>
    <row r="455" ht="13.5" customHeight="1">
      <c r="A455" s="8" t="s">
        <v>603</v>
      </c>
      <c r="B455" s="7" t="s">
        <v>351</v>
      </c>
      <c r="C455" s="7" t="s">
        <v>622</v>
      </c>
      <c r="D455" s="7">
        <v>8.0</v>
      </c>
      <c r="E455" s="53"/>
      <c r="F455" s="8" t="str">
        <f>VLOOKUP(B455,'Species list'!$B$1:$C$66,2,FALSE)</f>
        <v>Invasive Species</v>
      </c>
      <c r="G455" s="7" t="s">
        <v>576</v>
      </c>
    </row>
    <row r="456" ht="13.5" customHeight="1">
      <c r="A456" s="8" t="s">
        <v>603</v>
      </c>
      <c r="B456" s="7" t="s">
        <v>578</v>
      </c>
      <c r="C456" s="50" t="s">
        <v>579</v>
      </c>
      <c r="D456" s="7">
        <v>3.0</v>
      </c>
      <c r="E456" s="53"/>
      <c r="F456" s="8" t="str">
        <f>VLOOKUP(B456,'Species list'!$B$1:$C$66,2,FALSE)</f>
        <v>Climax Species</v>
      </c>
      <c r="G456" s="7" t="s">
        <v>583</v>
      </c>
    </row>
    <row r="457" ht="13.5" customHeight="1">
      <c r="A457" s="8" t="s">
        <v>603</v>
      </c>
      <c r="B457" s="7" t="s">
        <v>578</v>
      </c>
      <c r="C457" s="50" t="s">
        <v>579</v>
      </c>
      <c r="D457" s="7">
        <v>4.0</v>
      </c>
      <c r="E457" s="53"/>
      <c r="F457" s="8" t="str">
        <f>VLOOKUP(B457,'Species list'!$B$1:$C$66,2,FALSE)</f>
        <v>Climax Species</v>
      </c>
      <c r="G457" s="7" t="s">
        <v>576</v>
      </c>
    </row>
    <row r="458" ht="13.5" customHeight="1">
      <c r="A458" s="8" t="s">
        <v>603</v>
      </c>
      <c r="B458" s="7" t="s">
        <v>581</v>
      </c>
      <c r="C458" s="50" t="s">
        <v>582</v>
      </c>
      <c r="D458" s="7">
        <v>17.0</v>
      </c>
      <c r="E458" s="53"/>
      <c r="F458" s="8" t="str">
        <f>VLOOKUP(B458,'Species list'!$B$1:$C$66,2,FALSE)</f>
        <v>Early Successional Species </v>
      </c>
      <c r="G458" s="7" t="s">
        <v>574</v>
      </c>
    </row>
    <row r="459" ht="13.5" customHeight="1">
      <c r="A459" s="8" t="s">
        <v>603</v>
      </c>
      <c r="B459" s="7" t="s">
        <v>581</v>
      </c>
      <c r="C459" s="50" t="s">
        <v>582</v>
      </c>
      <c r="D459" s="7">
        <v>219.0</v>
      </c>
      <c r="E459" s="53"/>
      <c r="F459" s="8" t="str">
        <f>VLOOKUP(B459,'Species list'!$B$1:$C$66,2,FALSE)</f>
        <v>Early Successional Species </v>
      </c>
      <c r="G459" s="7" t="s">
        <v>583</v>
      </c>
    </row>
    <row r="460" ht="13.5" customHeight="1">
      <c r="A460" s="8" t="s">
        <v>603</v>
      </c>
      <c r="B460" s="7" t="s">
        <v>589</v>
      </c>
      <c r="C460" s="7" t="s">
        <v>590</v>
      </c>
      <c r="D460" s="7">
        <v>1.0</v>
      </c>
      <c r="E460" s="53">
        <v>22.5</v>
      </c>
      <c r="F460" s="8" t="str">
        <f>VLOOKUP(B460,'Species list'!$B$1:$C$66,2,FALSE)</f>
        <v>Intermediate Species</v>
      </c>
      <c r="G460" s="7" t="s">
        <v>574</v>
      </c>
      <c r="I460" s="8">
        <f>SUM(D460:D462)</f>
        <v>3</v>
      </c>
    </row>
    <row r="461" ht="13.5" customHeight="1">
      <c r="A461" s="8" t="s">
        <v>603</v>
      </c>
      <c r="B461" s="7" t="s">
        <v>592</v>
      </c>
      <c r="C461" s="7" t="s">
        <v>593</v>
      </c>
      <c r="D461" s="7">
        <v>1.0</v>
      </c>
      <c r="E461" s="57">
        <v>2.25</v>
      </c>
      <c r="F461" s="8" t="str">
        <f>VLOOKUP(B461,'Species list'!$B$1:$C$66,2,FALSE)</f>
        <v>Early Successional Species </v>
      </c>
      <c r="G461" s="7" t="s">
        <v>574</v>
      </c>
    </row>
    <row r="462" ht="13.5" customHeight="1">
      <c r="A462" s="8" t="s">
        <v>603</v>
      </c>
      <c r="B462" s="7" t="s">
        <v>592</v>
      </c>
      <c r="C462" s="7" t="s">
        <v>593</v>
      </c>
      <c r="D462" s="54">
        <v>1.0</v>
      </c>
      <c r="E462" s="58">
        <v>1.5</v>
      </c>
      <c r="F462" s="8" t="str">
        <f>VLOOKUP(B462,'Species list'!$B$1:$C$66,2,FALSE)</f>
        <v>Early Successional Species </v>
      </c>
      <c r="G462" s="7" t="s">
        <v>576</v>
      </c>
    </row>
    <row r="463" ht="13.5" customHeight="1">
      <c r="A463" s="8" t="s">
        <v>603</v>
      </c>
      <c r="B463" s="7" t="s">
        <v>592</v>
      </c>
      <c r="C463" s="7" t="s">
        <v>593</v>
      </c>
      <c r="D463" s="54">
        <v>11.0</v>
      </c>
      <c r="E463" s="58"/>
      <c r="F463" s="8" t="str">
        <f>VLOOKUP(B463,'Species list'!$B$1:$C$66,2,FALSE)</f>
        <v>Early Successional Species </v>
      </c>
      <c r="G463" s="7" t="s">
        <v>583</v>
      </c>
      <c r="I463" s="8">
        <v>1.0</v>
      </c>
    </row>
    <row r="464" ht="13.5" customHeight="1">
      <c r="A464" s="8" t="s">
        <v>603</v>
      </c>
      <c r="B464" s="7" t="s">
        <v>592</v>
      </c>
      <c r="C464" s="7" t="s">
        <v>593</v>
      </c>
      <c r="D464" s="7">
        <v>13.0</v>
      </c>
      <c r="E464" s="53"/>
      <c r="F464" s="8" t="str">
        <f>VLOOKUP(B464,'Species list'!$B$1:$C$66,2,FALSE)</f>
        <v>Early Successional Species </v>
      </c>
      <c r="G464" s="7" t="s">
        <v>583</v>
      </c>
      <c r="I464" s="8">
        <v>1.0</v>
      </c>
    </row>
    <row r="465" ht="13.5" customHeight="1">
      <c r="A465" s="8" t="s">
        <v>603</v>
      </c>
      <c r="B465" s="7" t="s">
        <v>592</v>
      </c>
      <c r="C465" s="7" t="s">
        <v>593</v>
      </c>
      <c r="D465" s="7">
        <v>14.0</v>
      </c>
      <c r="E465" s="53"/>
      <c r="F465" s="8" t="str">
        <f>VLOOKUP(B465,'Species list'!$B$1:$C$66,2,FALSE)</f>
        <v>Early Successional Species </v>
      </c>
      <c r="G465" s="7" t="s">
        <v>600</v>
      </c>
      <c r="I465" s="8">
        <v>2.0</v>
      </c>
    </row>
    <row r="466" ht="13.5" customHeight="1">
      <c r="A466" s="8" t="s">
        <v>603</v>
      </c>
      <c r="B466" s="7" t="s">
        <v>597</v>
      </c>
      <c r="C466" s="7" t="s">
        <v>598</v>
      </c>
      <c r="D466" s="7">
        <v>11.0</v>
      </c>
      <c r="E466" s="53"/>
      <c r="F466" s="8" t="str">
        <f>VLOOKUP(B466,'Species list'!$B$1:$C$66,2,FALSE)</f>
        <v>Invasive Species</v>
      </c>
      <c r="G466" s="7" t="s">
        <v>600</v>
      </c>
      <c r="I466" s="8">
        <f>SUM(D466:D469)</f>
        <v>15</v>
      </c>
    </row>
    <row r="467" ht="13.5" customHeight="1">
      <c r="A467" s="8" t="s">
        <v>603</v>
      </c>
      <c r="B467" s="7" t="s">
        <v>667</v>
      </c>
      <c r="C467" s="7" t="s">
        <v>668</v>
      </c>
      <c r="D467" s="7">
        <v>1.0</v>
      </c>
      <c r="E467" s="53"/>
      <c r="F467" s="8" t="str">
        <f>VLOOKUP(B467,'Species list'!$B$1:$C$66,2,FALSE)</f>
        <v>Climax Species</v>
      </c>
      <c r="G467" s="7" t="s">
        <v>583</v>
      </c>
    </row>
    <row r="468" ht="13.5" customHeight="1">
      <c r="A468" s="8" t="s">
        <v>603</v>
      </c>
      <c r="B468" s="7" t="s">
        <v>667</v>
      </c>
      <c r="C468" s="7" t="s">
        <v>668</v>
      </c>
      <c r="D468" s="7">
        <v>2.0</v>
      </c>
      <c r="E468" s="53">
        <v>1.0</v>
      </c>
      <c r="F468" s="8" t="str">
        <f>VLOOKUP(B468,'Species list'!$B$1:$C$66,2,FALSE)</f>
        <v>Climax Species</v>
      </c>
      <c r="G468" s="7" t="s">
        <v>574</v>
      </c>
    </row>
    <row r="469" ht="13.5" customHeight="1">
      <c r="A469" s="8" t="s">
        <v>603</v>
      </c>
      <c r="B469" s="7" t="s">
        <v>403</v>
      </c>
      <c r="C469" s="7" t="s">
        <v>687</v>
      </c>
      <c r="D469" s="7">
        <v>1.0</v>
      </c>
      <c r="E469" s="53">
        <v>3.1</v>
      </c>
      <c r="F469" s="8" t="str">
        <f>VLOOKUP(B469,'Species list'!$B$1:$C$66,2,FALSE)</f>
        <v>DEAD</v>
      </c>
      <c r="G469" s="7" t="s">
        <v>574</v>
      </c>
    </row>
    <row r="470" ht="13.5" customHeight="1">
      <c r="A470" s="8" t="s">
        <v>603</v>
      </c>
      <c r="B470" s="7" t="s">
        <v>403</v>
      </c>
      <c r="C470" s="7" t="s">
        <v>688</v>
      </c>
      <c r="D470" s="7">
        <v>1.0</v>
      </c>
      <c r="E470" s="53">
        <v>1.5</v>
      </c>
      <c r="F470" s="8" t="str">
        <f>VLOOKUP(B470,'Species list'!$B$1:$C$66,2,FALSE)</f>
        <v>DEAD</v>
      </c>
      <c r="G470" s="7" t="s">
        <v>574</v>
      </c>
      <c r="I470" s="8">
        <f>SUM(D470:D480)</f>
        <v>49</v>
      </c>
    </row>
    <row r="471" ht="13.5" customHeight="1">
      <c r="A471" s="8" t="s">
        <v>603</v>
      </c>
      <c r="B471" s="7" t="s">
        <v>403</v>
      </c>
      <c r="C471" s="7"/>
      <c r="D471" s="7">
        <v>1.0</v>
      </c>
      <c r="E471" s="53">
        <v>3.0</v>
      </c>
      <c r="F471" s="8" t="str">
        <f>VLOOKUP(B471,'Species list'!$B$1:$C$66,2,FALSE)</f>
        <v>DEAD</v>
      </c>
      <c r="G471" s="7" t="s">
        <v>574</v>
      </c>
    </row>
    <row r="472" ht="13.5" customHeight="1">
      <c r="A472" s="8" t="s">
        <v>603</v>
      </c>
      <c r="B472" s="7" t="s">
        <v>403</v>
      </c>
      <c r="C472" s="7"/>
      <c r="D472" s="56">
        <v>1.0</v>
      </c>
      <c r="E472" s="57">
        <v>2.0</v>
      </c>
      <c r="F472" s="8" t="str">
        <f>VLOOKUP(B472,'Species list'!$B$1:$C$66,2,FALSE)</f>
        <v>DEAD</v>
      </c>
      <c r="G472" s="7" t="s">
        <v>574</v>
      </c>
    </row>
    <row r="473" ht="13.5" customHeight="1">
      <c r="A473" s="8" t="s">
        <v>603</v>
      </c>
      <c r="B473" s="7" t="s">
        <v>403</v>
      </c>
      <c r="C473" s="7"/>
      <c r="D473" s="54">
        <v>1.0</v>
      </c>
      <c r="E473" s="58">
        <v>1.0</v>
      </c>
      <c r="F473" s="8" t="str">
        <f>VLOOKUP(B473,'Species list'!$B$1:$C$66,2,FALSE)</f>
        <v>DEAD</v>
      </c>
      <c r="G473" s="7" t="s">
        <v>574</v>
      </c>
    </row>
    <row r="474" ht="13.5" customHeight="1">
      <c r="A474" s="8" t="s">
        <v>603</v>
      </c>
      <c r="B474" s="7" t="s">
        <v>403</v>
      </c>
      <c r="C474" s="7"/>
      <c r="D474" s="7">
        <v>2.0</v>
      </c>
      <c r="E474" s="53">
        <v>1.2</v>
      </c>
      <c r="F474" s="8" t="str">
        <f>VLOOKUP(B474,'Species list'!$B$1:$C$66,2,FALSE)</f>
        <v>DEAD</v>
      </c>
      <c r="G474" s="7" t="s">
        <v>583</v>
      </c>
    </row>
    <row r="475" ht="13.5" customHeight="1">
      <c r="A475" s="8" t="s">
        <v>603</v>
      </c>
      <c r="B475" s="7" t="s">
        <v>403</v>
      </c>
      <c r="C475" s="7" t="s">
        <v>687</v>
      </c>
      <c r="D475" s="7">
        <v>8.0</v>
      </c>
      <c r="E475" s="53"/>
      <c r="F475" s="8" t="str">
        <f>VLOOKUP(B475,'Species list'!$B$1:$C$66,2,FALSE)</f>
        <v>DEAD</v>
      </c>
      <c r="G475" s="7" t="s">
        <v>574</v>
      </c>
    </row>
    <row r="476" ht="13.5" customHeight="1">
      <c r="A476" s="8" t="s">
        <v>603</v>
      </c>
      <c r="B476" s="7" t="s">
        <v>689</v>
      </c>
      <c r="C476" s="7" t="s">
        <v>690</v>
      </c>
      <c r="D476" s="7">
        <v>1.0</v>
      </c>
      <c r="E476" s="53"/>
      <c r="F476" s="8" t="str">
        <f>VLOOKUP(B476,'Species list'!$B$1:$C$66,2,FALSE)</f>
        <v>Understory Species</v>
      </c>
      <c r="G476" s="7" t="s">
        <v>583</v>
      </c>
    </row>
    <row r="477" ht="13.5" customHeight="1">
      <c r="A477" s="8" t="s">
        <v>603</v>
      </c>
      <c r="B477" s="7" t="s">
        <v>604</v>
      </c>
      <c r="C477" s="7" t="s">
        <v>605</v>
      </c>
      <c r="D477" s="7">
        <v>5.0</v>
      </c>
      <c r="E477" s="53"/>
      <c r="F477" s="8" t="str">
        <f>VLOOKUP(B477,'Species list'!$B$1:$C$66,2,FALSE)</f>
        <v>Understory Species</v>
      </c>
      <c r="G477" s="7" t="s">
        <v>691</v>
      </c>
    </row>
    <row r="478" ht="13.5" customHeight="1">
      <c r="A478" s="8" t="s">
        <v>603</v>
      </c>
      <c r="B478" s="7" t="s">
        <v>604</v>
      </c>
      <c r="C478" s="7" t="s">
        <v>605</v>
      </c>
      <c r="D478" s="7">
        <v>21.0</v>
      </c>
      <c r="E478" s="53"/>
      <c r="F478" s="8" t="str">
        <f>VLOOKUP(B478,'Species list'!$B$1:$C$66,2,FALSE)</f>
        <v>Understory Species</v>
      </c>
      <c r="G478" s="7" t="s">
        <v>576</v>
      </c>
    </row>
    <row r="479" ht="13.5" customHeight="1">
      <c r="A479" s="8" t="s">
        <v>603</v>
      </c>
      <c r="B479" s="7" t="s">
        <v>342</v>
      </c>
      <c r="C479" s="7" t="s">
        <v>611</v>
      </c>
      <c r="D479" s="7">
        <v>7.0</v>
      </c>
      <c r="E479" s="53"/>
      <c r="F479" s="8" t="str">
        <f>VLOOKUP(B479,'Species list'!$B$1:$C$66,2,FALSE)</f>
        <v>Invasive Species</v>
      </c>
      <c r="G479" s="7" t="s">
        <v>691</v>
      </c>
    </row>
    <row r="480" ht="13.5" customHeight="1">
      <c r="A480" s="8" t="s">
        <v>603</v>
      </c>
      <c r="B480" s="7" t="s">
        <v>692</v>
      </c>
      <c r="C480" s="7" t="s">
        <v>693</v>
      </c>
      <c r="D480" s="7">
        <v>1.0</v>
      </c>
      <c r="E480" s="53"/>
      <c r="F480" s="8" t="str">
        <f>VLOOKUP(B480,'Species list'!$B$1:$C$66,2,FALSE)</f>
        <v>Understory Species</v>
      </c>
      <c r="G480" s="7" t="s">
        <v>691</v>
      </c>
    </row>
    <row r="481" ht="13.5" customHeight="1">
      <c r="A481" s="8" t="s">
        <v>603</v>
      </c>
      <c r="B481" s="7" t="s">
        <v>615</v>
      </c>
      <c r="C481" s="50" t="s">
        <v>616</v>
      </c>
      <c r="D481" s="7">
        <v>1.0</v>
      </c>
      <c r="E481" s="53">
        <v>1.75</v>
      </c>
      <c r="F481" s="8" t="str">
        <f>VLOOKUP(B481,'Species list'!$B$1:$C$66,2,FALSE)</f>
        <v>Early Successional Species </v>
      </c>
      <c r="G481" s="7" t="s">
        <v>574</v>
      </c>
      <c r="I481" s="8">
        <f>SUM(D481:D488)</f>
        <v>239</v>
      </c>
    </row>
    <row r="482" ht="13.5" customHeight="1">
      <c r="A482" s="8" t="s">
        <v>603</v>
      </c>
      <c r="B482" s="7" t="s">
        <v>615</v>
      </c>
      <c r="C482" s="50" t="s">
        <v>616</v>
      </c>
      <c r="D482" s="7">
        <v>1.0</v>
      </c>
      <c r="E482" s="53">
        <v>1.5</v>
      </c>
      <c r="F482" s="8" t="str">
        <f>VLOOKUP(B482,'Species list'!$B$1:$C$66,2,FALSE)</f>
        <v>Early Successional Species </v>
      </c>
      <c r="G482" s="7" t="s">
        <v>574</v>
      </c>
    </row>
    <row r="483" ht="13.5" customHeight="1">
      <c r="A483" s="8" t="s">
        <v>603</v>
      </c>
      <c r="B483" s="7" t="s">
        <v>615</v>
      </c>
      <c r="C483" s="50" t="s">
        <v>616</v>
      </c>
      <c r="D483" s="7">
        <v>1.0</v>
      </c>
      <c r="E483" s="53">
        <v>5.25</v>
      </c>
      <c r="F483" s="8" t="str">
        <f>VLOOKUP(B483,'Species list'!$B$1:$C$66,2,FALSE)</f>
        <v>Early Successional Species </v>
      </c>
      <c r="G483" s="7" t="s">
        <v>574</v>
      </c>
    </row>
    <row r="484" ht="13.5" customHeight="1">
      <c r="A484" s="8" t="s">
        <v>603</v>
      </c>
      <c r="B484" s="7" t="s">
        <v>615</v>
      </c>
      <c r="C484" s="50" t="s">
        <v>616</v>
      </c>
      <c r="D484" s="7">
        <v>70.0</v>
      </c>
      <c r="E484" s="53"/>
      <c r="F484" s="8" t="str">
        <f>VLOOKUP(B484,'Species list'!$B$1:$C$66,2,FALSE)</f>
        <v>Early Successional Species </v>
      </c>
      <c r="G484" s="7" t="s">
        <v>576</v>
      </c>
    </row>
    <row r="485" ht="13.5" customHeight="1">
      <c r="A485" s="8" t="s">
        <v>603</v>
      </c>
      <c r="B485" s="7" t="s">
        <v>615</v>
      </c>
      <c r="C485" s="50" t="s">
        <v>616</v>
      </c>
      <c r="D485" s="7">
        <v>148.0</v>
      </c>
      <c r="E485" s="53"/>
      <c r="F485" s="8" t="str">
        <f>VLOOKUP(B485,'Species list'!$B$1:$C$66,2,FALSE)</f>
        <v>Early Successional Species </v>
      </c>
      <c r="G485" s="7" t="s">
        <v>583</v>
      </c>
    </row>
    <row r="486" ht="13.5" customHeight="1">
      <c r="A486" s="8" t="s">
        <v>603</v>
      </c>
      <c r="B486" s="7" t="s">
        <v>617</v>
      </c>
      <c r="C486" s="7" t="s">
        <v>618</v>
      </c>
      <c r="D486" s="7">
        <v>1.0</v>
      </c>
      <c r="E486" s="53">
        <v>2.5</v>
      </c>
      <c r="F486" s="8" t="str">
        <f>VLOOKUP(B486,'Species list'!$B$1:$C$66,2,FALSE)</f>
        <v>Early Successional Species </v>
      </c>
      <c r="G486" s="7" t="s">
        <v>574</v>
      </c>
    </row>
    <row r="487" ht="13.5" customHeight="1">
      <c r="A487" s="8" t="s">
        <v>603</v>
      </c>
      <c r="B487" s="7" t="s">
        <v>617</v>
      </c>
      <c r="C487" s="7" t="s">
        <v>618</v>
      </c>
      <c r="D487" s="7">
        <v>1.0</v>
      </c>
      <c r="E487" s="53">
        <v>1.0</v>
      </c>
      <c r="F487" s="8" t="str">
        <f>VLOOKUP(B487,'Species list'!$B$1:$C$66,2,FALSE)</f>
        <v>Early Successional Species </v>
      </c>
      <c r="G487" s="7" t="s">
        <v>574</v>
      </c>
    </row>
    <row r="488" ht="13.5" customHeight="1">
      <c r="A488" s="8" t="s">
        <v>603</v>
      </c>
      <c r="B488" s="7" t="s">
        <v>617</v>
      </c>
      <c r="C488" s="7" t="s">
        <v>618</v>
      </c>
      <c r="D488" s="7">
        <v>16.0</v>
      </c>
      <c r="E488" s="53"/>
      <c r="F488" s="8" t="str">
        <f>VLOOKUP(B488,'Species list'!$B$1:$C$66,2,FALSE)</f>
        <v>Early Successional Species </v>
      </c>
      <c r="G488" s="7" t="s">
        <v>576</v>
      </c>
    </row>
    <row r="489" ht="13.5" customHeight="1">
      <c r="A489" s="8" t="s">
        <v>603</v>
      </c>
      <c r="B489" s="7" t="s">
        <v>617</v>
      </c>
      <c r="C489" s="7" t="s">
        <v>618</v>
      </c>
      <c r="D489" s="7">
        <v>30.0</v>
      </c>
      <c r="E489" s="53"/>
      <c r="F489" s="8" t="str">
        <f>VLOOKUP(B489,'Species list'!$B$1:$C$66,2,FALSE)</f>
        <v>Early Successional Species </v>
      </c>
      <c r="G489" s="7" t="s">
        <v>583</v>
      </c>
      <c r="I489" s="8">
        <v>1.0</v>
      </c>
    </row>
    <row r="490" ht="13.5" customHeight="1">
      <c r="A490" s="8" t="s">
        <v>603</v>
      </c>
      <c r="B490" s="7" t="s">
        <v>694</v>
      </c>
      <c r="C490" s="7" t="s">
        <v>695</v>
      </c>
      <c r="D490" s="7">
        <v>4.0</v>
      </c>
      <c r="E490" s="53"/>
      <c r="F490" s="8" t="str">
        <f>VLOOKUP(B490,'Species list'!$B$1:$C$66,2,FALSE)</f>
        <v>Shrub Species</v>
      </c>
      <c r="G490" s="7" t="s">
        <v>583</v>
      </c>
      <c r="I490" s="8">
        <v>17.0</v>
      </c>
    </row>
    <row r="491" ht="13.5" customHeight="1">
      <c r="A491" s="8" t="s">
        <v>603</v>
      </c>
      <c r="B491" s="7" t="s">
        <v>696</v>
      </c>
      <c r="C491" s="7" t="s">
        <v>675</v>
      </c>
      <c r="D491" s="7">
        <v>3.0</v>
      </c>
      <c r="E491" s="53"/>
      <c r="F491" s="8" t="str">
        <f>VLOOKUP(B491,'Species list'!$B$1:$C$66,2,FALSE)</f>
        <v>Invasive Species</v>
      </c>
      <c r="G491" s="7" t="s">
        <v>576</v>
      </c>
      <c r="I491" s="8">
        <v>4.0</v>
      </c>
    </row>
    <row r="492" ht="13.5" customHeight="1">
      <c r="A492" s="8" t="s">
        <v>603</v>
      </c>
      <c r="B492" s="7" t="s">
        <v>522</v>
      </c>
      <c r="C492" s="50" t="s">
        <v>624</v>
      </c>
      <c r="D492" s="7">
        <v>1.0</v>
      </c>
      <c r="E492" s="53"/>
      <c r="F492" s="8" t="str">
        <f>VLOOKUP(B492,'Species list'!$B$1:$C$66,2,FALSE)</f>
        <v>Understory Species</v>
      </c>
      <c r="G492" s="7" t="s">
        <v>583</v>
      </c>
      <c r="I492" s="8">
        <v>2.0</v>
      </c>
    </row>
    <row r="493" ht="13.5" customHeight="1">
      <c r="A493" s="8" t="s">
        <v>603</v>
      </c>
      <c r="B493" s="7" t="s">
        <v>684</v>
      </c>
      <c r="C493" s="7" t="s">
        <v>697</v>
      </c>
      <c r="D493" s="7">
        <v>1.0</v>
      </c>
      <c r="E493" s="53"/>
      <c r="F493" s="8" t="str">
        <f>VLOOKUP(B493,'Species list'!$B$1:$C$66,2,FALSE)</f>
        <v>Intermediate Species</v>
      </c>
      <c r="G493" s="7" t="s">
        <v>583</v>
      </c>
    </row>
    <row r="494" ht="13.5" customHeight="1">
      <c r="A494" s="8" t="s">
        <v>603</v>
      </c>
      <c r="B494" s="7" t="s">
        <v>652</v>
      </c>
      <c r="C494" s="7" t="s">
        <v>653</v>
      </c>
      <c r="D494" s="7">
        <v>4.0</v>
      </c>
      <c r="E494" s="53"/>
      <c r="F494" s="8" t="str">
        <f>VLOOKUP(B494,'Species list'!$B$1:$C$66,2,FALSE)</f>
        <v>Invasive Species</v>
      </c>
      <c r="G494" s="7" t="s">
        <v>600</v>
      </c>
      <c r="I494" s="8">
        <f>SUM(D494:D498)</f>
        <v>13</v>
      </c>
    </row>
    <row r="495" ht="13.5" customHeight="1">
      <c r="A495" s="8" t="s">
        <v>603</v>
      </c>
      <c r="B495" s="7" t="s">
        <v>652</v>
      </c>
      <c r="C495" s="7" t="s">
        <v>653</v>
      </c>
      <c r="D495" s="7">
        <v>5.0</v>
      </c>
      <c r="E495" s="53"/>
      <c r="F495" s="8" t="str">
        <f>VLOOKUP(B495,'Species list'!$B$1:$C$66,2,FALSE)</f>
        <v>Invasive Species</v>
      </c>
      <c r="G495" s="7" t="s">
        <v>600</v>
      </c>
    </row>
    <row r="496" ht="13.5" customHeight="1">
      <c r="A496" s="8" t="s">
        <v>603</v>
      </c>
      <c r="B496" s="7" t="s">
        <v>674</v>
      </c>
      <c r="C496" s="7" t="s">
        <v>675</v>
      </c>
      <c r="D496" s="7">
        <v>1.0</v>
      </c>
      <c r="E496" s="53">
        <v>1.2</v>
      </c>
      <c r="F496" s="8" t="str">
        <f>VLOOKUP(B496,'Species list'!$B$1:$C$66,2,FALSE)</f>
        <v>Early Successional Species </v>
      </c>
      <c r="G496" s="7" t="s">
        <v>574</v>
      </c>
    </row>
    <row r="497" ht="13.5" customHeight="1">
      <c r="A497" s="8" t="s">
        <v>603</v>
      </c>
      <c r="B497" s="7" t="s">
        <v>674</v>
      </c>
      <c r="C497" s="7" t="s">
        <v>675</v>
      </c>
      <c r="D497" s="7">
        <v>1.0</v>
      </c>
      <c r="E497" s="53">
        <v>2.75</v>
      </c>
      <c r="F497" s="8" t="str">
        <f>VLOOKUP(B497,'Species list'!$B$1:$C$66,2,FALSE)</f>
        <v>Early Successional Species </v>
      </c>
      <c r="G497" s="7" t="s">
        <v>574</v>
      </c>
    </row>
    <row r="498" ht="13.5" customHeight="1">
      <c r="A498" s="8" t="s">
        <v>603</v>
      </c>
      <c r="B498" s="7" t="s">
        <v>674</v>
      </c>
      <c r="C498" s="7" t="s">
        <v>675</v>
      </c>
      <c r="D498" s="7">
        <v>2.0</v>
      </c>
      <c r="E498" s="53">
        <v>1.25</v>
      </c>
      <c r="F498" s="8" t="str">
        <f>VLOOKUP(B498,'Species list'!$B$1:$C$66,2,FALSE)</f>
        <v>Early Successional Species </v>
      </c>
      <c r="G498" s="7" t="s">
        <v>574</v>
      </c>
    </row>
    <row r="499" ht="13.5" customHeight="1">
      <c r="A499" s="8" t="s">
        <v>603</v>
      </c>
      <c r="B499" s="7" t="s">
        <v>625</v>
      </c>
      <c r="C499" s="7" t="s">
        <v>626</v>
      </c>
      <c r="D499" s="7">
        <v>3.0</v>
      </c>
      <c r="E499" s="53"/>
      <c r="F499" s="8" t="str">
        <f>VLOOKUP(B499,'Species list'!$B$1:$C$66,2,FALSE)</f>
        <v>Climax Species</v>
      </c>
      <c r="G499" s="7" t="s">
        <v>576</v>
      </c>
      <c r="I499" s="8">
        <v>1.0</v>
      </c>
    </row>
    <row r="500" ht="13.5" customHeight="1">
      <c r="A500" s="8" t="s">
        <v>603</v>
      </c>
      <c r="B500" s="7" t="s">
        <v>688</v>
      </c>
      <c r="C500" s="7" t="s">
        <v>698</v>
      </c>
      <c r="D500" s="7">
        <v>5.0</v>
      </c>
      <c r="E500" s="53"/>
      <c r="F500" s="8" t="str">
        <f>VLOOKUP(B500,'Species list'!$B$1:$C$66,2,FALSE)</f>
        <v>Early Successional Species </v>
      </c>
      <c r="G500" s="7" t="s">
        <v>583</v>
      </c>
      <c r="I500" s="8">
        <f>SUM(D500:D502)</f>
        <v>7</v>
      </c>
    </row>
    <row r="501" ht="13.5" customHeight="1">
      <c r="A501" s="8" t="s">
        <v>603</v>
      </c>
      <c r="B501" s="7" t="s">
        <v>660</v>
      </c>
      <c r="C501" s="7" t="s">
        <v>661</v>
      </c>
      <c r="D501" s="60">
        <v>1.0</v>
      </c>
      <c r="E501" s="55">
        <v>4.25</v>
      </c>
      <c r="F501" s="8" t="str">
        <f>VLOOKUP(B501,'Species list'!$B$1:$C$66,2,FALSE)</f>
        <v>Early Successional Species </v>
      </c>
      <c r="G501" s="7" t="s">
        <v>574</v>
      </c>
    </row>
    <row r="502" ht="13.5" customHeight="1">
      <c r="A502" s="8" t="s">
        <v>603</v>
      </c>
      <c r="B502" s="7" t="s">
        <v>660</v>
      </c>
      <c r="C502" s="7" t="s">
        <v>661</v>
      </c>
      <c r="D502" s="60">
        <v>1.0</v>
      </c>
      <c r="E502" s="55">
        <v>2.5</v>
      </c>
      <c r="F502" s="8" t="str">
        <f>VLOOKUP(B502,'Species list'!$B$1:$C$66,2,FALSE)</f>
        <v>Early Successional Species </v>
      </c>
      <c r="G502" s="54" t="s">
        <v>574</v>
      </c>
    </row>
    <row r="503" ht="13.5" customHeight="1">
      <c r="A503" s="8" t="s">
        <v>603</v>
      </c>
      <c r="B503" s="7" t="s">
        <v>660</v>
      </c>
      <c r="C503" s="7" t="s">
        <v>661</v>
      </c>
      <c r="D503" s="56">
        <v>1.0</v>
      </c>
      <c r="E503" s="57">
        <v>2.3</v>
      </c>
      <c r="F503" s="8" t="str">
        <f>VLOOKUP(B503,'Species list'!$B$1:$C$66,2,FALSE)</f>
        <v>Early Successional Species </v>
      </c>
      <c r="G503" s="54" t="s">
        <v>574</v>
      </c>
      <c r="I503" s="8">
        <v>1.0</v>
      </c>
    </row>
    <row r="504" ht="13.5" customHeight="1">
      <c r="A504" s="8" t="s">
        <v>603</v>
      </c>
      <c r="B504" s="7" t="s">
        <v>660</v>
      </c>
      <c r="C504" s="7" t="s">
        <v>661</v>
      </c>
      <c r="D504" s="63">
        <v>1.0</v>
      </c>
      <c r="E504" s="64">
        <v>1.9</v>
      </c>
      <c r="F504" s="8" t="str">
        <f>VLOOKUP(B504,'Species list'!$B$1:$C$66,2,FALSE)</f>
        <v>Early Successional Species </v>
      </c>
      <c r="G504" s="54" t="s">
        <v>574</v>
      </c>
      <c r="I504" s="8">
        <v>2.0</v>
      </c>
    </row>
    <row r="505" ht="13.5" customHeight="1">
      <c r="A505" s="8" t="s">
        <v>603</v>
      </c>
      <c r="B505" s="7" t="s">
        <v>660</v>
      </c>
      <c r="C505" s="7" t="s">
        <v>661</v>
      </c>
      <c r="D505" s="63">
        <v>1.0</v>
      </c>
      <c r="E505" s="64">
        <v>2.0</v>
      </c>
      <c r="F505" s="8" t="str">
        <f>VLOOKUP(B505,'Species list'!$B$1:$C$66,2,FALSE)</f>
        <v>Early Successional Species </v>
      </c>
      <c r="G505" s="54" t="s">
        <v>574</v>
      </c>
      <c r="I505" s="8">
        <f>SUM(D505:D511)</f>
        <v>77</v>
      </c>
    </row>
    <row r="506" ht="13.5" customHeight="1">
      <c r="A506" s="8" t="s">
        <v>603</v>
      </c>
      <c r="B506" s="7" t="s">
        <v>660</v>
      </c>
      <c r="C506" s="7" t="s">
        <v>661</v>
      </c>
      <c r="D506" s="63">
        <v>1.0</v>
      </c>
      <c r="E506" s="64">
        <v>2.5</v>
      </c>
      <c r="F506" s="8" t="str">
        <f>VLOOKUP(B506,'Species list'!$B$1:$C$66,2,FALSE)</f>
        <v>Early Successional Species </v>
      </c>
      <c r="G506" s="54" t="s">
        <v>574</v>
      </c>
    </row>
    <row r="507" ht="13.5" customHeight="1">
      <c r="A507" s="8" t="s">
        <v>603</v>
      </c>
      <c r="B507" s="7" t="s">
        <v>660</v>
      </c>
      <c r="C507" s="7" t="s">
        <v>661</v>
      </c>
      <c r="D507" s="63">
        <v>1.0</v>
      </c>
      <c r="E507" s="64">
        <v>3.75</v>
      </c>
      <c r="F507" s="8" t="str">
        <f>VLOOKUP(B507,'Species list'!$B$1:$C$66,2,FALSE)</f>
        <v>Early Successional Species </v>
      </c>
      <c r="G507" s="54" t="s">
        <v>574</v>
      </c>
    </row>
    <row r="508" ht="13.5" customHeight="1">
      <c r="A508" s="8" t="s">
        <v>603</v>
      </c>
      <c r="B508" s="7" t="s">
        <v>660</v>
      </c>
      <c r="C508" s="7" t="s">
        <v>661</v>
      </c>
      <c r="D508" s="54">
        <v>1.0</v>
      </c>
      <c r="E508" s="58">
        <v>1.5</v>
      </c>
      <c r="F508" s="8" t="str">
        <f>VLOOKUP(B508,'Species list'!$B$1:$C$66,2,FALSE)</f>
        <v>Early Successional Species </v>
      </c>
      <c r="G508" s="54" t="s">
        <v>574</v>
      </c>
    </row>
    <row r="509" ht="13.5" customHeight="1">
      <c r="A509" s="8" t="s">
        <v>603</v>
      </c>
      <c r="B509" s="7" t="s">
        <v>660</v>
      </c>
      <c r="C509" s="7" t="s">
        <v>661</v>
      </c>
      <c r="D509" s="54">
        <v>4.0</v>
      </c>
      <c r="E509" s="58">
        <v>3.25</v>
      </c>
      <c r="F509" s="8" t="str">
        <f>VLOOKUP(B509,'Species list'!$B$1:$C$66,2,FALSE)</f>
        <v>Early Successional Species </v>
      </c>
      <c r="G509" s="54" t="s">
        <v>574</v>
      </c>
    </row>
    <row r="510" ht="13.5" customHeight="1">
      <c r="A510" s="8" t="s">
        <v>603</v>
      </c>
      <c r="B510" s="7" t="s">
        <v>660</v>
      </c>
      <c r="C510" s="7" t="s">
        <v>661</v>
      </c>
      <c r="D510" s="54">
        <v>31.0</v>
      </c>
      <c r="E510" s="58"/>
      <c r="F510" s="8" t="str">
        <f>VLOOKUP(B510,'Species list'!$B$1:$C$66,2,FALSE)</f>
        <v>Early Successional Species </v>
      </c>
      <c r="G510" s="54" t="s">
        <v>576</v>
      </c>
    </row>
    <row r="511" ht="13.5" customHeight="1">
      <c r="A511" s="8" t="s">
        <v>603</v>
      </c>
      <c r="B511" s="7" t="s">
        <v>660</v>
      </c>
      <c r="C511" s="7" t="s">
        <v>661</v>
      </c>
      <c r="D511" s="7">
        <v>38.0</v>
      </c>
      <c r="E511" s="53"/>
      <c r="F511" s="8" t="str">
        <f>VLOOKUP(B511,'Species list'!$B$1:$C$66,2,FALSE)</f>
        <v>Early Successional Species </v>
      </c>
      <c r="G511" s="54" t="s">
        <v>583</v>
      </c>
    </row>
    <row r="512" ht="13.5" customHeight="1">
      <c r="A512" s="8" t="s">
        <v>603</v>
      </c>
      <c r="B512" s="7" t="s">
        <v>627</v>
      </c>
      <c r="C512" s="7" t="s">
        <v>628</v>
      </c>
      <c r="D512" s="7">
        <v>1.0</v>
      </c>
      <c r="E512" s="53"/>
      <c r="F512" s="8" t="str">
        <f>VLOOKUP(B512,'Species list'!$B$1:$C$66,2,FALSE)</f>
        <v>Shrub Species</v>
      </c>
      <c r="G512" s="54" t="s">
        <v>600</v>
      </c>
      <c r="I512" s="8">
        <v>2.0</v>
      </c>
    </row>
    <row r="513" ht="13.5" customHeight="1">
      <c r="A513" s="8" t="s">
        <v>603</v>
      </c>
      <c r="B513" s="7" t="s">
        <v>629</v>
      </c>
      <c r="C513" s="7" t="s">
        <v>630</v>
      </c>
      <c r="D513" s="7">
        <v>1.0</v>
      </c>
      <c r="E513" s="53">
        <v>2.0</v>
      </c>
      <c r="F513" s="8" t="str">
        <f>VLOOKUP(B513,'Species list'!$B$1:$C$66,2,FALSE)</f>
        <v>Early Successional Species </v>
      </c>
      <c r="G513" s="54" t="s">
        <v>574</v>
      </c>
    </row>
    <row r="514" ht="13.5" customHeight="1">
      <c r="A514" s="8" t="s">
        <v>603</v>
      </c>
      <c r="B514" s="7" t="s">
        <v>629</v>
      </c>
      <c r="C514" s="7" t="s">
        <v>630</v>
      </c>
      <c r="D514" s="7">
        <v>1.0</v>
      </c>
      <c r="E514" s="53">
        <v>2.1</v>
      </c>
      <c r="F514" s="8" t="str">
        <f>VLOOKUP(B514,'Species list'!$B$1:$C$66,2,FALSE)</f>
        <v>Early Successional Species </v>
      </c>
      <c r="G514" s="54" t="s">
        <v>574</v>
      </c>
      <c r="I514" s="8">
        <v>1.0</v>
      </c>
    </row>
    <row r="515" ht="13.5" customHeight="1">
      <c r="A515" s="8" t="s">
        <v>603</v>
      </c>
      <c r="B515" s="7" t="s">
        <v>629</v>
      </c>
      <c r="C515" s="7" t="s">
        <v>630</v>
      </c>
      <c r="D515" s="7">
        <v>1.0</v>
      </c>
      <c r="E515" s="53">
        <v>8.1</v>
      </c>
      <c r="F515" s="8" t="str">
        <f>VLOOKUP(B515,'Species list'!$B$1:$C$66,2,FALSE)</f>
        <v>Early Successional Species </v>
      </c>
      <c r="G515" s="54" t="s">
        <v>574</v>
      </c>
      <c r="I515" s="8">
        <v>4.0</v>
      </c>
    </row>
    <row r="516" ht="13.5" customHeight="1">
      <c r="A516" s="8" t="s">
        <v>603</v>
      </c>
      <c r="B516" s="7" t="s">
        <v>629</v>
      </c>
      <c r="C516" s="7" t="s">
        <v>630</v>
      </c>
      <c r="D516" s="7">
        <v>1.0</v>
      </c>
      <c r="E516" s="53">
        <v>3.1</v>
      </c>
      <c r="F516" s="8" t="str">
        <f>VLOOKUP(B516,'Species list'!$B$1:$C$66,2,FALSE)</f>
        <v>Early Successional Species </v>
      </c>
      <c r="G516" s="54" t="s">
        <v>574</v>
      </c>
    </row>
    <row r="517" ht="13.5" customHeight="1">
      <c r="A517" s="8" t="s">
        <v>603</v>
      </c>
      <c r="B517" s="7" t="s">
        <v>629</v>
      </c>
      <c r="C517" s="7" t="s">
        <v>630</v>
      </c>
      <c r="D517" s="7">
        <v>1.0</v>
      </c>
      <c r="E517" s="53">
        <v>6.2</v>
      </c>
      <c r="F517" s="8" t="str">
        <f>VLOOKUP(B517,'Species list'!$B$1:$C$66,2,FALSE)</f>
        <v>Early Successional Species </v>
      </c>
      <c r="G517" s="54" t="s">
        <v>574</v>
      </c>
    </row>
    <row r="518" ht="13.5" customHeight="1">
      <c r="A518" s="8" t="s">
        <v>603</v>
      </c>
      <c r="B518" s="7" t="s">
        <v>629</v>
      </c>
      <c r="C518" s="7" t="s">
        <v>630</v>
      </c>
      <c r="D518" s="7">
        <v>1.0</v>
      </c>
      <c r="E518" s="53">
        <v>1.8</v>
      </c>
      <c r="F518" s="8" t="str">
        <f>VLOOKUP(B518,'Species list'!$B$1:$C$66,2,FALSE)</f>
        <v>Early Successional Species </v>
      </c>
      <c r="G518" s="54" t="s">
        <v>574</v>
      </c>
      <c r="I518" s="8">
        <v>1.0</v>
      </c>
    </row>
    <row r="519" ht="13.5" customHeight="1">
      <c r="A519" s="8" t="s">
        <v>603</v>
      </c>
      <c r="B519" s="7" t="s">
        <v>629</v>
      </c>
      <c r="C519" s="7" t="s">
        <v>630</v>
      </c>
      <c r="D519" s="7">
        <v>1.0</v>
      </c>
      <c r="E519" s="53">
        <v>2.75</v>
      </c>
      <c r="F519" s="8" t="str">
        <f>VLOOKUP(B519,'Species list'!$B$1:$C$66,2,FALSE)</f>
        <v>Early Successional Species </v>
      </c>
      <c r="G519" s="54" t="s">
        <v>574</v>
      </c>
      <c r="I519" s="8">
        <f>SUM(D519:D521)</f>
        <v>3</v>
      </c>
    </row>
    <row r="520" ht="13.5" customHeight="1">
      <c r="A520" s="8" t="s">
        <v>603</v>
      </c>
      <c r="B520" s="7" t="s">
        <v>629</v>
      </c>
      <c r="C520" s="7" t="s">
        <v>630</v>
      </c>
      <c r="D520" s="7">
        <v>1.0</v>
      </c>
      <c r="E520" s="53">
        <v>4.25</v>
      </c>
      <c r="F520" s="8" t="str">
        <f>VLOOKUP(B520,'Species list'!$B$1:$C$66,2,FALSE)</f>
        <v>Early Successional Species </v>
      </c>
      <c r="G520" s="54" t="s">
        <v>574</v>
      </c>
    </row>
    <row r="521" ht="13.5" customHeight="1">
      <c r="A521" s="8" t="s">
        <v>603</v>
      </c>
      <c r="B521" s="7" t="s">
        <v>629</v>
      </c>
      <c r="C521" s="7" t="s">
        <v>630</v>
      </c>
      <c r="D521" s="56">
        <v>1.0</v>
      </c>
      <c r="E521" s="57">
        <v>16.5</v>
      </c>
      <c r="F521" s="8" t="str">
        <f>VLOOKUP(B521,'Species list'!$B$1:$C$66,2,FALSE)</f>
        <v>Early Successional Species </v>
      </c>
      <c r="G521" s="7" t="s">
        <v>574</v>
      </c>
    </row>
    <row r="522" ht="13.5" customHeight="1">
      <c r="A522" s="8" t="s">
        <v>603</v>
      </c>
      <c r="B522" s="7" t="s">
        <v>629</v>
      </c>
      <c r="C522" s="7" t="s">
        <v>630</v>
      </c>
      <c r="D522" s="54">
        <v>1.0</v>
      </c>
      <c r="E522" s="58">
        <v>13.2</v>
      </c>
      <c r="F522" s="8" t="str">
        <f>VLOOKUP(B522,'Species list'!$B$1:$C$66,2,FALSE)</f>
        <v>Early Successional Species </v>
      </c>
      <c r="G522" s="7" t="s">
        <v>574</v>
      </c>
      <c r="I522" s="8">
        <v>8.0</v>
      </c>
    </row>
    <row r="523" ht="13.5" customHeight="1">
      <c r="A523" s="8" t="s">
        <v>603</v>
      </c>
      <c r="B523" s="7" t="s">
        <v>629</v>
      </c>
      <c r="C523" s="7" t="s">
        <v>630</v>
      </c>
      <c r="D523" s="54">
        <v>1.0</v>
      </c>
      <c r="E523" s="58">
        <v>7.2</v>
      </c>
      <c r="F523" s="8" t="str">
        <f>VLOOKUP(B523,'Species list'!$B$1:$C$66,2,FALSE)</f>
        <v>Early Successional Species </v>
      </c>
      <c r="G523" s="7" t="s">
        <v>574</v>
      </c>
      <c r="I523" s="8">
        <f>SUM(D523:D524)</f>
        <v>2</v>
      </c>
    </row>
    <row r="524" ht="13.5" customHeight="1">
      <c r="A524" s="8" t="s">
        <v>603</v>
      </c>
      <c r="B524" s="7" t="s">
        <v>629</v>
      </c>
      <c r="C524" s="7" t="s">
        <v>630</v>
      </c>
      <c r="D524" s="7">
        <v>1.0</v>
      </c>
      <c r="E524" s="53">
        <v>18.6</v>
      </c>
      <c r="F524" s="8" t="str">
        <f>VLOOKUP(B524,'Species list'!$B$1:$C$66,2,FALSE)</f>
        <v>Early Successional Species </v>
      </c>
      <c r="G524" s="7" t="s">
        <v>574</v>
      </c>
    </row>
    <row r="525" ht="13.5" customHeight="1">
      <c r="A525" s="8" t="s">
        <v>603</v>
      </c>
      <c r="B525" s="7" t="s">
        <v>629</v>
      </c>
      <c r="C525" s="7" t="s">
        <v>630</v>
      </c>
      <c r="D525" s="7">
        <v>1.0</v>
      </c>
      <c r="E525" s="53">
        <v>2.25</v>
      </c>
      <c r="F525" s="8" t="str">
        <f>VLOOKUP(B525,'Species list'!$B$1:$C$66,2,FALSE)</f>
        <v>Early Successional Species </v>
      </c>
      <c r="G525" s="7" t="s">
        <v>574</v>
      </c>
      <c r="I525" s="8">
        <v>14.0</v>
      </c>
    </row>
    <row r="526" ht="13.5" customHeight="1">
      <c r="A526" s="8" t="s">
        <v>603</v>
      </c>
      <c r="B526" s="7" t="s">
        <v>629</v>
      </c>
      <c r="C526" s="7" t="s">
        <v>630</v>
      </c>
      <c r="D526" s="7">
        <v>1.0</v>
      </c>
      <c r="E526" s="53">
        <v>7.4</v>
      </c>
      <c r="F526" s="8" t="str">
        <f>VLOOKUP(B526,'Species list'!$B$1:$C$66,2,FALSE)</f>
        <v>Early Successional Species </v>
      </c>
      <c r="G526" s="7" t="s">
        <v>574</v>
      </c>
    </row>
    <row r="527" ht="13.5" customHeight="1">
      <c r="A527" s="8" t="s">
        <v>603</v>
      </c>
      <c r="B527" s="7" t="s">
        <v>629</v>
      </c>
      <c r="C527" s="7" t="s">
        <v>630</v>
      </c>
      <c r="D527" s="7">
        <v>2.0</v>
      </c>
      <c r="E527" s="53">
        <v>2.2</v>
      </c>
      <c r="F527" s="8" t="str">
        <f>VLOOKUP(B527,'Species list'!$B$1:$C$66,2,FALSE)</f>
        <v>Early Successional Species </v>
      </c>
      <c r="G527" s="7" t="s">
        <v>574</v>
      </c>
      <c r="I527" s="8">
        <v>10.0</v>
      </c>
    </row>
    <row r="528" ht="13.5" customHeight="1">
      <c r="A528" s="8" t="s">
        <v>603</v>
      </c>
      <c r="B528" s="7" t="s">
        <v>629</v>
      </c>
      <c r="C528" s="7" t="s">
        <v>630</v>
      </c>
      <c r="D528" s="7">
        <v>4.0</v>
      </c>
      <c r="E528" s="53">
        <v>2.0</v>
      </c>
      <c r="F528" s="8" t="str">
        <f>VLOOKUP(B528,'Species list'!$B$1:$C$66,2,FALSE)</f>
        <v>Early Successional Species </v>
      </c>
      <c r="G528" s="7" t="s">
        <v>574</v>
      </c>
    </row>
    <row r="529" ht="13.5" customHeight="1">
      <c r="A529" s="8" t="s">
        <v>603</v>
      </c>
      <c r="B529" s="7" t="s">
        <v>629</v>
      </c>
      <c r="C529" s="7" t="s">
        <v>630</v>
      </c>
      <c r="D529" s="7">
        <v>33.0</v>
      </c>
      <c r="E529" s="53"/>
      <c r="F529" s="8" t="str">
        <f>VLOOKUP(B529,'Species list'!$B$1:$C$66,2,FALSE)</f>
        <v>Early Successional Species </v>
      </c>
      <c r="G529" s="7" t="s">
        <v>576</v>
      </c>
      <c r="I529" s="8">
        <v>1.0</v>
      </c>
    </row>
    <row r="530" ht="13.5" customHeight="1">
      <c r="A530" s="8" t="s">
        <v>603</v>
      </c>
      <c r="B530" s="7" t="s">
        <v>629</v>
      </c>
      <c r="C530" s="7" t="s">
        <v>630</v>
      </c>
      <c r="D530" s="7">
        <v>90.0</v>
      </c>
      <c r="E530" s="53"/>
      <c r="F530" s="8" t="str">
        <f>VLOOKUP(B530,'Species list'!$B$1:$C$66,2,FALSE)</f>
        <v>Early Successional Species </v>
      </c>
      <c r="G530" s="7" t="s">
        <v>583</v>
      </c>
      <c r="I530" s="8">
        <v>8.0</v>
      </c>
    </row>
    <row r="531" ht="13.5" customHeight="1">
      <c r="A531" s="8" t="s">
        <v>603</v>
      </c>
      <c r="B531" s="7" t="s">
        <v>699</v>
      </c>
      <c r="C531" s="7" t="s">
        <v>700</v>
      </c>
      <c r="D531" s="7">
        <v>12.0</v>
      </c>
      <c r="E531" s="53"/>
      <c r="F531" s="8" t="str">
        <f>VLOOKUP(B531,'Species list'!$B$1:$C$66,2,FALSE)</f>
        <v>Invasive Species</v>
      </c>
      <c r="G531" s="7" t="s">
        <v>583</v>
      </c>
    </row>
    <row r="532" ht="13.5" customHeight="1">
      <c r="A532" s="8" t="s">
        <v>603</v>
      </c>
      <c r="B532" s="7" t="s">
        <v>635</v>
      </c>
      <c r="C532" s="7" t="s">
        <v>636</v>
      </c>
      <c r="D532" s="7">
        <v>1.0</v>
      </c>
      <c r="E532" s="53">
        <v>1.0</v>
      </c>
      <c r="F532" s="8" t="str">
        <f>VLOOKUP(B532,'Species list'!$B$1:$C$66,2,FALSE)</f>
        <v>Early Successional Species </v>
      </c>
      <c r="G532" s="7" t="s">
        <v>574</v>
      </c>
      <c r="I532" s="8">
        <f>SUM(D532:D538)</f>
        <v>74</v>
      </c>
    </row>
    <row r="533" ht="13.5" customHeight="1">
      <c r="A533" s="8" t="s">
        <v>603</v>
      </c>
      <c r="B533" s="7" t="s">
        <v>635</v>
      </c>
      <c r="C533" s="7" t="s">
        <v>636</v>
      </c>
      <c r="D533" s="7">
        <v>1.0</v>
      </c>
      <c r="E533" s="53">
        <v>1.25</v>
      </c>
      <c r="F533" s="8" t="str">
        <f>VLOOKUP(B533,'Species list'!$B$1:$C$66,2,FALSE)</f>
        <v>Early Successional Species </v>
      </c>
      <c r="G533" s="7" t="s">
        <v>574</v>
      </c>
    </row>
    <row r="534" ht="13.5" customHeight="1">
      <c r="A534" s="8" t="s">
        <v>603</v>
      </c>
      <c r="B534" s="7" t="s">
        <v>635</v>
      </c>
      <c r="C534" s="7" t="s">
        <v>636</v>
      </c>
      <c r="D534" s="7">
        <v>25.0</v>
      </c>
      <c r="E534" s="53"/>
      <c r="F534" s="8" t="str">
        <f>VLOOKUP(B534,'Species list'!$B$1:$C$66,2,FALSE)</f>
        <v>Early Successional Species </v>
      </c>
      <c r="G534" s="7" t="s">
        <v>576</v>
      </c>
    </row>
    <row r="535" ht="13.5" customHeight="1">
      <c r="A535" s="8" t="s">
        <v>603</v>
      </c>
      <c r="B535" s="7" t="s">
        <v>635</v>
      </c>
      <c r="C535" s="7" t="s">
        <v>636</v>
      </c>
      <c r="D535" s="7">
        <v>41.0</v>
      </c>
      <c r="E535" s="53"/>
      <c r="F535" s="8" t="str">
        <f>VLOOKUP(B535,'Species list'!$B$1:$C$66,2,FALSE)</f>
        <v>Early Successional Species </v>
      </c>
      <c r="G535" s="7" t="s">
        <v>583</v>
      </c>
    </row>
    <row r="536" ht="13.5" customHeight="1">
      <c r="A536" s="8" t="s">
        <v>603</v>
      </c>
      <c r="B536" s="7" t="s">
        <v>637</v>
      </c>
      <c r="C536" s="50" t="s">
        <v>638</v>
      </c>
      <c r="D536" s="7">
        <v>1.0</v>
      </c>
      <c r="E536" s="53">
        <v>3.0</v>
      </c>
      <c r="F536" s="8" t="str">
        <f>VLOOKUP(B536,'Species list'!$B$1:$C$66,2,FALSE)</f>
        <v>Climax Species</v>
      </c>
      <c r="G536" s="7" t="s">
        <v>574</v>
      </c>
    </row>
    <row r="537" ht="13.5" customHeight="1">
      <c r="A537" s="8" t="s">
        <v>606</v>
      </c>
      <c r="B537" s="7" t="s">
        <v>379</v>
      </c>
      <c r="C537" s="7" t="s">
        <v>573</v>
      </c>
      <c r="D537" s="7">
        <v>2.0</v>
      </c>
      <c r="E537" s="53"/>
      <c r="F537" s="8" t="str">
        <f>VLOOKUP(B537,'Species list'!$B$1:$C$66,2,FALSE)</f>
        <v>Climax Species</v>
      </c>
      <c r="G537" s="7" t="s">
        <v>583</v>
      </c>
    </row>
    <row r="538" ht="13.5" customHeight="1">
      <c r="A538" s="8" t="s">
        <v>606</v>
      </c>
      <c r="B538" s="7" t="s">
        <v>379</v>
      </c>
      <c r="C538" s="7" t="s">
        <v>573</v>
      </c>
      <c r="D538" s="7">
        <v>3.0</v>
      </c>
      <c r="E538" s="53"/>
      <c r="F538" s="8" t="str">
        <f>VLOOKUP(B538,'Species list'!$B$1:$C$66,2,FALSE)</f>
        <v>Climax Species</v>
      </c>
      <c r="G538" s="7" t="s">
        <v>576</v>
      </c>
    </row>
    <row r="539" ht="13.5" customHeight="1">
      <c r="A539" s="8" t="s">
        <v>606</v>
      </c>
      <c r="B539" s="7" t="s">
        <v>395</v>
      </c>
      <c r="C539" s="7" t="s">
        <v>658</v>
      </c>
      <c r="D539" s="7">
        <v>1.0</v>
      </c>
      <c r="E539" s="53"/>
      <c r="F539" s="8" t="str">
        <f>VLOOKUP(B539,'Species list'!$B$1:$C$66,2,FALSE)</f>
        <v>Understory Species</v>
      </c>
      <c r="G539" s="7" t="s">
        <v>583</v>
      </c>
    </row>
    <row r="540" ht="13.5" customHeight="1">
      <c r="A540" s="8" t="s">
        <v>606</v>
      </c>
      <c r="B540" s="7" t="s">
        <v>351</v>
      </c>
      <c r="C540" s="7" t="s">
        <v>622</v>
      </c>
      <c r="D540" s="7">
        <v>31.0</v>
      </c>
      <c r="E540" s="53"/>
      <c r="F540" s="8" t="str">
        <f>VLOOKUP(B540,'Species list'!$B$1:$C$66,2,FALSE)</f>
        <v>Invasive Species</v>
      </c>
      <c r="G540" s="7" t="s">
        <v>583</v>
      </c>
    </row>
    <row r="541" ht="13.5" customHeight="1">
      <c r="A541" s="8" t="s">
        <v>606</v>
      </c>
      <c r="B541" s="7" t="s">
        <v>578</v>
      </c>
      <c r="C541" s="50" t="s">
        <v>579</v>
      </c>
      <c r="D541" s="7">
        <v>1.0</v>
      </c>
      <c r="E541" s="53"/>
      <c r="F541" s="8" t="str">
        <f>VLOOKUP(B541,'Species list'!$B$1:$C$66,2,FALSE)</f>
        <v>Climax Species</v>
      </c>
      <c r="G541" s="7" t="s">
        <v>576</v>
      </c>
    </row>
    <row r="542" ht="13.5" customHeight="1">
      <c r="A542" s="8" t="s">
        <v>606</v>
      </c>
      <c r="B542" s="7" t="s">
        <v>578</v>
      </c>
      <c r="C542" s="50" t="s">
        <v>579</v>
      </c>
      <c r="D542" s="7">
        <v>3.0</v>
      </c>
      <c r="E542" s="53"/>
      <c r="F542" s="8" t="str">
        <f>VLOOKUP(B542,'Species list'!$B$1:$C$66,2,FALSE)</f>
        <v>Climax Species</v>
      </c>
      <c r="G542" s="7" t="s">
        <v>574</v>
      </c>
    </row>
    <row r="543" ht="13.5" customHeight="1">
      <c r="A543" s="8" t="s">
        <v>606</v>
      </c>
      <c r="B543" s="7" t="s">
        <v>581</v>
      </c>
      <c r="C543" s="50" t="s">
        <v>582</v>
      </c>
      <c r="D543" s="7">
        <v>1.0</v>
      </c>
      <c r="E543" s="53">
        <v>12.6</v>
      </c>
      <c r="F543" s="8" t="str">
        <f>VLOOKUP(B543,'Species list'!$B$1:$C$66,2,FALSE)</f>
        <v>Early Successional Species </v>
      </c>
      <c r="G543" s="7" t="s">
        <v>576</v>
      </c>
      <c r="I543" s="8">
        <f>SUM(D543:D552)</f>
        <v>1081</v>
      </c>
    </row>
    <row r="544" ht="13.5" customHeight="1">
      <c r="A544" s="8" t="s">
        <v>606</v>
      </c>
      <c r="B544" s="7" t="s">
        <v>581</v>
      </c>
      <c r="C544" s="50" t="s">
        <v>582</v>
      </c>
      <c r="D544" s="7">
        <v>1009.0</v>
      </c>
      <c r="E544" s="53"/>
      <c r="F544" s="8" t="str">
        <f>VLOOKUP(B544,'Species list'!$B$1:$C$66,2,FALSE)</f>
        <v>Early Successional Species </v>
      </c>
      <c r="G544" s="7" t="s">
        <v>576</v>
      </c>
    </row>
    <row r="545" ht="13.5" customHeight="1">
      <c r="A545" s="8" t="s">
        <v>606</v>
      </c>
      <c r="B545" s="7" t="s">
        <v>592</v>
      </c>
      <c r="C545" s="7" t="s">
        <v>593</v>
      </c>
      <c r="D545" s="7">
        <v>8.0</v>
      </c>
      <c r="E545" s="53"/>
      <c r="F545" s="8" t="str">
        <f>VLOOKUP(B545,'Species list'!$B$1:$C$66,2,FALSE)</f>
        <v>Early Successional Species </v>
      </c>
      <c r="G545" s="7" t="s">
        <v>600</v>
      </c>
    </row>
    <row r="546" ht="13.5" customHeight="1">
      <c r="A546" s="8" t="s">
        <v>606</v>
      </c>
      <c r="B546" s="7" t="s">
        <v>597</v>
      </c>
      <c r="C546" s="7" t="s">
        <v>598</v>
      </c>
      <c r="D546" s="7">
        <v>2.0</v>
      </c>
      <c r="E546" s="53"/>
      <c r="F546" s="8" t="str">
        <f>VLOOKUP(B546,'Species list'!$B$1:$C$66,2,FALSE)</f>
        <v>Invasive Species</v>
      </c>
      <c r="G546" s="7" t="s">
        <v>600</v>
      </c>
    </row>
    <row r="547" ht="13.5" customHeight="1">
      <c r="A547" s="8" t="s">
        <v>606</v>
      </c>
      <c r="B547" s="7" t="s">
        <v>403</v>
      </c>
      <c r="C547" s="7" t="s">
        <v>642</v>
      </c>
      <c r="D547" s="7">
        <v>1.0</v>
      </c>
      <c r="E547" s="53">
        <v>1.1</v>
      </c>
      <c r="F547" s="8" t="str">
        <f>VLOOKUP(B547,'Species list'!$B$1:$C$66,2,FALSE)</f>
        <v>DEAD</v>
      </c>
      <c r="G547" s="7" t="s">
        <v>574</v>
      </c>
    </row>
    <row r="548" ht="13.5" customHeight="1">
      <c r="A548" s="8" t="s">
        <v>606</v>
      </c>
      <c r="B548" s="7" t="s">
        <v>608</v>
      </c>
      <c r="C548" s="7" t="s">
        <v>609</v>
      </c>
      <c r="D548" s="7">
        <v>5.0</v>
      </c>
      <c r="E548" s="53"/>
      <c r="F548" s="8" t="str">
        <f>VLOOKUP(B548,'Species list'!$B$1:$C$66,2,FALSE)</f>
        <v>Shrub Species</v>
      </c>
      <c r="G548" s="7" t="s">
        <v>576</v>
      </c>
    </row>
    <row r="549" ht="13.5" customHeight="1">
      <c r="A549" s="8" t="s">
        <v>606</v>
      </c>
      <c r="B549" s="7" t="s">
        <v>342</v>
      </c>
      <c r="C549" s="7" t="s">
        <v>611</v>
      </c>
      <c r="D549" s="7">
        <v>6.0</v>
      </c>
      <c r="E549" s="53"/>
      <c r="F549" s="8" t="str">
        <f>VLOOKUP(B549,'Species list'!$B$1:$C$66,2,FALSE)</f>
        <v>Invasive Species</v>
      </c>
      <c r="G549" s="7" t="s">
        <v>576</v>
      </c>
    </row>
    <row r="550" ht="13.5" customHeight="1">
      <c r="A550" s="8" t="s">
        <v>606</v>
      </c>
      <c r="B550" s="7" t="s">
        <v>613</v>
      </c>
      <c r="C550" s="7" t="s">
        <v>614</v>
      </c>
      <c r="D550" s="7">
        <v>1.0</v>
      </c>
      <c r="E550" s="53"/>
      <c r="F550" s="8" t="str">
        <f>VLOOKUP(B550,'Species list'!$B$1:$C$66,2,FALSE)</f>
        <v>Intermediate Species</v>
      </c>
      <c r="G550" s="7" t="s">
        <v>576</v>
      </c>
    </row>
    <row r="551" ht="13.5" customHeight="1">
      <c r="A551" s="8" t="s">
        <v>606</v>
      </c>
      <c r="B551" s="7" t="s">
        <v>615</v>
      </c>
      <c r="C551" s="50" t="s">
        <v>616</v>
      </c>
      <c r="D551" s="7">
        <v>10.0</v>
      </c>
      <c r="E551" s="53"/>
      <c r="F551" s="8" t="str">
        <f>VLOOKUP(B551,'Species list'!$B$1:$C$66,2,FALSE)</f>
        <v>Early Successional Species </v>
      </c>
      <c r="G551" s="7" t="s">
        <v>583</v>
      </c>
    </row>
    <row r="552" ht="13.5" customHeight="1">
      <c r="A552" s="8" t="s">
        <v>606</v>
      </c>
      <c r="B552" s="7" t="s">
        <v>615</v>
      </c>
      <c r="C552" s="50" t="s">
        <v>616</v>
      </c>
      <c r="D552" s="56">
        <v>38.0</v>
      </c>
      <c r="E552" s="57"/>
      <c r="F552" s="8" t="str">
        <f>VLOOKUP(B552,'Species list'!$B$1:$C$66,2,FALSE)</f>
        <v>Early Successional Species </v>
      </c>
      <c r="G552" s="7" t="s">
        <v>576</v>
      </c>
    </row>
    <row r="553" ht="13.5" customHeight="1">
      <c r="A553" s="8" t="s">
        <v>606</v>
      </c>
      <c r="B553" s="7" t="s">
        <v>617</v>
      </c>
      <c r="C553" s="7" t="s">
        <v>618</v>
      </c>
      <c r="D553" s="54">
        <v>1.0</v>
      </c>
      <c r="E553" s="58">
        <v>5.5</v>
      </c>
      <c r="F553" s="8" t="str">
        <f>VLOOKUP(B553,'Species list'!$B$1:$C$66,2,FALSE)</f>
        <v>Early Successional Species </v>
      </c>
      <c r="G553" s="7" t="s">
        <v>574</v>
      </c>
      <c r="I553" s="8">
        <f>SUM(D553:D563)</f>
        <v>62</v>
      </c>
    </row>
    <row r="554" ht="13.5" customHeight="1">
      <c r="A554" s="8" t="s">
        <v>606</v>
      </c>
      <c r="B554" s="7" t="s">
        <v>617</v>
      </c>
      <c r="C554" s="7" t="s">
        <v>618</v>
      </c>
      <c r="D554" s="7">
        <v>1.0</v>
      </c>
      <c r="E554" s="53">
        <v>8.4</v>
      </c>
      <c r="F554" s="8" t="str">
        <f>VLOOKUP(B554,'Species list'!$B$1:$C$66,2,FALSE)</f>
        <v>Early Successional Species </v>
      </c>
      <c r="G554" s="7" t="s">
        <v>574</v>
      </c>
    </row>
    <row r="555" ht="13.5" customHeight="1">
      <c r="A555" s="8" t="s">
        <v>606</v>
      </c>
      <c r="B555" s="7" t="s">
        <v>617</v>
      </c>
      <c r="C555" s="7" t="s">
        <v>618</v>
      </c>
      <c r="D555" s="7">
        <v>1.0</v>
      </c>
      <c r="E555" s="53">
        <v>11.3</v>
      </c>
      <c r="F555" s="8" t="str">
        <f>VLOOKUP(B555,'Species list'!$B$1:$C$66,2,FALSE)</f>
        <v>Early Successional Species </v>
      </c>
      <c r="G555" s="7" t="s">
        <v>574</v>
      </c>
    </row>
    <row r="556" ht="13.5" customHeight="1">
      <c r="A556" s="8" t="s">
        <v>606</v>
      </c>
      <c r="B556" s="7" t="s">
        <v>617</v>
      </c>
      <c r="C556" s="7" t="s">
        <v>618</v>
      </c>
      <c r="D556" s="7">
        <v>1.0</v>
      </c>
      <c r="E556" s="53">
        <v>10.1</v>
      </c>
      <c r="F556" s="8" t="str">
        <f>VLOOKUP(B556,'Species list'!$B$1:$C$66,2,FALSE)</f>
        <v>Early Successional Species </v>
      </c>
      <c r="G556" s="7" t="s">
        <v>574</v>
      </c>
    </row>
    <row r="557" ht="13.5" customHeight="1">
      <c r="A557" s="8" t="s">
        <v>606</v>
      </c>
      <c r="B557" s="7" t="s">
        <v>617</v>
      </c>
      <c r="C557" s="7" t="s">
        <v>618</v>
      </c>
      <c r="D557" s="7">
        <v>6.0</v>
      </c>
      <c r="E557" s="53"/>
      <c r="F557" s="8" t="str">
        <f>VLOOKUP(B557,'Species list'!$B$1:$C$66,2,FALSE)</f>
        <v>Early Successional Species </v>
      </c>
      <c r="G557" s="7" t="s">
        <v>583</v>
      </c>
    </row>
    <row r="558" ht="13.5" customHeight="1">
      <c r="A558" s="8" t="s">
        <v>606</v>
      </c>
      <c r="B558" s="7" t="s">
        <v>617</v>
      </c>
      <c r="C558" s="7" t="s">
        <v>618</v>
      </c>
      <c r="D558" s="7">
        <v>38.0</v>
      </c>
      <c r="E558" s="53"/>
      <c r="F558" s="8" t="str">
        <f>VLOOKUP(B558,'Species list'!$B$1:$C$66,2,FALSE)</f>
        <v>Early Successional Species </v>
      </c>
      <c r="G558" s="7" t="s">
        <v>576</v>
      </c>
    </row>
    <row r="559" ht="13.5" customHeight="1">
      <c r="A559" s="8" t="s">
        <v>606</v>
      </c>
      <c r="B559" s="7" t="s">
        <v>647</v>
      </c>
      <c r="C559" s="7" t="s">
        <v>648</v>
      </c>
      <c r="D559" s="7">
        <v>1.0</v>
      </c>
      <c r="E559" s="53"/>
      <c r="F559" s="8" t="str">
        <f>VLOOKUP(B559,'Species list'!$B$1:$C$66,2,FALSE)</f>
        <v>Understory Species</v>
      </c>
      <c r="G559" s="7" t="s">
        <v>576</v>
      </c>
    </row>
    <row r="560" ht="13.5" customHeight="1">
      <c r="A560" s="8" t="s">
        <v>606</v>
      </c>
      <c r="B560" s="7" t="s">
        <v>625</v>
      </c>
      <c r="C560" s="7" t="s">
        <v>626</v>
      </c>
      <c r="D560" s="7">
        <v>3.0</v>
      </c>
      <c r="E560" s="53"/>
      <c r="F560" s="8" t="str">
        <f>VLOOKUP(B560,'Species list'!$B$1:$C$66,2,FALSE)</f>
        <v>Climax Species</v>
      </c>
      <c r="G560" s="7" t="s">
        <v>576</v>
      </c>
    </row>
    <row r="561" ht="13.5" customHeight="1">
      <c r="A561" s="8" t="s">
        <v>606</v>
      </c>
      <c r="B561" s="7" t="s">
        <v>660</v>
      </c>
      <c r="C561" s="7" t="s">
        <v>661</v>
      </c>
      <c r="D561" s="7">
        <v>1.0</v>
      </c>
      <c r="E561" s="53"/>
      <c r="F561" s="8" t="str">
        <f>VLOOKUP(B561,'Species list'!$B$1:$C$66,2,FALSE)</f>
        <v>Early Successional Species </v>
      </c>
      <c r="G561" s="7" t="s">
        <v>583</v>
      </c>
    </row>
    <row r="562" ht="13.5" customHeight="1">
      <c r="A562" s="8" t="s">
        <v>606</v>
      </c>
      <c r="B562" s="7" t="s">
        <v>660</v>
      </c>
      <c r="C562" s="7" t="s">
        <v>661</v>
      </c>
      <c r="D562" s="7">
        <v>8.0</v>
      </c>
      <c r="E562" s="53"/>
      <c r="F562" s="8" t="str">
        <f>VLOOKUP(B562,'Species list'!$B$1:$C$66,2,FALSE)</f>
        <v>Early Successional Species </v>
      </c>
      <c r="G562" s="7" t="s">
        <v>576</v>
      </c>
    </row>
    <row r="563" ht="13.5" customHeight="1">
      <c r="A563" s="8" t="s">
        <v>606</v>
      </c>
      <c r="B563" s="7" t="s">
        <v>629</v>
      </c>
      <c r="C563" s="7" t="s">
        <v>630</v>
      </c>
      <c r="D563" s="7">
        <v>1.0</v>
      </c>
      <c r="E563" s="53">
        <v>3.1</v>
      </c>
      <c r="F563" s="8" t="str">
        <f>VLOOKUP(B563,'Species list'!$B$1:$C$66,2,FALSE)</f>
        <v>Early Successional Species </v>
      </c>
      <c r="G563" s="7" t="s">
        <v>574</v>
      </c>
    </row>
    <row r="564" ht="13.5" customHeight="1">
      <c r="A564" s="8" t="s">
        <v>606</v>
      </c>
      <c r="B564" s="7" t="s">
        <v>629</v>
      </c>
      <c r="C564" s="7" t="s">
        <v>630</v>
      </c>
      <c r="D564" s="7">
        <v>1.0</v>
      </c>
      <c r="E564" s="53">
        <v>6.0</v>
      </c>
      <c r="F564" s="8" t="str">
        <f>VLOOKUP(B564,'Species list'!$B$1:$C$66,2,FALSE)</f>
        <v>Early Successional Species </v>
      </c>
      <c r="G564" s="7" t="s">
        <v>574</v>
      </c>
      <c r="I564" s="8">
        <v>2.0</v>
      </c>
    </row>
    <row r="565" ht="13.5" customHeight="1">
      <c r="A565" s="8" t="s">
        <v>606</v>
      </c>
      <c r="B565" s="7" t="s">
        <v>629</v>
      </c>
      <c r="C565" s="7" t="s">
        <v>630</v>
      </c>
      <c r="D565" s="7">
        <v>1.0</v>
      </c>
      <c r="E565" s="53">
        <v>1.25</v>
      </c>
      <c r="F565" s="8" t="str">
        <f>VLOOKUP(B565,'Species list'!$B$1:$C$66,2,FALSE)</f>
        <v>Early Successional Species </v>
      </c>
      <c r="G565" s="7" t="s">
        <v>574</v>
      </c>
      <c r="I565" s="8">
        <f>SUM(D565:D570)</f>
        <v>6</v>
      </c>
    </row>
    <row r="566" ht="13.5" customHeight="1">
      <c r="A566" s="8" t="s">
        <v>606</v>
      </c>
      <c r="B566" s="7" t="s">
        <v>629</v>
      </c>
      <c r="C566" s="7" t="s">
        <v>630</v>
      </c>
      <c r="D566" s="7">
        <v>1.0</v>
      </c>
      <c r="E566" s="53">
        <v>3.25</v>
      </c>
      <c r="F566" s="8" t="str">
        <f>VLOOKUP(B566,'Species list'!$B$1:$C$66,2,FALSE)</f>
        <v>Early Successional Species </v>
      </c>
      <c r="G566" s="7" t="s">
        <v>574</v>
      </c>
    </row>
    <row r="567" ht="13.5" customHeight="1">
      <c r="A567" s="8" t="s">
        <v>606</v>
      </c>
      <c r="B567" s="7" t="s">
        <v>629</v>
      </c>
      <c r="C567" s="7" t="s">
        <v>630</v>
      </c>
      <c r="D567" s="7">
        <v>1.0</v>
      </c>
      <c r="E567" s="53">
        <v>2.0</v>
      </c>
      <c r="F567" s="8" t="str">
        <f>VLOOKUP(B567,'Species list'!$B$1:$C$66,2,FALSE)</f>
        <v>Early Successional Species </v>
      </c>
      <c r="G567" s="7" t="s">
        <v>574</v>
      </c>
    </row>
    <row r="568" ht="13.5" customHeight="1">
      <c r="A568" s="8" t="s">
        <v>606</v>
      </c>
      <c r="B568" s="7" t="s">
        <v>629</v>
      </c>
      <c r="C568" s="7" t="s">
        <v>630</v>
      </c>
      <c r="D568" s="7">
        <v>1.0</v>
      </c>
      <c r="E568" s="53">
        <v>1.5</v>
      </c>
      <c r="F568" s="8" t="str">
        <f>VLOOKUP(B568,'Species list'!$B$1:$C$66,2,FALSE)</f>
        <v>Early Successional Species </v>
      </c>
      <c r="G568" s="7" t="s">
        <v>574</v>
      </c>
    </row>
    <row r="569" ht="13.5" customHeight="1">
      <c r="A569" s="8" t="s">
        <v>606</v>
      </c>
      <c r="B569" s="7" t="s">
        <v>629</v>
      </c>
      <c r="C569" s="7" t="s">
        <v>630</v>
      </c>
      <c r="D569" s="7">
        <v>1.0</v>
      </c>
      <c r="E569" s="53">
        <v>1.8</v>
      </c>
      <c r="F569" s="8" t="str">
        <f>VLOOKUP(B569,'Species list'!$B$1:$C$66,2,FALSE)</f>
        <v>Early Successional Species </v>
      </c>
      <c r="G569" s="7" t="s">
        <v>574</v>
      </c>
    </row>
    <row r="570" ht="13.5" customHeight="1">
      <c r="A570" s="8" t="s">
        <v>606</v>
      </c>
      <c r="B570" s="7" t="s">
        <v>629</v>
      </c>
      <c r="C570" s="7" t="s">
        <v>630</v>
      </c>
      <c r="D570" s="7">
        <v>1.0</v>
      </c>
      <c r="E570" s="53">
        <v>7.1</v>
      </c>
      <c r="F570" s="8" t="str">
        <f>VLOOKUP(B570,'Species list'!$B$1:$C$66,2,FALSE)</f>
        <v>Early Successional Species </v>
      </c>
      <c r="G570" s="7" t="s">
        <v>574</v>
      </c>
    </row>
    <row r="571" ht="13.5" customHeight="1">
      <c r="A571" s="8" t="s">
        <v>606</v>
      </c>
      <c r="B571" s="7" t="s">
        <v>629</v>
      </c>
      <c r="C571" s="7" t="s">
        <v>630</v>
      </c>
      <c r="D571" s="7">
        <v>1.0</v>
      </c>
      <c r="E571" s="53">
        <v>3.3</v>
      </c>
      <c r="F571" s="8" t="str">
        <f>VLOOKUP(B571,'Species list'!$B$1:$C$66,2,FALSE)</f>
        <v>Early Successional Species </v>
      </c>
      <c r="G571" s="7" t="s">
        <v>574</v>
      </c>
      <c r="I571" s="8">
        <v>1.0</v>
      </c>
    </row>
    <row r="572" ht="13.5" customHeight="1">
      <c r="A572" s="8" t="s">
        <v>606</v>
      </c>
      <c r="B572" s="7" t="s">
        <v>629</v>
      </c>
      <c r="C572" s="7" t="s">
        <v>630</v>
      </c>
      <c r="D572" s="7">
        <v>1.0</v>
      </c>
      <c r="E572" s="53">
        <v>2.3</v>
      </c>
      <c r="F572" s="8" t="str">
        <f>VLOOKUP(B572,'Species list'!$B$1:$C$66,2,FALSE)</f>
        <v>Early Successional Species </v>
      </c>
      <c r="G572" s="7" t="s">
        <v>574</v>
      </c>
      <c r="I572" s="8">
        <f>SUM(D572:D576)</f>
        <v>5</v>
      </c>
    </row>
    <row r="573" ht="13.5" customHeight="1">
      <c r="A573" s="8" t="s">
        <v>606</v>
      </c>
      <c r="B573" s="7" t="s">
        <v>629</v>
      </c>
      <c r="C573" s="7" t="s">
        <v>630</v>
      </c>
      <c r="D573" s="7">
        <v>1.0</v>
      </c>
      <c r="E573" s="53">
        <v>4.5</v>
      </c>
      <c r="F573" s="8" t="str">
        <f>VLOOKUP(B573,'Species list'!$B$1:$C$66,2,FALSE)</f>
        <v>Early Successional Species </v>
      </c>
      <c r="G573" s="7" t="s">
        <v>574</v>
      </c>
    </row>
    <row r="574" ht="13.5" customHeight="1">
      <c r="A574" s="8" t="s">
        <v>606</v>
      </c>
      <c r="B574" s="7" t="s">
        <v>629</v>
      </c>
      <c r="C574" s="7" t="s">
        <v>630</v>
      </c>
      <c r="D574" s="60">
        <v>1.0</v>
      </c>
      <c r="E574" s="55">
        <v>1.7</v>
      </c>
      <c r="F574" s="8" t="str">
        <f>VLOOKUP(B574,'Species list'!$B$1:$C$66,2,FALSE)</f>
        <v>Early Successional Species </v>
      </c>
      <c r="G574" s="7" t="s">
        <v>574</v>
      </c>
    </row>
    <row r="575" ht="13.5" customHeight="1">
      <c r="A575" s="8" t="s">
        <v>606</v>
      </c>
      <c r="B575" s="7" t="s">
        <v>629</v>
      </c>
      <c r="C575" s="7" t="s">
        <v>630</v>
      </c>
      <c r="D575" s="7">
        <v>1.0</v>
      </c>
      <c r="E575" s="53">
        <v>3.0</v>
      </c>
      <c r="F575" s="8" t="str">
        <f>VLOOKUP(B575,'Species list'!$B$1:$C$66,2,FALSE)</f>
        <v>Early Successional Species </v>
      </c>
      <c r="G575" s="7" t="s">
        <v>574</v>
      </c>
    </row>
    <row r="576" ht="13.5" customHeight="1">
      <c r="A576" s="8" t="s">
        <v>606</v>
      </c>
      <c r="B576" s="7" t="s">
        <v>629</v>
      </c>
      <c r="C576" s="7" t="s">
        <v>630</v>
      </c>
      <c r="D576" s="56">
        <v>1.0</v>
      </c>
      <c r="E576" s="57">
        <v>6.8</v>
      </c>
      <c r="F576" s="8" t="str">
        <f>VLOOKUP(B576,'Species list'!$B$1:$C$66,2,FALSE)</f>
        <v>Early Successional Species </v>
      </c>
      <c r="G576" s="7" t="s">
        <v>574</v>
      </c>
    </row>
    <row r="577" ht="13.5" customHeight="1">
      <c r="A577" s="8" t="s">
        <v>606</v>
      </c>
      <c r="B577" s="7" t="s">
        <v>629</v>
      </c>
      <c r="C577" s="7" t="s">
        <v>630</v>
      </c>
      <c r="D577" s="54">
        <v>2.0</v>
      </c>
      <c r="E577" s="58">
        <v>1.75</v>
      </c>
      <c r="F577" s="8" t="str">
        <f>VLOOKUP(B577,'Species list'!$B$1:$C$66,2,FALSE)</f>
        <v>Early Successional Species </v>
      </c>
      <c r="G577" s="7" t="s">
        <v>574</v>
      </c>
      <c r="I577" s="8">
        <v>2.0</v>
      </c>
    </row>
    <row r="578" ht="13.5" customHeight="1">
      <c r="A578" s="8" t="s">
        <v>606</v>
      </c>
      <c r="B578" s="7" t="s">
        <v>629</v>
      </c>
      <c r="C578" s="7" t="s">
        <v>630</v>
      </c>
      <c r="D578" s="54">
        <v>2.0</v>
      </c>
      <c r="E578" s="58">
        <v>3.25</v>
      </c>
      <c r="F578" s="8" t="str">
        <f>VLOOKUP(B578,'Species list'!$B$1:$C$66,2,FALSE)</f>
        <v>Early Successional Species </v>
      </c>
      <c r="G578" s="7" t="s">
        <v>574</v>
      </c>
    </row>
    <row r="579" ht="13.5" customHeight="1">
      <c r="A579" s="8" t="s">
        <v>606</v>
      </c>
      <c r="B579" s="7" t="s">
        <v>629</v>
      </c>
      <c r="C579" s="7" t="s">
        <v>630</v>
      </c>
      <c r="D579" s="7">
        <v>2.0</v>
      </c>
      <c r="E579" s="53">
        <v>1.0</v>
      </c>
      <c r="F579" s="8" t="str">
        <f>VLOOKUP(B579,'Species list'!$B$1:$C$66,2,FALSE)</f>
        <v>Early Successional Species </v>
      </c>
      <c r="G579" s="7" t="s">
        <v>574</v>
      </c>
      <c r="I579" s="8">
        <v>4.0</v>
      </c>
    </row>
    <row r="580" ht="13.5" customHeight="1">
      <c r="A580" s="8" t="s">
        <v>606</v>
      </c>
      <c r="B580" s="7" t="s">
        <v>629</v>
      </c>
      <c r="C580" s="7" t="s">
        <v>630</v>
      </c>
      <c r="D580" s="7">
        <v>3.0</v>
      </c>
      <c r="E580" s="53">
        <v>1.2</v>
      </c>
      <c r="F580" s="8" t="str">
        <f>VLOOKUP(B580,'Species list'!$B$1:$C$66,2,FALSE)</f>
        <v>Early Successional Species </v>
      </c>
      <c r="G580" s="7" t="s">
        <v>574</v>
      </c>
    </row>
    <row r="581" ht="13.5" customHeight="1">
      <c r="A581" s="8" t="s">
        <v>606</v>
      </c>
      <c r="B581" s="7" t="s">
        <v>629</v>
      </c>
      <c r="C581" s="7" t="s">
        <v>630</v>
      </c>
      <c r="D581" s="7">
        <v>5.0</v>
      </c>
      <c r="E581" s="53">
        <v>2.0</v>
      </c>
      <c r="F581" s="8" t="str">
        <f>VLOOKUP(B581,'Species list'!$B$1:$C$66,2,FALSE)</f>
        <v>Early Successional Species </v>
      </c>
      <c r="G581" s="7" t="s">
        <v>574</v>
      </c>
    </row>
    <row r="582" ht="13.5" customHeight="1">
      <c r="A582" s="8" t="s">
        <v>606</v>
      </c>
      <c r="B582" s="7" t="s">
        <v>629</v>
      </c>
      <c r="C582" s="7" t="s">
        <v>630</v>
      </c>
      <c r="D582" s="7">
        <v>10.0</v>
      </c>
      <c r="E582" s="53">
        <v>1.0</v>
      </c>
      <c r="F582" s="8" t="str">
        <f>VLOOKUP(B582,'Species list'!$B$1:$C$66,2,FALSE)</f>
        <v>Early Successional Species </v>
      </c>
      <c r="G582" s="7" t="s">
        <v>574</v>
      </c>
      <c r="I582" s="8">
        <f>SUM(D582:D586)</f>
        <v>92</v>
      </c>
    </row>
    <row r="583" ht="13.5" customHeight="1">
      <c r="A583" s="8" t="s">
        <v>606</v>
      </c>
      <c r="B583" s="7" t="s">
        <v>629</v>
      </c>
      <c r="C583" s="7" t="s">
        <v>630</v>
      </c>
      <c r="D583" s="7">
        <v>37.0</v>
      </c>
      <c r="E583" s="53"/>
      <c r="F583" s="8" t="str">
        <f>VLOOKUP(B583,'Species list'!$B$1:$C$66,2,FALSE)</f>
        <v>Early Successional Species </v>
      </c>
      <c r="G583" s="7" t="s">
        <v>576</v>
      </c>
    </row>
    <row r="584" ht="13.5" customHeight="1">
      <c r="A584" s="8" t="s">
        <v>606</v>
      </c>
      <c r="B584" s="7" t="s">
        <v>629</v>
      </c>
      <c r="C584" s="7" t="s">
        <v>630</v>
      </c>
      <c r="D584" s="7">
        <v>43.0</v>
      </c>
      <c r="E584" s="53"/>
      <c r="F584" s="8" t="str">
        <f>VLOOKUP(B584,'Species list'!$B$1:$C$66,2,FALSE)</f>
        <v>Early Successional Species </v>
      </c>
      <c r="G584" s="7" t="s">
        <v>583</v>
      </c>
    </row>
    <row r="585" ht="13.5" customHeight="1">
      <c r="A585" s="8" t="s">
        <v>606</v>
      </c>
      <c r="B585" s="7" t="s">
        <v>699</v>
      </c>
      <c r="C585" s="7" t="s">
        <v>700</v>
      </c>
      <c r="D585" s="7">
        <v>1.0</v>
      </c>
      <c r="E585" s="53">
        <v>7.5</v>
      </c>
      <c r="F585" s="8" t="str">
        <f>VLOOKUP(B585,'Species list'!$B$1:$C$66,2,FALSE)</f>
        <v>Invasive Species</v>
      </c>
      <c r="G585" s="7" t="s">
        <v>576</v>
      </c>
    </row>
    <row r="586" ht="13.5" customHeight="1">
      <c r="A586" s="8" t="s">
        <v>606</v>
      </c>
      <c r="B586" s="7" t="s">
        <v>699</v>
      </c>
      <c r="C586" s="7" t="s">
        <v>700</v>
      </c>
      <c r="D586" s="7">
        <v>1.0</v>
      </c>
      <c r="E586" s="53"/>
      <c r="F586" s="8" t="str">
        <f>VLOOKUP(B586,'Species list'!$B$1:$C$66,2,FALSE)</f>
        <v>Invasive Species</v>
      </c>
      <c r="G586" s="7" t="s">
        <v>574</v>
      </c>
    </row>
    <row r="587" ht="13.5" customHeight="1">
      <c r="A587" s="8" t="s">
        <v>606</v>
      </c>
      <c r="B587" s="7" t="s">
        <v>654</v>
      </c>
      <c r="C587" s="7" t="s">
        <v>655</v>
      </c>
      <c r="D587" s="7">
        <v>2.0</v>
      </c>
      <c r="E587" s="53"/>
      <c r="F587" s="8" t="str">
        <f>VLOOKUP(B587,'Species list'!$B$1:$C$66,2,FALSE)</f>
        <v>Shrub Species</v>
      </c>
      <c r="G587" s="7" t="s">
        <v>600</v>
      </c>
      <c r="I587" s="8">
        <f>SUM(D587:D598)</f>
        <v>29</v>
      </c>
    </row>
    <row r="588" ht="13.5" customHeight="1">
      <c r="A588" s="8" t="s">
        <v>606</v>
      </c>
      <c r="B588" s="7" t="s">
        <v>635</v>
      </c>
      <c r="C588" s="7" t="s">
        <v>636</v>
      </c>
      <c r="D588" s="7">
        <v>1.0</v>
      </c>
      <c r="E588" s="53">
        <v>10.4</v>
      </c>
      <c r="F588" s="8" t="str">
        <f>VLOOKUP(B588,'Species list'!$B$1:$C$66,2,FALSE)</f>
        <v>Early Successional Species </v>
      </c>
      <c r="G588" s="7" t="s">
        <v>576</v>
      </c>
    </row>
    <row r="589" ht="13.5" customHeight="1">
      <c r="A589" s="8" t="s">
        <v>606</v>
      </c>
      <c r="B589" s="7" t="s">
        <v>635</v>
      </c>
      <c r="C589" s="7" t="s">
        <v>636</v>
      </c>
      <c r="D589" s="7">
        <v>1.0</v>
      </c>
      <c r="E589" s="53">
        <v>9.1</v>
      </c>
      <c r="F589" s="8" t="str">
        <f>VLOOKUP(B589,'Species list'!$B$1:$C$66,2,FALSE)</f>
        <v>Early Successional Species </v>
      </c>
      <c r="G589" s="7" t="s">
        <v>574</v>
      </c>
    </row>
    <row r="590" ht="13.5" customHeight="1">
      <c r="A590" s="8" t="s">
        <v>606</v>
      </c>
      <c r="B590" s="7" t="s">
        <v>635</v>
      </c>
      <c r="C590" s="7" t="s">
        <v>636</v>
      </c>
      <c r="D590" s="7">
        <v>1.0</v>
      </c>
      <c r="E590" s="53"/>
      <c r="F590" s="8" t="str">
        <f>VLOOKUP(B590,'Species list'!$B$1:$C$66,2,FALSE)</f>
        <v>Early Successional Species </v>
      </c>
      <c r="G590" s="7" t="s">
        <v>574</v>
      </c>
    </row>
    <row r="591" ht="13.5" customHeight="1">
      <c r="A591" s="8" t="s">
        <v>606</v>
      </c>
      <c r="B591" s="7" t="s">
        <v>635</v>
      </c>
      <c r="C591" s="7" t="s">
        <v>636</v>
      </c>
      <c r="D591" s="60">
        <v>13.0</v>
      </c>
      <c r="E591" s="55"/>
      <c r="F591" s="8" t="str">
        <f>VLOOKUP(B591,'Species list'!$B$1:$C$66,2,FALSE)</f>
        <v>Early Successional Species </v>
      </c>
      <c r="G591" s="7" t="s">
        <v>576</v>
      </c>
    </row>
    <row r="592" ht="13.5" customHeight="1">
      <c r="A592" s="8" t="s">
        <v>701</v>
      </c>
      <c r="B592" s="7" t="s">
        <v>379</v>
      </c>
      <c r="C592" s="7" t="s">
        <v>573</v>
      </c>
      <c r="D592" s="56">
        <v>2.0</v>
      </c>
      <c r="E592" s="57"/>
      <c r="F592" s="8" t="str">
        <f>VLOOKUP(B592,'Species list'!$B$1:$C$66,2,FALSE)</f>
        <v>Climax Species</v>
      </c>
      <c r="G592" s="7" t="s">
        <v>576</v>
      </c>
    </row>
    <row r="593" ht="13.5" customHeight="1">
      <c r="A593" s="8" t="s">
        <v>701</v>
      </c>
      <c r="B593" s="7" t="s">
        <v>379</v>
      </c>
      <c r="C593" s="7" t="s">
        <v>573</v>
      </c>
      <c r="D593" s="54">
        <v>2.0</v>
      </c>
      <c r="E593" s="58"/>
      <c r="F593" s="8" t="str">
        <f>VLOOKUP(B593,'Species list'!$B$1:$C$66,2,FALSE)</f>
        <v>Climax Species</v>
      </c>
      <c r="G593" s="7" t="s">
        <v>583</v>
      </c>
    </row>
    <row r="594" ht="13.5" customHeight="1">
      <c r="A594" s="8" t="s">
        <v>701</v>
      </c>
      <c r="B594" s="7" t="s">
        <v>352</v>
      </c>
      <c r="C594" s="7" t="s">
        <v>679</v>
      </c>
      <c r="D594" s="7">
        <v>1.0</v>
      </c>
      <c r="E594" s="53">
        <v>19.25</v>
      </c>
      <c r="F594" s="8" t="str">
        <f>VLOOKUP(B594,'Species list'!$B$1:$C$66,2,FALSE)</f>
        <v>Early Successional Species </v>
      </c>
      <c r="G594" s="7" t="s">
        <v>574</v>
      </c>
    </row>
    <row r="595" ht="13.5" customHeight="1">
      <c r="A595" s="8" t="s">
        <v>701</v>
      </c>
      <c r="B595" s="7" t="s">
        <v>352</v>
      </c>
      <c r="C595" s="7" t="s">
        <v>679</v>
      </c>
      <c r="D595" s="7">
        <v>1.0</v>
      </c>
      <c r="E595" s="53">
        <v>1.0</v>
      </c>
      <c r="F595" s="8" t="str">
        <f>VLOOKUP(B595,'Species list'!$B$1:$C$66,2,FALSE)</f>
        <v>Early Successional Species </v>
      </c>
      <c r="G595" s="7" t="s">
        <v>574</v>
      </c>
    </row>
    <row r="596" ht="13.5" customHeight="1">
      <c r="A596" s="8" t="s">
        <v>701</v>
      </c>
      <c r="B596" s="7" t="s">
        <v>352</v>
      </c>
      <c r="C596" s="7" t="s">
        <v>679</v>
      </c>
      <c r="D596" s="7">
        <v>1.0</v>
      </c>
      <c r="E596" s="53">
        <v>2.5</v>
      </c>
      <c r="F596" s="8" t="str">
        <f>VLOOKUP(B596,'Species list'!$B$1:$C$66,2,FALSE)</f>
        <v>Early Successional Species </v>
      </c>
      <c r="G596" s="7" t="s">
        <v>574</v>
      </c>
    </row>
    <row r="597" ht="13.5" customHeight="1">
      <c r="A597" s="8" t="s">
        <v>701</v>
      </c>
      <c r="B597" s="7" t="s">
        <v>352</v>
      </c>
      <c r="C597" s="7" t="s">
        <v>679</v>
      </c>
      <c r="D597" s="7">
        <v>1.0</v>
      </c>
      <c r="E597" s="53">
        <v>3.8</v>
      </c>
      <c r="F597" s="8" t="str">
        <f>VLOOKUP(B597,'Species list'!$B$1:$C$66,2,FALSE)</f>
        <v>Early Successional Species </v>
      </c>
      <c r="G597" s="7" t="s">
        <v>574</v>
      </c>
    </row>
    <row r="598" ht="13.5" customHeight="1">
      <c r="A598" s="8" t="s">
        <v>701</v>
      </c>
      <c r="B598" s="7" t="s">
        <v>352</v>
      </c>
      <c r="C598" s="7" t="s">
        <v>679</v>
      </c>
      <c r="D598" s="7">
        <v>3.0</v>
      </c>
      <c r="E598" s="53"/>
      <c r="F598" s="8" t="str">
        <f>VLOOKUP(B598,'Species list'!$B$1:$C$66,2,FALSE)</f>
        <v>Early Successional Species </v>
      </c>
      <c r="G598" s="7" t="s">
        <v>576</v>
      </c>
    </row>
    <row r="599" ht="13.5" customHeight="1">
      <c r="A599" s="8" t="s">
        <v>701</v>
      </c>
      <c r="B599" s="7" t="s">
        <v>395</v>
      </c>
      <c r="C599" s="7" t="s">
        <v>658</v>
      </c>
      <c r="D599" s="7">
        <v>1.0</v>
      </c>
      <c r="E599" s="53"/>
      <c r="F599" s="8" t="str">
        <f>VLOOKUP(B599,'Species list'!$B$1:$C$66,2,FALSE)</f>
        <v>Understory Species</v>
      </c>
      <c r="G599" s="7" t="s">
        <v>583</v>
      </c>
      <c r="I599" s="8">
        <v>21.0</v>
      </c>
    </row>
    <row r="600" ht="13.5" customHeight="1">
      <c r="A600" s="8" t="s">
        <v>701</v>
      </c>
      <c r="B600" s="7" t="s">
        <v>372</v>
      </c>
      <c r="C600" s="7" t="s">
        <v>702</v>
      </c>
      <c r="D600" s="7">
        <v>1.0</v>
      </c>
      <c r="E600" s="53">
        <v>2.25</v>
      </c>
      <c r="F600" s="8" t="str">
        <f>VLOOKUP(B600,'Species list'!$B$1:$C$66,2,FALSE)</f>
        <v>Intermediate Species</v>
      </c>
      <c r="G600" s="7" t="s">
        <v>574</v>
      </c>
      <c r="I600" s="8">
        <v>1.0</v>
      </c>
    </row>
    <row r="601" ht="13.5" customHeight="1">
      <c r="A601" s="8" t="s">
        <v>701</v>
      </c>
      <c r="B601" s="7" t="s">
        <v>351</v>
      </c>
      <c r="C601" s="7" t="s">
        <v>622</v>
      </c>
      <c r="D601" s="7">
        <v>7.0</v>
      </c>
      <c r="E601" s="53"/>
      <c r="F601" s="8" t="str">
        <f>VLOOKUP(B601,'Species list'!$B$1:$C$66,2,FALSE)</f>
        <v>Invasive Species</v>
      </c>
      <c r="G601" s="7" t="s">
        <v>600</v>
      </c>
      <c r="I601" s="8">
        <v>2.0</v>
      </c>
    </row>
    <row r="602" ht="13.5" customHeight="1">
      <c r="A602" s="8" t="s">
        <v>701</v>
      </c>
      <c r="B602" s="7" t="s">
        <v>581</v>
      </c>
      <c r="C602" s="50" t="s">
        <v>582</v>
      </c>
      <c r="D602" s="7">
        <v>1.0</v>
      </c>
      <c r="E602" s="53">
        <v>4.5</v>
      </c>
      <c r="F602" s="8" t="str">
        <f>VLOOKUP(B602,'Species list'!$B$1:$C$66,2,FALSE)</f>
        <v>Early Successional Species </v>
      </c>
      <c r="G602" s="7" t="s">
        <v>574</v>
      </c>
      <c r="I602" s="8">
        <f>SUM(D602:D607)</f>
        <v>6</v>
      </c>
    </row>
    <row r="603" ht="13.5" customHeight="1">
      <c r="A603" s="8" t="s">
        <v>701</v>
      </c>
      <c r="B603" s="7" t="s">
        <v>589</v>
      </c>
      <c r="C603" s="7" t="s">
        <v>590</v>
      </c>
      <c r="D603" s="7">
        <v>1.0</v>
      </c>
      <c r="E603" s="53"/>
      <c r="F603" s="8" t="str">
        <f>VLOOKUP(B603,'Species list'!$B$1:$C$66,2,FALSE)</f>
        <v>Intermediate Species</v>
      </c>
      <c r="G603" s="7" t="s">
        <v>583</v>
      </c>
    </row>
    <row r="604" ht="13.5" customHeight="1">
      <c r="A604" s="8" t="s">
        <v>701</v>
      </c>
      <c r="B604" s="7" t="s">
        <v>592</v>
      </c>
      <c r="C604" s="7" t="s">
        <v>593</v>
      </c>
      <c r="D604" s="7">
        <v>1.0</v>
      </c>
      <c r="E604" s="53">
        <v>1.75</v>
      </c>
      <c r="F604" s="8" t="str">
        <f>VLOOKUP(B604,'Species list'!$B$1:$C$66,2,FALSE)</f>
        <v>Early Successional Species </v>
      </c>
      <c r="G604" s="7" t="s">
        <v>574</v>
      </c>
    </row>
    <row r="605" ht="13.5" customHeight="1">
      <c r="A605" s="8" t="s">
        <v>701</v>
      </c>
      <c r="B605" s="7" t="s">
        <v>592</v>
      </c>
      <c r="C605" s="7" t="s">
        <v>593</v>
      </c>
      <c r="D605" s="7">
        <v>1.0</v>
      </c>
      <c r="E605" s="53">
        <v>1.0</v>
      </c>
      <c r="F605" s="8" t="str">
        <f>VLOOKUP(B605,'Species list'!$B$1:$C$66,2,FALSE)</f>
        <v>Early Successional Species </v>
      </c>
      <c r="G605" s="7" t="s">
        <v>574</v>
      </c>
    </row>
    <row r="606" ht="13.5" customHeight="1">
      <c r="A606" s="8" t="s">
        <v>701</v>
      </c>
      <c r="B606" s="7" t="s">
        <v>592</v>
      </c>
      <c r="C606" s="7" t="s">
        <v>593</v>
      </c>
      <c r="D606" s="7">
        <v>1.0</v>
      </c>
      <c r="E606" s="53">
        <v>4.5</v>
      </c>
      <c r="F606" s="8" t="str">
        <f>VLOOKUP(B606,'Species list'!$B$1:$C$66,2,FALSE)</f>
        <v>Early Successional Species </v>
      </c>
      <c r="G606" s="7" t="s">
        <v>574</v>
      </c>
    </row>
    <row r="607" ht="13.5" customHeight="1">
      <c r="A607" s="8" t="s">
        <v>701</v>
      </c>
      <c r="B607" s="7" t="s">
        <v>592</v>
      </c>
      <c r="C607" s="7" t="s">
        <v>593</v>
      </c>
      <c r="D607" s="7">
        <v>1.0</v>
      </c>
      <c r="E607" s="53">
        <v>4.75</v>
      </c>
      <c r="F607" s="8" t="str">
        <f>VLOOKUP(B607,'Species list'!$B$1:$C$66,2,FALSE)</f>
        <v>Early Successional Species </v>
      </c>
      <c r="G607" s="7" t="s">
        <v>574</v>
      </c>
    </row>
    <row r="608" ht="13.5" customHeight="1">
      <c r="A608" s="8" t="s">
        <v>701</v>
      </c>
      <c r="B608" s="7" t="s">
        <v>592</v>
      </c>
      <c r="C608" s="7" t="s">
        <v>593</v>
      </c>
      <c r="D608" s="7">
        <v>1.0</v>
      </c>
      <c r="E608" s="53">
        <v>5.0</v>
      </c>
      <c r="F608" s="8" t="str">
        <f>VLOOKUP(B608,'Species list'!$B$1:$C$66,2,FALSE)</f>
        <v>Early Successional Species </v>
      </c>
      <c r="G608" s="7" t="s">
        <v>574</v>
      </c>
      <c r="I608" s="8">
        <f>SUM(D608:D618)</f>
        <v>12</v>
      </c>
    </row>
    <row r="609" ht="13.5" customHeight="1">
      <c r="A609" s="8" t="s">
        <v>701</v>
      </c>
      <c r="B609" s="7" t="s">
        <v>592</v>
      </c>
      <c r="C609" s="7" t="s">
        <v>593</v>
      </c>
      <c r="D609" s="7">
        <v>1.0</v>
      </c>
      <c r="E609" s="53">
        <v>5.5</v>
      </c>
      <c r="F609" s="8" t="str">
        <f>VLOOKUP(B609,'Species list'!$B$1:$C$66,2,FALSE)</f>
        <v>Early Successional Species </v>
      </c>
      <c r="G609" s="7" t="s">
        <v>574</v>
      </c>
    </row>
    <row r="610" ht="13.5" customHeight="1">
      <c r="A610" s="8" t="s">
        <v>701</v>
      </c>
      <c r="B610" s="7" t="s">
        <v>592</v>
      </c>
      <c r="C610" s="7" t="s">
        <v>593</v>
      </c>
      <c r="D610" s="7">
        <v>1.0</v>
      </c>
      <c r="E610" s="53">
        <v>2.0</v>
      </c>
      <c r="F610" s="8" t="str">
        <f>VLOOKUP(B610,'Species list'!$B$1:$C$66,2,FALSE)</f>
        <v>Early Successional Species </v>
      </c>
      <c r="G610" s="7" t="s">
        <v>574</v>
      </c>
    </row>
    <row r="611" ht="13.5" customHeight="1">
      <c r="A611" s="8" t="s">
        <v>701</v>
      </c>
      <c r="B611" s="7" t="s">
        <v>592</v>
      </c>
      <c r="C611" s="7" t="s">
        <v>593</v>
      </c>
      <c r="D611" s="7">
        <v>1.0</v>
      </c>
      <c r="E611" s="53">
        <v>2.9</v>
      </c>
      <c r="F611" s="8" t="str">
        <f>VLOOKUP(B611,'Species list'!$B$1:$C$66,2,FALSE)</f>
        <v>Early Successional Species </v>
      </c>
      <c r="G611" s="7" t="s">
        <v>574</v>
      </c>
    </row>
    <row r="612" ht="13.5" customHeight="1">
      <c r="A612" s="8" t="s">
        <v>701</v>
      </c>
      <c r="B612" s="7" t="s">
        <v>592</v>
      </c>
      <c r="C612" s="7" t="s">
        <v>593</v>
      </c>
      <c r="D612" s="56">
        <v>1.0</v>
      </c>
      <c r="E612" s="57">
        <v>3.25</v>
      </c>
      <c r="F612" s="8" t="str">
        <f>VLOOKUP(B612,'Species list'!$B$1:$C$66,2,FALSE)</f>
        <v>Early Successional Species </v>
      </c>
      <c r="G612" s="7" t="s">
        <v>574</v>
      </c>
    </row>
    <row r="613" ht="13.5" customHeight="1">
      <c r="A613" s="8" t="s">
        <v>701</v>
      </c>
      <c r="B613" s="7" t="s">
        <v>592</v>
      </c>
      <c r="C613" s="7" t="s">
        <v>593</v>
      </c>
      <c r="D613" s="54">
        <v>1.0</v>
      </c>
      <c r="E613" s="58">
        <v>8.9</v>
      </c>
      <c r="F613" s="8" t="str">
        <f>VLOOKUP(B613,'Species list'!$B$1:$C$66,2,FALSE)</f>
        <v>Early Successional Species </v>
      </c>
      <c r="G613" s="7" t="s">
        <v>574</v>
      </c>
    </row>
    <row r="614" ht="13.5" customHeight="1">
      <c r="A614" s="8" t="s">
        <v>701</v>
      </c>
      <c r="B614" s="7" t="s">
        <v>592</v>
      </c>
      <c r="C614" s="7" t="s">
        <v>593</v>
      </c>
      <c r="D614" s="7">
        <v>1.0</v>
      </c>
      <c r="E614" s="53">
        <v>8.8</v>
      </c>
      <c r="F614" s="8" t="str">
        <f>VLOOKUP(B614,'Species list'!$B$1:$C$66,2,FALSE)</f>
        <v>Early Successional Species </v>
      </c>
      <c r="G614" s="7" t="s">
        <v>574</v>
      </c>
    </row>
    <row r="615" ht="13.5" customHeight="1">
      <c r="A615" s="8" t="s">
        <v>701</v>
      </c>
      <c r="B615" s="7" t="s">
        <v>592</v>
      </c>
      <c r="C615" s="7" t="s">
        <v>593</v>
      </c>
      <c r="D615" s="7">
        <v>1.0</v>
      </c>
      <c r="E615" s="53">
        <v>1.25</v>
      </c>
      <c r="F615" s="8" t="str">
        <f>VLOOKUP(B615,'Species list'!$B$1:$C$66,2,FALSE)</f>
        <v>Early Successional Species </v>
      </c>
      <c r="G615" s="7" t="s">
        <v>574</v>
      </c>
    </row>
    <row r="616" ht="13.5" customHeight="1">
      <c r="A616" s="8" t="s">
        <v>701</v>
      </c>
      <c r="B616" s="7" t="s">
        <v>592</v>
      </c>
      <c r="C616" s="7" t="s">
        <v>593</v>
      </c>
      <c r="D616" s="7">
        <v>1.0</v>
      </c>
      <c r="E616" s="53">
        <v>2.5</v>
      </c>
      <c r="F616" s="8" t="str">
        <f>VLOOKUP(B616,'Species list'!$B$1:$C$66,2,FALSE)</f>
        <v>Early Successional Species </v>
      </c>
      <c r="G616" s="7" t="s">
        <v>574</v>
      </c>
    </row>
    <row r="617" ht="13.5" customHeight="1">
      <c r="A617" s="8" t="s">
        <v>701</v>
      </c>
      <c r="B617" s="7" t="s">
        <v>592</v>
      </c>
      <c r="C617" s="7" t="s">
        <v>593</v>
      </c>
      <c r="D617" s="7">
        <v>1.0</v>
      </c>
      <c r="E617" s="53">
        <v>2.6</v>
      </c>
      <c r="F617" s="8" t="str">
        <f>VLOOKUP(B617,'Species list'!$B$1:$C$66,2,FALSE)</f>
        <v>Early Successional Species </v>
      </c>
      <c r="G617" s="7" t="s">
        <v>574</v>
      </c>
    </row>
    <row r="618" ht="13.5" customHeight="1">
      <c r="A618" s="8" t="s">
        <v>701</v>
      </c>
      <c r="B618" s="7" t="s">
        <v>592</v>
      </c>
      <c r="C618" s="7" t="s">
        <v>593</v>
      </c>
      <c r="D618" s="7">
        <v>2.0</v>
      </c>
      <c r="E618" s="53">
        <v>1.5</v>
      </c>
      <c r="F618" s="8" t="str">
        <f>VLOOKUP(B618,'Species list'!$B$1:$C$66,2,FALSE)</f>
        <v>Early Successional Species </v>
      </c>
      <c r="G618" s="7" t="s">
        <v>574</v>
      </c>
    </row>
    <row r="619" ht="13.5" customHeight="1">
      <c r="A619" s="8" t="s">
        <v>701</v>
      </c>
      <c r="B619" s="7" t="s">
        <v>592</v>
      </c>
      <c r="C619" s="7" t="s">
        <v>593</v>
      </c>
      <c r="D619" s="7">
        <v>3.0</v>
      </c>
      <c r="E619" s="53">
        <v>4.0</v>
      </c>
      <c r="F619" s="8" t="str">
        <f>VLOOKUP(B619,'Species list'!$B$1:$C$66,2,FALSE)</f>
        <v>Early Successional Species </v>
      </c>
      <c r="G619" s="7" t="s">
        <v>574</v>
      </c>
      <c r="I619" s="8">
        <f>SUM(D619:D627)</f>
        <v>147</v>
      </c>
    </row>
    <row r="620" ht="13.5" customHeight="1">
      <c r="A620" s="8" t="s">
        <v>701</v>
      </c>
      <c r="B620" s="7" t="s">
        <v>592</v>
      </c>
      <c r="C620" s="7" t="s">
        <v>593</v>
      </c>
      <c r="D620" s="7">
        <v>4.0</v>
      </c>
      <c r="E620" s="53">
        <v>2.25</v>
      </c>
      <c r="F620" s="8" t="str">
        <f>VLOOKUP(B620,'Species list'!$B$1:$C$66,2,FALSE)</f>
        <v>Early Successional Species </v>
      </c>
      <c r="G620" s="7" t="s">
        <v>574</v>
      </c>
    </row>
    <row r="621" ht="13.5" customHeight="1">
      <c r="A621" s="8" t="s">
        <v>701</v>
      </c>
      <c r="B621" s="7" t="s">
        <v>592</v>
      </c>
      <c r="C621" s="7" t="s">
        <v>593</v>
      </c>
      <c r="D621" s="7">
        <v>50.0</v>
      </c>
      <c r="E621" s="53"/>
      <c r="F621" s="8" t="str">
        <f>VLOOKUP(B621,'Species list'!$B$1:$C$66,2,FALSE)</f>
        <v>Early Successional Species </v>
      </c>
      <c r="G621" s="7" t="s">
        <v>576</v>
      </c>
    </row>
    <row r="622" ht="13.5" customHeight="1">
      <c r="A622" s="8" t="s">
        <v>701</v>
      </c>
      <c r="B622" s="7" t="s">
        <v>592</v>
      </c>
      <c r="C622" s="7" t="s">
        <v>593</v>
      </c>
      <c r="D622" s="7">
        <v>86.0</v>
      </c>
      <c r="E622" s="53"/>
      <c r="F622" s="8" t="str">
        <f>VLOOKUP(B622,'Species list'!$B$1:$C$66,2,FALSE)</f>
        <v>Early Successional Species </v>
      </c>
      <c r="G622" s="7" t="s">
        <v>583</v>
      </c>
    </row>
    <row r="623" ht="13.5" customHeight="1">
      <c r="A623" s="8" t="s">
        <v>701</v>
      </c>
      <c r="B623" s="7" t="s">
        <v>667</v>
      </c>
      <c r="C623" s="7" t="s">
        <v>668</v>
      </c>
      <c r="D623" s="7">
        <v>2.0</v>
      </c>
      <c r="E623" s="53"/>
      <c r="F623" s="8" t="str">
        <f>VLOOKUP(B623,'Species list'!$B$1:$C$66,2,FALSE)</f>
        <v>Climax Species</v>
      </c>
      <c r="G623" s="7" t="s">
        <v>576</v>
      </c>
    </row>
    <row r="624" ht="13.5" customHeight="1">
      <c r="A624" s="8" t="s">
        <v>701</v>
      </c>
      <c r="B624" s="7" t="s">
        <v>403</v>
      </c>
      <c r="C624" s="7" t="s">
        <v>703</v>
      </c>
      <c r="D624" s="7">
        <v>1.0</v>
      </c>
      <c r="E624" s="53">
        <v>3.5</v>
      </c>
      <c r="F624" s="8" t="str">
        <f>VLOOKUP(B624,'Species list'!$B$1:$C$66,2,FALSE)</f>
        <v>DEAD</v>
      </c>
      <c r="G624" s="7" t="s">
        <v>574</v>
      </c>
    </row>
    <row r="625" ht="13.5" customHeight="1">
      <c r="A625" s="8" t="s">
        <v>701</v>
      </c>
      <c r="B625" s="7" t="s">
        <v>403</v>
      </c>
      <c r="C625" s="7" t="s">
        <v>704</v>
      </c>
      <c r="D625" s="56"/>
      <c r="E625" s="57">
        <v>5.75</v>
      </c>
      <c r="F625" s="8" t="str">
        <f>VLOOKUP(B625,'Species list'!$B$1:$C$66,2,FALSE)</f>
        <v>DEAD</v>
      </c>
      <c r="G625" s="7" t="s">
        <v>574</v>
      </c>
    </row>
    <row r="626" ht="13.5" customHeight="1">
      <c r="A626" s="8" t="s">
        <v>701</v>
      </c>
      <c r="B626" s="7" t="s">
        <v>403</v>
      </c>
      <c r="C626" s="7" t="s">
        <v>683</v>
      </c>
      <c r="D626" s="54"/>
      <c r="E626" s="58">
        <v>2.75</v>
      </c>
      <c r="F626" s="8" t="str">
        <f>VLOOKUP(B626,'Species list'!$B$1:$C$66,2,FALSE)</f>
        <v>DEAD</v>
      </c>
      <c r="G626" s="7" t="s">
        <v>574</v>
      </c>
    </row>
    <row r="627" ht="13.5" customHeight="1">
      <c r="A627" s="8" t="s">
        <v>701</v>
      </c>
      <c r="B627" s="7" t="s">
        <v>608</v>
      </c>
      <c r="C627" s="7" t="s">
        <v>609</v>
      </c>
      <c r="D627" s="54">
        <v>1.0</v>
      </c>
      <c r="E627" s="58"/>
      <c r="F627" s="8" t="str">
        <f>VLOOKUP(B627,'Species list'!$B$1:$C$66,2,FALSE)</f>
        <v>Shrub Species</v>
      </c>
      <c r="G627" s="7" t="s">
        <v>583</v>
      </c>
    </row>
    <row r="628" ht="13.5" customHeight="1">
      <c r="A628" s="8" t="s">
        <v>701</v>
      </c>
      <c r="B628" s="7" t="s">
        <v>617</v>
      </c>
      <c r="C628" s="7" t="s">
        <v>618</v>
      </c>
      <c r="D628" s="54">
        <v>1.0</v>
      </c>
      <c r="E628" s="58">
        <v>3.5</v>
      </c>
      <c r="F628" s="8" t="str">
        <f>VLOOKUP(B628,'Species list'!$B$1:$C$66,2,FALSE)</f>
        <v>Early Successional Species </v>
      </c>
      <c r="G628" s="7" t="s">
        <v>574</v>
      </c>
      <c r="I628" s="8">
        <v>3.0</v>
      </c>
    </row>
    <row r="629" ht="13.5" customHeight="1">
      <c r="A629" s="8" t="s">
        <v>701</v>
      </c>
      <c r="B629" s="7" t="s">
        <v>617</v>
      </c>
      <c r="C629" s="7" t="s">
        <v>618</v>
      </c>
      <c r="D629" s="7">
        <v>1.0</v>
      </c>
      <c r="E629" s="53"/>
      <c r="F629" s="8" t="str">
        <f>VLOOKUP(B629,'Species list'!$B$1:$C$66,2,FALSE)</f>
        <v>Early Successional Species </v>
      </c>
      <c r="G629" s="7" t="s">
        <v>576</v>
      </c>
    </row>
    <row r="630" ht="13.5" customHeight="1">
      <c r="A630" s="8" t="s">
        <v>701</v>
      </c>
      <c r="B630" s="7" t="s">
        <v>617</v>
      </c>
      <c r="C630" s="7" t="s">
        <v>618</v>
      </c>
      <c r="D630" s="7">
        <v>5.0</v>
      </c>
      <c r="E630" s="53"/>
      <c r="F630" s="8" t="str">
        <f>VLOOKUP(B630,'Species list'!$B$1:$C$66,2,FALSE)</f>
        <v>Early Successional Species </v>
      </c>
      <c r="G630" s="56" t="s">
        <v>583</v>
      </c>
    </row>
    <row r="631" ht="13.5" customHeight="1">
      <c r="A631" s="8" t="s">
        <v>701</v>
      </c>
      <c r="B631" s="7" t="s">
        <v>705</v>
      </c>
      <c r="C631" s="7" t="s">
        <v>706</v>
      </c>
      <c r="D631" s="7">
        <v>1.0</v>
      </c>
      <c r="E631" s="53">
        <v>4.5</v>
      </c>
      <c r="F631" s="8" t="str">
        <f>VLOOKUP(B631,'Species list'!$B$1:$C$66,2,FALSE)</f>
        <v>Invasive Species</v>
      </c>
      <c r="G631" s="54" t="s">
        <v>574</v>
      </c>
      <c r="I631" s="8">
        <v>3.0</v>
      </c>
    </row>
    <row r="632" ht="13.5" customHeight="1">
      <c r="A632" s="8" t="s">
        <v>701</v>
      </c>
      <c r="B632" s="7" t="s">
        <v>705</v>
      </c>
      <c r="C632" s="7" t="s">
        <v>706</v>
      </c>
      <c r="D632" s="7">
        <v>1.0</v>
      </c>
      <c r="E632" s="53">
        <v>5.3</v>
      </c>
      <c r="F632" s="8" t="str">
        <f>VLOOKUP(B632,'Species list'!$B$1:$C$66,2,FALSE)</f>
        <v>Invasive Species</v>
      </c>
      <c r="G632" s="54" t="s">
        <v>574</v>
      </c>
      <c r="I632" s="8">
        <v>2.0</v>
      </c>
    </row>
    <row r="633" ht="13.5" customHeight="1">
      <c r="A633" s="8" t="s">
        <v>701</v>
      </c>
      <c r="B633" s="7" t="s">
        <v>707</v>
      </c>
      <c r="C633" s="7" t="s">
        <v>708</v>
      </c>
      <c r="D633" s="7">
        <v>2.0</v>
      </c>
      <c r="E633" s="53"/>
      <c r="F633" s="8" t="str">
        <f>VLOOKUP(B633,'Species list'!$B$1:$C$66,2,FALSE)</f>
        <v>Early Successional Species </v>
      </c>
      <c r="G633" s="7" t="s">
        <v>576</v>
      </c>
    </row>
    <row r="634" ht="13.5" customHeight="1">
      <c r="A634" s="8" t="s">
        <v>701</v>
      </c>
      <c r="B634" s="7" t="s">
        <v>707</v>
      </c>
      <c r="C634" s="7" t="s">
        <v>708</v>
      </c>
      <c r="D634" s="7">
        <v>13.0</v>
      </c>
      <c r="E634" s="53"/>
      <c r="F634" s="8" t="str">
        <f>VLOOKUP(B634,'Species list'!$B$1:$C$66,2,FALSE)</f>
        <v>Early Successional Species </v>
      </c>
      <c r="G634" s="7" t="s">
        <v>583</v>
      </c>
      <c r="I634" s="8">
        <f>SUM(D634:D635)</f>
        <v>15</v>
      </c>
    </row>
    <row r="635" ht="13.5" customHeight="1">
      <c r="A635" s="8" t="s">
        <v>701</v>
      </c>
      <c r="B635" s="7" t="s">
        <v>625</v>
      </c>
      <c r="C635" s="7" t="s">
        <v>626</v>
      </c>
      <c r="D635" s="7">
        <v>2.0</v>
      </c>
      <c r="E635" s="53"/>
      <c r="F635" s="8" t="str">
        <f>VLOOKUP(B635,'Species list'!$B$1:$C$66,2,FALSE)</f>
        <v>Climax Species</v>
      </c>
      <c r="G635" s="7" t="s">
        <v>576</v>
      </c>
    </row>
    <row r="636" ht="13.5" customHeight="1">
      <c r="A636" s="8" t="s">
        <v>701</v>
      </c>
      <c r="B636" s="7" t="s">
        <v>627</v>
      </c>
      <c r="C636" s="7" t="s">
        <v>628</v>
      </c>
      <c r="D636" s="7">
        <v>7.0</v>
      </c>
      <c r="E636" s="53"/>
      <c r="F636" s="8" t="str">
        <f>VLOOKUP(B636,'Species list'!$B$1:$C$66,2,FALSE)</f>
        <v>Shrub Species</v>
      </c>
      <c r="G636" s="7" t="s">
        <v>600</v>
      </c>
      <c r="I636" s="8">
        <v>1.0</v>
      </c>
    </row>
    <row r="637" ht="13.5" customHeight="1">
      <c r="A637" s="8" t="s">
        <v>701</v>
      </c>
      <c r="B637" s="7" t="s">
        <v>629</v>
      </c>
      <c r="C637" s="7" t="s">
        <v>630</v>
      </c>
      <c r="D637" s="7">
        <v>1.0</v>
      </c>
      <c r="E637" s="53">
        <v>2.8</v>
      </c>
      <c r="F637" s="8" t="str">
        <f>VLOOKUP(B637,'Species list'!$B$1:$C$66,2,FALSE)</f>
        <v>Early Successional Species </v>
      </c>
      <c r="G637" s="7" t="s">
        <v>574</v>
      </c>
      <c r="I637" s="8">
        <f>SUM(D637:D642)</f>
        <v>11</v>
      </c>
    </row>
    <row r="638" ht="13.5" customHeight="1">
      <c r="A638" s="8" t="s">
        <v>701</v>
      </c>
      <c r="B638" s="7" t="s">
        <v>629</v>
      </c>
      <c r="C638" s="7" t="s">
        <v>630</v>
      </c>
      <c r="D638" s="56">
        <v>1.0</v>
      </c>
      <c r="E638" s="57">
        <v>2.3</v>
      </c>
      <c r="F638" s="8" t="str">
        <f>VLOOKUP(B638,'Species list'!$B$1:$C$66,2,FALSE)</f>
        <v>Early Successional Species </v>
      </c>
      <c r="G638" s="7" t="s">
        <v>574</v>
      </c>
    </row>
    <row r="639" ht="13.5" customHeight="1">
      <c r="A639" s="8" t="s">
        <v>701</v>
      </c>
      <c r="B639" s="7" t="s">
        <v>629</v>
      </c>
      <c r="C639" s="7" t="s">
        <v>630</v>
      </c>
      <c r="D639" s="7">
        <v>1.0</v>
      </c>
      <c r="E639" s="53">
        <v>2.3</v>
      </c>
      <c r="F639" s="8" t="str">
        <f>VLOOKUP(B639,'Species list'!$B$1:$C$66,2,FALSE)</f>
        <v>Early Successional Species </v>
      </c>
      <c r="G639" s="7" t="s">
        <v>574</v>
      </c>
    </row>
    <row r="640" ht="13.5" customHeight="1">
      <c r="A640" s="8" t="s">
        <v>701</v>
      </c>
      <c r="B640" s="7" t="s">
        <v>629</v>
      </c>
      <c r="C640" s="7" t="s">
        <v>630</v>
      </c>
      <c r="D640" s="7">
        <v>3.0</v>
      </c>
      <c r="E640" s="53"/>
      <c r="F640" s="8" t="str">
        <f>VLOOKUP(B640,'Species list'!$B$1:$C$66,2,FALSE)</f>
        <v>Early Successional Species </v>
      </c>
      <c r="G640" s="7" t="s">
        <v>576</v>
      </c>
    </row>
    <row r="641" ht="13.5" customHeight="1">
      <c r="A641" s="8" t="s">
        <v>701</v>
      </c>
      <c r="B641" s="7" t="s">
        <v>629</v>
      </c>
      <c r="C641" s="7" t="s">
        <v>630</v>
      </c>
      <c r="D641" s="7">
        <v>4.0</v>
      </c>
      <c r="E641" s="53"/>
      <c r="F641" s="8" t="str">
        <f>VLOOKUP(B641,'Species list'!$B$1:$C$66,2,FALSE)</f>
        <v>Early Successional Species </v>
      </c>
      <c r="G641" s="7" t="s">
        <v>583</v>
      </c>
    </row>
    <row r="642" ht="13.5" customHeight="1">
      <c r="A642" s="8" t="s">
        <v>701</v>
      </c>
      <c r="B642" s="7" t="s">
        <v>631</v>
      </c>
      <c r="C642" s="7" t="s">
        <v>632</v>
      </c>
      <c r="D642" s="7">
        <v>1.0</v>
      </c>
      <c r="E642" s="53">
        <v>8.4</v>
      </c>
      <c r="F642" s="8" t="str">
        <f>VLOOKUP(B642,'Species list'!$B$1:$C$66,2,FALSE)</f>
        <v>Intermediate Species</v>
      </c>
      <c r="G642" s="7" t="s">
        <v>574</v>
      </c>
      <c r="I642" s="8">
        <v>3.0</v>
      </c>
    </row>
    <row r="643" ht="13.5" customHeight="1">
      <c r="A643" s="8" t="s">
        <v>701</v>
      </c>
      <c r="B643" s="7" t="s">
        <v>631</v>
      </c>
      <c r="C643" s="7" t="s">
        <v>632</v>
      </c>
      <c r="D643" s="7">
        <v>1.0</v>
      </c>
      <c r="E643" s="53">
        <v>5.8</v>
      </c>
      <c r="F643" s="8" t="str">
        <f>VLOOKUP(B643,'Species list'!$B$1:$C$66,2,FALSE)</f>
        <v>Intermediate Species</v>
      </c>
      <c r="G643" s="7" t="s">
        <v>574</v>
      </c>
      <c r="I643" s="8">
        <f>SUM(D643:D652)</f>
        <v>55</v>
      </c>
    </row>
    <row r="644" ht="13.5" customHeight="1">
      <c r="A644" s="8" t="s">
        <v>701</v>
      </c>
      <c r="B644" s="7" t="s">
        <v>631</v>
      </c>
      <c r="C644" s="7" t="s">
        <v>632</v>
      </c>
      <c r="D644" s="7">
        <v>1.0</v>
      </c>
      <c r="E644" s="53">
        <v>12.5</v>
      </c>
      <c r="F644" s="8" t="str">
        <f>VLOOKUP(B644,'Species list'!$B$1:$C$66,2,FALSE)</f>
        <v>Intermediate Species</v>
      </c>
      <c r="G644" s="7" t="s">
        <v>574</v>
      </c>
    </row>
    <row r="645" ht="13.5" customHeight="1">
      <c r="A645" s="8" t="s">
        <v>701</v>
      </c>
      <c r="B645" s="7" t="s">
        <v>631</v>
      </c>
      <c r="C645" s="7" t="s">
        <v>632</v>
      </c>
      <c r="D645" s="7">
        <v>1.0</v>
      </c>
      <c r="E645" s="53">
        <v>5.8</v>
      </c>
      <c r="F645" s="8" t="str">
        <f>VLOOKUP(B645,'Species list'!$B$1:$C$66,2,FALSE)</f>
        <v>Intermediate Species</v>
      </c>
      <c r="G645" s="7" t="s">
        <v>574</v>
      </c>
    </row>
    <row r="646" ht="13.5" customHeight="1">
      <c r="A646" s="8" t="s">
        <v>701</v>
      </c>
      <c r="B646" s="7" t="s">
        <v>631</v>
      </c>
      <c r="C646" s="7" t="s">
        <v>632</v>
      </c>
      <c r="D646" s="7">
        <v>1.0</v>
      </c>
      <c r="E646" s="53">
        <v>9.8</v>
      </c>
      <c r="F646" s="8" t="str">
        <f>VLOOKUP(B646,'Species list'!$B$1:$C$66,2,FALSE)</f>
        <v>Intermediate Species</v>
      </c>
      <c r="G646" s="7" t="s">
        <v>574</v>
      </c>
    </row>
    <row r="647" ht="13.5" customHeight="1">
      <c r="A647" s="8" t="s">
        <v>701</v>
      </c>
      <c r="B647" s="7" t="s">
        <v>631</v>
      </c>
      <c r="C647" s="7" t="s">
        <v>632</v>
      </c>
      <c r="D647" s="7">
        <v>1.0</v>
      </c>
      <c r="E647" s="53">
        <v>41.5</v>
      </c>
      <c r="F647" s="8" t="str">
        <f>VLOOKUP(B647,'Species list'!$B$1:$C$66,2,FALSE)</f>
        <v>Intermediate Species</v>
      </c>
      <c r="G647" s="7" t="s">
        <v>574</v>
      </c>
    </row>
    <row r="648" ht="13.5" customHeight="1">
      <c r="A648" s="8" t="s">
        <v>701</v>
      </c>
      <c r="B648" s="56" t="s">
        <v>654</v>
      </c>
      <c r="C648" s="8" t="s">
        <v>709</v>
      </c>
      <c r="D648" s="56">
        <v>3.0</v>
      </c>
      <c r="E648" s="57"/>
      <c r="F648" s="8" t="str">
        <f>VLOOKUP(B648,'Species list'!$B$1:$C$66,2,FALSE)</f>
        <v>Shrub Species</v>
      </c>
      <c r="G648" s="7" t="s">
        <v>583</v>
      </c>
    </row>
    <row r="649" ht="13.5" customHeight="1">
      <c r="A649" s="8" t="s">
        <v>701</v>
      </c>
      <c r="B649" s="56" t="s">
        <v>635</v>
      </c>
      <c r="C649" s="8" t="s">
        <v>636</v>
      </c>
      <c r="D649" s="54">
        <v>1.0</v>
      </c>
      <c r="E649" s="58">
        <v>3.5</v>
      </c>
      <c r="F649" s="8" t="str">
        <f>VLOOKUP(B649,'Species list'!$B$1:$C$66,2,FALSE)</f>
        <v>Early Successional Species </v>
      </c>
      <c r="G649" s="7" t="s">
        <v>574</v>
      </c>
    </row>
    <row r="650" ht="13.5" customHeight="1">
      <c r="A650" s="8" t="s">
        <v>701</v>
      </c>
      <c r="B650" s="56" t="s">
        <v>635</v>
      </c>
      <c r="C650" s="8" t="s">
        <v>636</v>
      </c>
      <c r="D650" s="7">
        <v>2.0</v>
      </c>
      <c r="E650" s="53">
        <v>1.0</v>
      </c>
      <c r="F650" s="8" t="str">
        <f>VLOOKUP(B650,'Species list'!$B$1:$C$66,2,FALSE)</f>
        <v>Early Successional Species </v>
      </c>
      <c r="G650" s="7" t="s">
        <v>574</v>
      </c>
    </row>
    <row r="651" ht="13.5" customHeight="1">
      <c r="A651" s="8" t="s">
        <v>701</v>
      </c>
      <c r="B651" s="56" t="s">
        <v>635</v>
      </c>
      <c r="C651" s="8" t="s">
        <v>636</v>
      </c>
      <c r="D651" s="7">
        <v>17.0</v>
      </c>
      <c r="E651" s="53"/>
      <c r="F651" s="8" t="str">
        <f>VLOOKUP(B651,'Species list'!$B$1:$C$66,2,FALSE)</f>
        <v>Early Successional Species </v>
      </c>
      <c r="G651" s="7" t="s">
        <v>576</v>
      </c>
    </row>
    <row r="652" ht="13.5" customHeight="1">
      <c r="A652" s="8" t="s">
        <v>701</v>
      </c>
      <c r="B652" s="56" t="s">
        <v>635</v>
      </c>
      <c r="C652" s="8" t="s">
        <v>636</v>
      </c>
      <c r="D652" s="7">
        <v>27.0</v>
      </c>
      <c r="E652" s="53"/>
      <c r="F652" s="8" t="str">
        <f>VLOOKUP(B652,'Species list'!$B$1:$C$66,2,FALSE)</f>
        <v>Early Successional Species </v>
      </c>
      <c r="G652" s="7" t="s">
        <v>583</v>
      </c>
    </row>
    <row r="653" ht="13.5" customHeight="1">
      <c r="A653" s="8" t="s">
        <v>701</v>
      </c>
      <c r="B653" s="7" t="s">
        <v>710</v>
      </c>
      <c r="C653" s="7" t="s">
        <v>711</v>
      </c>
      <c r="D653" s="7">
        <v>1.0</v>
      </c>
      <c r="E653" s="53">
        <v>13.2</v>
      </c>
      <c r="F653" s="8" t="str">
        <f>VLOOKUP(B653,'Species list'!$B$1:$C$66,2,FALSE)</f>
        <v>Early Successional Species </v>
      </c>
      <c r="G653" s="7" t="s">
        <v>574</v>
      </c>
      <c r="I653" s="8">
        <v>3.0</v>
      </c>
    </row>
    <row r="654" ht="13.5" customHeight="1">
      <c r="A654" s="8" t="s">
        <v>610</v>
      </c>
      <c r="B654" s="7" t="s">
        <v>395</v>
      </c>
      <c r="C654" s="7" t="s">
        <v>658</v>
      </c>
      <c r="D654" s="7">
        <v>1.0</v>
      </c>
      <c r="E654" s="53"/>
      <c r="F654" s="8" t="str">
        <f>VLOOKUP(B654,'Species list'!$B$1:$C$66,2,FALSE)</f>
        <v>Understory Species</v>
      </c>
      <c r="G654" s="7" t="s">
        <v>712</v>
      </c>
      <c r="I654" s="8">
        <f>SUM(D654:D655)</f>
        <v>60</v>
      </c>
    </row>
    <row r="655" ht="13.5" customHeight="1">
      <c r="A655" s="8" t="s">
        <v>610</v>
      </c>
      <c r="B655" s="7" t="s">
        <v>351</v>
      </c>
      <c r="C655" s="7" t="s">
        <v>622</v>
      </c>
      <c r="D655" s="7">
        <v>59.0</v>
      </c>
      <c r="E655" s="53"/>
      <c r="F655" s="8" t="str">
        <f>VLOOKUP(B655,'Species list'!$B$1:$C$66,2,FALSE)</f>
        <v>Invasive Species</v>
      </c>
      <c r="G655" s="7" t="s">
        <v>583</v>
      </c>
    </row>
    <row r="656" ht="13.5" customHeight="1">
      <c r="A656" s="8" t="s">
        <v>610</v>
      </c>
      <c r="B656" s="7" t="s">
        <v>369</v>
      </c>
      <c r="C656" s="7"/>
      <c r="D656" s="7">
        <v>1.0</v>
      </c>
      <c r="E656" s="53"/>
      <c r="F656" s="8" t="str">
        <f>VLOOKUP(B656,'Species list'!$B$1:$C$66,2,FALSE)</f>
        <v>Early Successional Species </v>
      </c>
      <c r="G656" s="7" t="s">
        <v>576</v>
      </c>
      <c r="I656" s="8">
        <v>2.0</v>
      </c>
    </row>
    <row r="657" ht="13.5" customHeight="1">
      <c r="A657" s="8" t="s">
        <v>610</v>
      </c>
      <c r="B657" s="7" t="s">
        <v>369</v>
      </c>
      <c r="C657" s="7" t="s">
        <v>713</v>
      </c>
      <c r="D657" s="7">
        <v>5.0</v>
      </c>
      <c r="E657" s="53"/>
      <c r="F657" s="8" t="str">
        <f>VLOOKUP(B657,'Species list'!$B$1:$C$66,2,FALSE)</f>
        <v>Early Successional Species </v>
      </c>
      <c r="G657" s="7" t="s">
        <v>583</v>
      </c>
      <c r="I657" s="8">
        <f>SUM(D657:D663)</f>
        <v>100</v>
      </c>
    </row>
    <row r="658" ht="13.5" customHeight="1">
      <c r="A658" s="8" t="s">
        <v>610</v>
      </c>
      <c r="B658" s="7" t="s">
        <v>581</v>
      </c>
      <c r="C658" s="50" t="s">
        <v>582</v>
      </c>
      <c r="D658" s="7">
        <v>3.0</v>
      </c>
      <c r="E658" s="53"/>
      <c r="F658" s="8" t="str">
        <f>VLOOKUP(B658,'Species list'!$B$1:$C$66,2,FALSE)</f>
        <v>Early Successional Species </v>
      </c>
      <c r="G658" s="7" t="s">
        <v>583</v>
      </c>
    </row>
    <row r="659" ht="13.5" customHeight="1">
      <c r="A659" s="8" t="s">
        <v>610</v>
      </c>
      <c r="B659" s="7" t="s">
        <v>581</v>
      </c>
      <c r="C659" s="50" t="s">
        <v>582</v>
      </c>
      <c r="D659" s="56">
        <v>6.0</v>
      </c>
      <c r="E659" s="57"/>
      <c r="F659" s="8" t="str">
        <f>VLOOKUP(B659,'Species list'!$B$1:$C$66,2,FALSE)</f>
        <v>Early Successional Species </v>
      </c>
      <c r="G659" s="7" t="s">
        <v>576</v>
      </c>
    </row>
    <row r="660" ht="13.5" customHeight="1">
      <c r="A660" s="8" t="s">
        <v>610</v>
      </c>
      <c r="B660" s="7" t="s">
        <v>581</v>
      </c>
      <c r="C660" s="50" t="s">
        <v>582</v>
      </c>
      <c r="D660" s="63">
        <v>72.0</v>
      </c>
      <c r="E660" s="64"/>
      <c r="F660" s="8" t="str">
        <f>VLOOKUP(B660,'Species list'!$B$1:$C$66,2,FALSE)</f>
        <v>Early Successional Species </v>
      </c>
      <c r="G660" s="7" t="s">
        <v>712</v>
      </c>
    </row>
    <row r="661" ht="13.5" customHeight="1">
      <c r="A661" s="8" t="s">
        <v>610</v>
      </c>
      <c r="B661" s="7" t="s">
        <v>586</v>
      </c>
      <c r="C661" s="7" t="s">
        <v>587</v>
      </c>
      <c r="D661" s="54">
        <v>2.0</v>
      </c>
      <c r="E661" s="58"/>
      <c r="F661" s="8" t="str">
        <f>VLOOKUP(B661,'Species list'!$B$1:$C$66,2,FALSE)</f>
        <v>Early Successional Species </v>
      </c>
      <c r="G661" s="7" t="s">
        <v>583</v>
      </c>
    </row>
    <row r="662" ht="13.5" customHeight="1">
      <c r="A662" s="8" t="s">
        <v>610</v>
      </c>
      <c r="B662" s="7" t="s">
        <v>586</v>
      </c>
      <c r="C662" s="7" t="s">
        <v>587</v>
      </c>
      <c r="D662" s="7">
        <v>2.0</v>
      </c>
      <c r="E662" s="53"/>
      <c r="F662" s="8" t="str">
        <f>VLOOKUP(B662,'Species list'!$B$1:$C$66,2,FALSE)</f>
        <v>Early Successional Species </v>
      </c>
      <c r="G662" s="56" t="s">
        <v>583</v>
      </c>
    </row>
    <row r="663" ht="13.5" customHeight="1">
      <c r="A663" s="8" t="s">
        <v>610</v>
      </c>
      <c r="B663" s="7" t="s">
        <v>592</v>
      </c>
      <c r="C663" s="7" t="s">
        <v>593</v>
      </c>
      <c r="D663" s="7">
        <v>10.0</v>
      </c>
      <c r="E663" s="53"/>
      <c r="F663" s="8" t="str">
        <f>VLOOKUP(B663,'Species list'!$B$1:$C$66,2,FALSE)</f>
        <v>Early Successional Species </v>
      </c>
      <c r="G663" s="63" t="s">
        <v>576</v>
      </c>
    </row>
    <row r="664" ht="13.5" customHeight="1">
      <c r="A664" s="8" t="s">
        <v>610</v>
      </c>
      <c r="B664" s="7" t="s">
        <v>592</v>
      </c>
      <c r="C664" s="7" t="s">
        <v>593</v>
      </c>
      <c r="D664" s="7">
        <v>12.0</v>
      </c>
      <c r="E664" s="53"/>
      <c r="F664" s="8" t="str">
        <f>VLOOKUP(B664,'Species list'!$B$1:$C$66,2,FALSE)</f>
        <v>Early Successional Species </v>
      </c>
      <c r="G664" s="63" t="s">
        <v>600</v>
      </c>
      <c r="I664" s="8">
        <v>6.0</v>
      </c>
    </row>
    <row r="665" ht="13.5" customHeight="1">
      <c r="A665" s="8" t="s">
        <v>610</v>
      </c>
      <c r="B665" s="7" t="s">
        <v>357</v>
      </c>
      <c r="C665" s="7" t="s">
        <v>714</v>
      </c>
      <c r="D665" s="7">
        <v>1.0</v>
      </c>
      <c r="E665" s="53"/>
      <c r="F665" s="8" t="str">
        <f>VLOOKUP(B665,'Species list'!$B$1:$C$66,2,FALSE)</f>
        <v>Early Successional Species </v>
      </c>
      <c r="G665" s="63" t="s">
        <v>583</v>
      </c>
      <c r="I665" s="8">
        <v>9.0</v>
      </c>
    </row>
    <row r="666" ht="13.5" customHeight="1">
      <c r="A666" s="8" t="s">
        <v>610</v>
      </c>
      <c r="B666" s="7" t="s">
        <v>358</v>
      </c>
      <c r="C666" s="7"/>
      <c r="D666" s="7">
        <v>2.0</v>
      </c>
      <c r="E666" s="53"/>
      <c r="F666" s="8" t="str">
        <f>VLOOKUP(B666,'Species list'!$B$1:$C$66,2,FALSE)</f>
        <v>Early Successional Species </v>
      </c>
      <c r="G666" s="63" t="s">
        <v>583</v>
      </c>
      <c r="I666" s="8">
        <f>SUM(D666:D668)</f>
        <v>25</v>
      </c>
    </row>
    <row r="667" ht="13.5" customHeight="1">
      <c r="A667" s="8" t="s">
        <v>610</v>
      </c>
      <c r="B667" s="7" t="s">
        <v>358</v>
      </c>
      <c r="C667" s="7" t="s">
        <v>715</v>
      </c>
      <c r="D667" s="7">
        <v>8.0</v>
      </c>
      <c r="E667" s="53"/>
      <c r="F667" s="8" t="str">
        <f>VLOOKUP(B667,'Species list'!$B$1:$C$66,2,FALSE)</f>
        <v>Early Successional Species </v>
      </c>
      <c r="G667" s="63" t="s">
        <v>576</v>
      </c>
    </row>
    <row r="668" ht="13.5" customHeight="1">
      <c r="A668" s="8" t="s">
        <v>610</v>
      </c>
      <c r="B668" s="7" t="s">
        <v>342</v>
      </c>
      <c r="C668" s="7" t="s">
        <v>611</v>
      </c>
      <c r="D668" s="7">
        <v>15.0</v>
      </c>
      <c r="E668" s="53"/>
      <c r="F668" s="8" t="str">
        <f>VLOOKUP(B668,'Species list'!$B$1:$C$66,2,FALSE)</f>
        <v>Invasive Species</v>
      </c>
      <c r="G668" s="63" t="s">
        <v>583</v>
      </c>
    </row>
    <row r="669" ht="13.5" customHeight="1">
      <c r="A669" s="8" t="s">
        <v>610</v>
      </c>
      <c r="B669" s="7" t="s">
        <v>615</v>
      </c>
      <c r="C669" s="50" t="s">
        <v>616</v>
      </c>
      <c r="D669" s="7">
        <v>2.0</v>
      </c>
      <c r="E669" s="53"/>
      <c r="F669" s="8" t="str">
        <f>VLOOKUP(B669,'Species list'!$B$1:$C$66,2,FALSE)</f>
        <v>Early Successional Species </v>
      </c>
      <c r="G669" s="54" t="s">
        <v>712</v>
      </c>
      <c r="I669" s="8">
        <f>SUM(D669:D671)</f>
        <v>4</v>
      </c>
    </row>
    <row r="670" ht="13.5" customHeight="1">
      <c r="A670" s="8" t="s">
        <v>610</v>
      </c>
      <c r="B670" s="7" t="s">
        <v>617</v>
      </c>
      <c r="C670" s="7" t="s">
        <v>618</v>
      </c>
      <c r="D670" s="7">
        <v>1.0</v>
      </c>
      <c r="E670" s="53">
        <v>6.75</v>
      </c>
      <c r="F670" s="8" t="str">
        <f>VLOOKUP(B670,'Species list'!$B$1:$C$66,2,FALSE)</f>
        <v>Early Successional Species </v>
      </c>
      <c r="G670" s="54" t="s">
        <v>574</v>
      </c>
    </row>
    <row r="671" ht="13.5" customHeight="1">
      <c r="A671" s="8" t="s">
        <v>610</v>
      </c>
      <c r="B671" s="7" t="s">
        <v>617</v>
      </c>
      <c r="C671" s="7" t="s">
        <v>618</v>
      </c>
      <c r="D671" s="7">
        <v>1.0</v>
      </c>
      <c r="E671" s="53">
        <v>11.8</v>
      </c>
      <c r="F671" s="8" t="str">
        <f>VLOOKUP(B671,'Species list'!$B$1:$C$66,2,FALSE)</f>
        <v>Early Successional Species </v>
      </c>
      <c r="G671" s="54" t="s">
        <v>574</v>
      </c>
    </row>
    <row r="672" ht="13.5" customHeight="1">
      <c r="A672" s="8" t="s">
        <v>610</v>
      </c>
      <c r="B672" s="7" t="s">
        <v>617</v>
      </c>
      <c r="C672" s="7" t="s">
        <v>618</v>
      </c>
      <c r="D672" s="7">
        <v>1.0</v>
      </c>
      <c r="E672" s="53">
        <v>13.5</v>
      </c>
      <c r="F672" s="8" t="str">
        <f>VLOOKUP(B672,'Species list'!$B$1:$C$66,2,FALSE)</f>
        <v>Early Successional Species </v>
      </c>
      <c r="G672" s="54" t="s">
        <v>574</v>
      </c>
      <c r="I672" s="8">
        <v>6.0</v>
      </c>
    </row>
    <row r="673" ht="13.5" customHeight="1">
      <c r="A673" s="8" t="s">
        <v>610</v>
      </c>
      <c r="B673" s="7" t="s">
        <v>617</v>
      </c>
      <c r="C673" s="7" t="s">
        <v>618</v>
      </c>
      <c r="D673" s="7">
        <v>1.0</v>
      </c>
      <c r="E673" s="53">
        <v>5.6</v>
      </c>
      <c r="F673" s="8" t="str">
        <f>VLOOKUP(B673,'Species list'!$B$1:$C$66,2,FALSE)</f>
        <v>Early Successional Species </v>
      </c>
      <c r="G673" s="54" t="s">
        <v>574</v>
      </c>
      <c r="I673" s="8">
        <v>3.0</v>
      </c>
    </row>
    <row r="674" ht="13.5" customHeight="1">
      <c r="A674" s="8" t="s">
        <v>610</v>
      </c>
      <c r="B674" s="7" t="s">
        <v>617</v>
      </c>
      <c r="C674" s="7" t="s">
        <v>618</v>
      </c>
      <c r="D674" s="7">
        <v>1.0</v>
      </c>
      <c r="E674" s="53">
        <v>9.2</v>
      </c>
      <c r="F674" s="8" t="str">
        <f>VLOOKUP(B674,'Species list'!$B$1:$C$66,2,FALSE)</f>
        <v>Early Successional Species </v>
      </c>
      <c r="G674" s="7" t="s">
        <v>574</v>
      </c>
      <c r="I674" s="8">
        <f>SUM(D674:D679)</f>
        <v>29</v>
      </c>
    </row>
    <row r="675" ht="13.5" customHeight="1">
      <c r="A675" s="8" t="s">
        <v>610</v>
      </c>
      <c r="B675" s="7" t="s">
        <v>617</v>
      </c>
      <c r="C675" s="7" t="s">
        <v>618</v>
      </c>
      <c r="D675" s="7">
        <v>1.0</v>
      </c>
      <c r="E675" s="53">
        <v>4.5</v>
      </c>
      <c r="F675" s="8" t="str">
        <f>VLOOKUP(B675,'Species list'!$B$1:$C$66,2,FALSE)</f>
        <v>Early Successional Species </v>
      </c>
      <c r="G675" s="7" t="s">
        <v>574</v>
      </c>
    </row>
    <row r="676" ht="13.5" customHeight="1">
      <c r="A676" s="8" t="s">
        <v>610</v>
      </c>
      <c r="B676" s="7" t="s">
        <v>617</v>
      </c>
      <c r="C676" s="7" t="s">
        <v>618</v>
      </c>
      <c r="D676" s="7">
        <v>10.0</v>
      </c>
      <c r="E676" s="53"/>
      <c r="F676" s="8" t="str">
        <f>VLOOKUP(B676,'Species list'!$B$1:$C$66,2,FALSE)</f>
        <v>Early Successional Species </v>
      </c>
      <c r="G676" s="7" t="s">
        <v>583</v>
      </c>
    </row>
    <row r="677" ht="13.5" customHeight="1">
      <c r="A677" s="8" t="s">
        <v>610</v>
      </c>
      <c r="B677" s="7" t="s">
        <v>617</v>
      </c>
      <c r="C677" s="7" t="s">
        <v>618</v>
      </c>
      <c r="D677" s="7">
        <v>15.0</v>
      </c>
      <c r="E677" s="53"/>
      <c r="F677" s="8" t="str">
        <f>VLOOKUP(B677,'Species list'!$B$1:$C$66,2,FALSE)</f>
        <v>Early Successional Species </v>
      </c>
      <c r="G677" s="7" t="s">
        <v>576</v>
      </c>
    </row>
    <row r="678" ht="13.5" customHeight="1">
      <c r="A678" s="8" t="s">
        <v>610</v>
      </c>
      <c r="B678" s="7" t="s">
        <v>401</v>
      </c>
      <c r="C678" s="7" t="s">
        <v>623</v>
      </c>
      <c r="D678" s="7">
        <v>1.0</v>
      </c>
      <c r="E678" s="53">
        <v>4.3</v>
      </c>
      <c r="F678" s="8" t="str">
        <f>VLOOKUP(B678,'Species list'!$B$1:$C$66,2,FALSE)</f>
        <v>Understory Species</v>
      </c>
      <c r="G678" s="7" t="s">
        <v>712</v>
      </c>
    </row>
    <row r="679" ht="13.5" customHeight="1">
      <c r="A679" s="8" t="s">
        <v>610</v>
      </c>
      <c r="B679" s="7" t="s">
        <v>401</v>
      </c>
      <c r="C679" s="7" t="s">
        <v>623</v>
      </c>
      <c r="D679" s="7">
        <v>1.0</v>
      </c>
      <c r="E679" s="53"/>
      <c r="F679" s="8" t="str">
        <f>VLOOKUP(B679,'Species list'!$B$1:$C$66,2,FALSE)</f>
        <v>Understory Species</v>
      </c>
      <c r="G679" s="7" t="s">
        <v>574</v>
      </c>
    </row>
    <row r="680" ht="13.5" customHeight="1">
      <c r="A680" s="8" t="s">
        <v>610</v>
      </c>
      <c r="B680" s="7" t="s">
        <v>401</v>
      </c>
      <c r="C680" s="7" t="s">
        <v>623</v>
      </c>
      <c r="D680" s="7">
        <v>3.0</v>
      </c>
      <c r="E680" s="53"/>
      <c r="F680" s="8" t="str">
        <f>VLOOKUP(B680,'Species list'!$B$1:$C$66,2,FALSE)</f>
        <v>Understory Species</v>
      </c>
      <c r="G680" s="7" t="s">
        <v>583</v>
      </c>
    </row>
    <row r="681" ht="13.5" customHeight="1">
      <c r="A681" s="8" t="s">
        <v>610</v>
      </c>
      <c r="B681" s="7" t="s">
        <v>625</v>
      </c>
      <c r="C681" s="7" t="s">
        <v>626</v>
      </c>
      <c r="D681" s="7">
        <v>1.0</v>
      </c>
      <c r="E681" s="53">
        <v>7.0</v>
      </c>
      <c r="F681" s="8" t="str">
        <f>VLOOKUP(B681,'Species list'!$B$1:$C$66,2,FALSE)</f>
        <v>Climax Species</v>
      </c>
      <c r="G681" s="7" t="s">
        <v>574</v>
      </c>
    </row>
    <row r="682" ht="13.5" customHeight="1">
      <c r="A682" s="8" t="s">
        <v>610</v>
      </c>
      <c r="B682" s="7" t="s">
        <v>688</v>
      </c>
      <c r="C682" s="7" t="s">
        <v>698</v>
      </c>
      <c r="D682" s="7">
        <v>5.0</v>
      </c>
      <c r="E682" s="53"/>
      <c r="F682" s="8" t="str">
        <f>VLOOKUP(B682,'Species list'!$B$1:$C$66,2,FALSE)</f>
        <v>Early Successional Species </v>
      </c>
      <c r="G682" s="7" t="s">
        <v>583</v>
      </c>
      <c r="I682" s="8">
        <f>SUM(D682:D691)</f>
        <v>41</v>
      </c>
    </row>
    <row r="683" ht="13.5" customHeight="1">
      <c r="A683" s="8" t="s">
        <v>610</v>
      </c>
      <c r="B683" s="7" t="s">
        <v>688</v>
      </c>
      <c r="C683" s="7" t="s">
        <v>698</v>
      </c>
      <c r="D683" s="7">
        <v>6.0</v>
      </c>
      <c r="E683" s="53"/>
      <c r="F683" s="8" t="str">
        <f>VLOOKUP(B683,'Species list'!$B$1:$C$66,2,FALSE)</f>
        <v>Early Successional Species </v>
      </c>
      <c r="G683" s="7" t="s">
        <v>576</v>
      </c>
    </row>
    <row r="684" ht="13.5" customHeight="1">
      <c r="A684" s="8" t="s">
        <v>610</v>
      </c>
      <c r="B684" s="7" t="s">
        <v>660</v>
      </c>
      <c r="C684" s="7" t="s">
        <v>661</v>
      </c>
      <c r="D684" s="7">
        <v>1.0</v>
      </c>
      <c r="E684" s="53">
        <v>6.0</v>
      </c>
      <c r="F684" s="8" t="str">
        <f>VLOOKUP(B684,'Species list'!$B$1:$C$66,2,FALSE)</f>
        <v>Early Successional Species </v>
      </c>
      <c r="G684" s="7" t="s">
        <v>574</v>
      </c>
    </row>
    <row r="685" ht="13.5" customHeight="1">
      <c r="A685" s="8" t="s">
        <v>610</v>
      </c>
      <c r="B685" s="7" t="s">
        <v>660</v>
      </c>
      <c r="C685" s="7" t="s">
        <v>661</v>
      </c>
      <c r="D685" s="7">
        <v>1.0</v>
      </c>
      <c r="E685" s="53">
        <v>7.0</v>
      </c>
      <c r="F685" s="8" t="str">
        <f>VLOOKUP(B685,'Species list'!$B$1:$C$66,2,FALSE)</f>
        <v>Early Successional Species </v>
      </c>
      <c r="G685" s="56" t="s">
        <v>574</v>
      </c>
    </row>
    <row r="686" ht="13.5" customHeight="1">
      <c r="A686" s="8" t="s">
        <v>610</v>
      </c>
      <c r="B686" s="7" t="s">
        <v>660</v>
      </c>
      <c r="C686" s="7" t="s">
        <v>661</v>
      </c>
      <c r="D686" s="7">
        <v>4.0</v>
      </c>
      <c r="E686" s="53"/>
      <c r="F686" s="8" t="str">
        <f>VLOOKUP(B686,'Species list'!$B$1:$C$66,2,FALSE)</f>
        <v>Early Successional Species </v>
      </c>
      <c r="G686" s="54" t="s">
        <v>583</v>
      </c>
    </row>
    <row r="687" ht="13.5" customHeight="1">
      <c r="A687" s="8" t="s">
        <v>610</v>
      </c>
      <c r="B687" s="7" t="s">
        <v>660</v>
      </c>
      <c r="C687" s="7" t="s">
        <v>661</v>
      </c>
      <c r="D687" s="7">
        <v>5.0</v>
      </c>
      <c r="E687" s="53"/>
      <c r="F687" s="8" t="str">
        <f>VLOOKUP(B687,'Species list'!$B$1:$C$66,2,FALSE)</f>
        <v>Early Successional Species </v>
      </c>
      <c r="G687" s="54" t="s">
        <v>576</v>
      </c>
    </row>
    <row r="688" ht="13.5" customHeight="1">
      <c r="A688" s="8" t="s">
        <v>610</v>
      </c>
      <c r="B688" s="7" t="s">
        <v>627</v>
      </c>
      <c r="C688" s="7" t="s">
        <v>628</v>
      </c>
      <c r="D688" s="7">
        <v>1.0</v>
      </c>
      <c r="E688" s="53"/>
      <c r="F688" s="8" t="str">
        <f>VLOOKUP(B688,'Species list'!$B$1:$C$66,2,FALSE)</f>
        <v>Shrub Species</v>
      </c>
      <c r="G688" s="7" t="s">
        <v>712</v>
      </c>
    </row>
    <row r="689" ht="13.5" customHeight="1">
      <c r="A689" s="8" t="s">
        <v>610</v>
      </c>
      <c r="B689" s="7" t="s">
        <v>716</v>
      </c>
      <c r="C689" s="7" t="s">
        <v>717</v>
      </c>
      <c r="D689" s="7">
        <v>8.0</v>
      </c>
      <c r="E689" s="53"/>
      <c r="F689" s="8" t="str">
        <f>VLOOKUP(B689,'Species list'!$B$1:$C$66,2,FALSE)</f>
        <v>Early Successional Species </v>
      </c>
      <c r="G689" s="7" t="s">
        <v>583</v>
      </c>
    </row>
    <row r="690" ht="13.5" customHeight="1">
      <c r="A690" s="8" t="s">
        <v>610</v>
      </c>
      <c r="B690" s="7" t="s">
        <v>716</v>
      </c>
      <c r="C690" s="7" t="s">
        <v>717</v>
      </c>
      <c r="D690" s="7">
        <v>9.0</v>
      </c>
      <c r="E690" s="53"/>
      <c r="F690" s="8" t="str">
        <f>VLOOKUP(B690,'Species list'!$B$1:$C$66,2,FALSE)</f>
        <v>Early Successional Species </v>
      </c>
      <c r="G690" s="7" t="s">
        <v>712</v>
      </c>
    </row>
    <row r="691" ht="13.5" customHeight="1">
      <c r="A691" s="8" t="s">
        <v>610</v>
      </c>
      <c r="B691" s="7" t="s">
        <v>629</v>
      </c>
      <c r="C691" s="7" t="s">
        <v>630</v>
      </c>
      <c r="D691" s="7">
        <v>1.0</v>
      </c>
      <c r="E691" s="53">
        <v>2.3</v>
      </c>
      <c r="F691" s="8" t="str">
        <f>VLOOKUP(B691,'Species list'!$B$1:$C$66,2,FALSE)</f>
        <v>Early Successional Species </v>
      </c>
      <c r="G691" s="7" t="s">
        <v>574</v>
      </c>
    </row>
    <row r="692" ht="13.5" customHeight="1">
      <c r="A692" s="8" t="s">
        <v>610</v>
      </c>
      <c r="B692" s="7" t="s">
        <v>629</v>
      </c>
      <c r="C692" s="7" t="s">
        <v>630</v>
      </c>
      <c r="D692" s="7">
        <v>1.0</v>
      </c>
      <c r="E692" s="53">
        <v>2.0</v>
      </c>
      <c r="F692" s="8" t="str">
        <f>VLOOKUP(B692,'Species list'!$B$1:$C$66,2,FALSE)</f>
        <v>Early Successional Species </v>
      </c>
      <c r="G692" s="7" t="s">
        <v>574</v>
      </c>
      <c r="I692" s="8">
        <v>21.0</v>
      </c>
    </row>
    <row r="693" ht="13.5" customHeight="1">
      <c r="A693" s="8" t="s">
        <v>610</v>
      </c>
      <c r="B693" s="7" t="s">
        <v>629</v>
      </c>
      <c r="C693" s="7" t="s">
        <v>630</v>
      </c>
      <c r="D693" s="56">
        <v>1.0</v>
      </c>
      <c r="E693" s="57">
        <v>1.5</v>
      </c>
      <c r="F693" s="8" t="str">
        <f>VLOOKUP(B693,'Species list'!$B$1:$C$66,2,FALSE)</f>
        <v>Early Successional Species </v>
      </c>
      <c r="G693" s="7" t="s">
        <v>574</v>
      </c>
      <c r="I693" s="8">
        <f>SUM(D693:D698)</f>
        <v>6</v>
      </c>
    </row>
    <row r="694" ht="13.5" customHeight="1">
      <c r="A694" s="8" t="s">
        <v>610</v>
      </c>
      <c r="B694" s="7" t="s">
        <v>629</v>
      </c>
      <c r="C694" s="7" t="s">
        <v>630</v>
      </c>
      <c r="D694" s="54">
        <v>1.0</v>
      </c>
      <c r="E694" s="58">
        <v>1.75</v>
      </c>
      <c r="F694" s="8" t="str">
        <f>VLOOKUP(B694,'Species list'!$B$1:$C$66,2,FALSE)</f>
        <v>Early Successional Species </v>
      </c>
      <c r="G694" s="7" t="s">
        <v>574</v>
      </c>
    </row>
    <row r="695" ht="13.5" customHeight="1">
      <c r="A695" s="8" t="s">
        <v>610</v>
      </c>
      <c r="B695" s="7" t="s">
        <v>629</v>
      </c>
      <c r="C695" s="7" t="s">
        <v>630</v>
      </c>
      <c r="D695" s="7">
        <v>1.0</v>
      </c>
      <c r="E695" s="53">
        <v>1.5</v>
      </c>
      <c r="F695" s="8" t="str">
        <f>VLOOKUP(B695,'Species list'!$B$1:$C$66,2,FALSE)</f>
        <v>Early Successional Species </v>
      </c>
      <c r="G695" s="7" t="s">
        <v>574</v>
      </c>
    </row>
    <row r="696" ht="13.5" customHeight="1">
      <c r="A696" s="8" t="s">
        <v>610</v>
      </c>
      <c r="B696" s="7" t="s">
        <v>629</v>
      </c>
      <c r="C696" s="7" t="s">
        <v>630</v>
      </c>
      <c r="D696" s="7">
        <v>1.0</v>
      </c>
      <c r="E696" s="53">
        <v>7.5</v>
      </c>
      <c r="F696" s="8" t="str">
        <f>VLOOKUP(B696,'Species list'!$B$1:$C$66,2,FALSE)</f>
        <v>Early Successional Species </v>
      </c>
      <c r="G696" s="56" t="s">
        <v>574</v>
      </c>
    </row>
    <row r="697" ht="13.5" customHeight="1">
      <c r="A697" s="8" t="s">
        <v>610</v>
      </c>
      <c r="B697" s="7" t="s">
        <v>629</v>
      </c>
      <c r="C697" s="7" t="s">
        <v>630</v>
      </c>
      <c r="D697" s="7">
        <v>1.0</v>
      </c>
      <c r="E697" s="53">
        <v>23.7</v>
      </c>
      <c r="F697" s="8" t="str">
        <f>VLOOKUP(B697,'Species list'!$B$1:$C$66,2,FALSE)</f>
        <v>Early Successional Species </v>
      </c>
      <c r="G697" s="54" t="s">
        <v>574</v>
      </c>
    </row>
    <row r="698" ht="13.5" customHeight="1">
      <c r="A698" s="8" t="s">
        <v>610</v>
      </c>
      <c r="B698" s="7" t="s">
        <v>629</v>
      </c>
      <c r="C698" s="7" t="s">
        <v>630</v>
      </c>
      <c r="D698" s="7">
        <v>1.0</v>
      </c>
      <c r="E698" s="53">
        <v>17.0</v>
      </c>
      <c r="F698" s="8" t="str">
        <f>VLOOKUP(B698,'Species list'!$B$1:$C$66,2,FALSE)</f>
        <v>Early Successional Species </v>
      </c>
      <c r="G698" s="7" t="s">
        <v>574</v>
      </c>
    </row>
    <row r="699" ht="13.5" customHeight="1">
      <c r="A699" s="8" t="s">
        <v>610</v>
      </c>
      <c r="B699" s="7" t="s">
        <v>629</v>
      </c>
      <c r="C699" s="7" t="s">
        <v>630</v>
      </c>
      <c r="D699" s="7">
        <v>8.0</v>
      </c>
      <c r="E699" s="53"/>
      <c r="F699" s="8" t="str">
        <f>VLOOKUP(B699,'Species list'!$B$1:$C$66,2,FALSE)</f>
        <v>Early Successional Species </v>
      </c>
      <c r="G699" s="7" t="s">
        <v>583</v>
      </c>
      <c r="I699" s="8">
        <f>SUM(D699:D710)</f>
        <v>89</v>
      </c>
    </row>
    <row r="700" ht="13.5" customHeight="1">
      <c r="A700" s="8" t="s">
        <v>610</v>
      </c>
      <c r="B700" s="7" t="s">
        <v>629</v>
      </c>
      <c r="C700" s="7" t="s">
        <v>630</v>
      </c>
      <c r="D700" s="7">
        <v>9.0</v>
      </c>
      <c r="E700" s="53"/>
      <c r="F700" s="8" t="str">
        <f>VLOOKUP(B700,'Species list'!$B$1:$C$66,2,FALSE)</f>
        <v>Early Successional Species </v>
      </c>
      <c r="G700" s="7" t="s">
        <v>576</v>
      </c>
    </row>
    <row r="701" ht="13.5" customHeight="1">
      <c r="A701" s="8" t="s">
        <v>610</v>
      </c>
      <c r="B701" s="7" t="s">
        <v>633</v>
      </c>
      <c r="C701" s="7" t="s">
        <v>634</v>
      </c>
      <c r="D701" s="7">
        <v>5.0</v>
      </c>
      <c r="E701" s="53"/>
      <c r="F701" s="8" t="str">
        <f>VLOOKUP(B701,'Species list'!$B$1:$C$66,2,FALSE)</f>
        <v>Climax Species</v>
      </c>
      <c r="G701" s="7" t="s">
        <v>576</v>
      </c>
    </row>
    <row r="702" ht="13.5" customHeight="1">
      <c r="A702" s="8" t="s">
        <v>610</v>
      </c>
      <c r="B702" s="7" t="s">
        <v>633</v>
      </c>
      <c r="C702" s="7" t="s">
        <v>634</v>
      </c>
      <c r="D702" s="7">
        <v>11.0</v>
      </c>
      <c r="E702" s="53"/>
      <c r="F702" s="8" t="str">
        <f>VLOOKUP(B702,'Species list'!$B$1:$C$66,2,FALSE)</f>
        <v>Climax Species</v>
      </c>
      <c r="G702" s="7" t="s">
        <v>576</v>
      </c>
    </row>
    <row r="703" ht="13.5" customHeight="1">
      <c r="A703" s="8" t="s">
        <v>610</v>
      </c>
      <c r="B703" s="7" t="s">
        <v>633</v>
      </c>
      <c r="C703" s="7" t="s">
        <v>634</v>
      </c>
      <c r="D703" s="7">
        <v>30.0</v>
      </c>
      <c r="E703" s="53"/>
      <c r="F703" s="8" t="str">
        <f>VLOOKUP(B703,'Species list'!$B$1:$C$66,2,FALSE)</f>
        <v>Climax Species</v>
      </c>
      <c r="G703" s="7" t="s">
        <v>583</v>
      </c>
    </row>
    <row r="704" ht="13.5" customHeight="1">
      <c r="A704" s="8" t="s">
        <v>610</v>
      </c>
      <c r="B704" s="7" t="s">
        <v>635</v>
      </c>
      <c r="C704" s="7" t="s">
        <v>636</v>
      </c>
      <c r="D704" s="7">
        <v>1.0</v>
      </c>
      <c r="E704" s="53"/>
      <c r="F704" s="8" t="str">
        <f>VLOOKUP(B704,'Species list'!$B$1:$C$66,2,FALSE)</f>
        <v>Early Successional Species </v>
      </c>
      <c r="G704" s="7" t="s">
        <v>712</v>
      </c>
    </row>
    <row r="705" ht="13.5" customHeight="1">
      <c r="A705" s="8" t="s">
        <v>610</v>
      </c>
      <c r="B705" s="7" t="s">
        <v>635</v>
      </c>
      <c r="C705" s="7" t="s">
        <v>636</v>
      </c>
      <c r="D705" s="7">
        <v>2.0</v>
      </c>
      <c r="E705" s="53"/>
      <c r="F705" s="8" t="str">
        <f>VLOOKUP(B705,'Species list'!$B$1:$C$66,2,FALSE)</f>
        <v>Early Successional Species </v>
      </c>
      <c r="G705" s="7" t="s">
        <v>583</v>
      </c>
    </row>
    <row r="706" ht="13.5" customHeight="1">
      <c r="A706" s="8" t="s">
        <v>610</v>
      </c>
      <c r="B706" s="7" t="s">
        <v>678</v>
      </c>
      <c r="C706" s="7" t="s">
        <v>19</v>
      </c>
      <c r="D706" s="7">
        <v>1.0</v>
      </c>
      <c r="E706" s="53">
        <v>8.4</v>
      </c>
      <c r="F706" s="8" t="str">
        <f>VLOOKUP(B706,'Species list'!$B$1:$C$66,2,FALSE)</f>
        <v>Invasive Species</v>
      </c>
      <c r="G706" s="7" t="s">
        <v>574</v>
      </c>
    </row>
    <row r="707" ht="13.5" customHeight="1">
      <c r="A707" s="8" t="s">
        <v>612</v>
      </c>
      <c r="B707" s="7" t="s">
        <v>351</v>
      </c>
      <c r="C707" s="7" t="s">
        <v>622</v>
      </c>
      <c r="D707" s="56">
        <v>17.0</v>
      </c>
      <c r="E707" s="57"/>
      <c r="F707" s="8" t="str">
        <f>VLOOKUP(B707,'Species list'!$B$1:$C$66,2,FALSE)</f>
        <v>Invasive Species</v>
      </c>
      <c r="G707" s="7" t="s">
        <v>718</v>
      </c>
    </row>
    <row r="708" ht="13.5" customHeight="1">
      <c r="A708" s="8" t="s">
        <v>612</v>
      </c>
      <c r="B708" s="7" t="s">
        <v>586</v>
      </c>
      <c r="C708" s="7" t="s">
        <v>587</v>
      </c>
      <c r="D708" s="54">
        <v>3.0</v>
      </c>
      <c r="E708" s="58"/>
      <c r="F708" s="8" t="str">
        <f>VLOOKUP(B708,'Species list'!$B$1:$C$66,2,FALSE)</f>
        <v>Early Successional Species </v>
      </c>
      <c r="G708" s="7" t="s">
        <v>583</v>
      </c>
    </row>
    <row r="709" ht="13.5" customHeight="1">
      <c r="A709" s="8" t="s">
        <v>612</v>
      </c>
      <c r="B709" s="7" t="s">
        <v>589</v>
      </c>
      <c r="C709" s="7" t="s">
        <v>590</v>
      </c>
      <c r="D709" s="7">
        <v>1.0</v>
      </c>
      <c r="E709" s="53">
        <v>16.5</v>
      </c>
      <c r="F709" s="8" t="str">
        <f>VLOOKUP(B709,'Species list'!$B$1:$C$66,2,FALSE)</f>
        <v>Intermediate Species</v>
      </c>
      <c r="G709" s="7" t="s">
        <v>574</v>
      </c>
    </row>
    <row r="710" ht="13.5" customHeight="1">
      <c r="A710" s="8" t="s">
        <v>612</v>
      </c>
      <c r="B710" s="7" t="s">
        <v>589</v>
      </c>
      <c r="C710" s="7" t="s">
        <v>590</v>
      </c>
      <c r="D710" s="7">
        <v>1.0</v>
      </c>
      <c r="E710" s="53"/>
      <c r="F710" s="8" t="str">
        <f>VLOOKUP(B710,'Species list'!$B$1:$C$66,2,FALSE)</f>
        <v>Intermediate Species</v>
      </c>
      <c r="G710" s="56" t="s">
        <v>574</v>
      </c>
    </row>
    <row r="711" ht="13.5" customHeight="1">
      <c r="A711" s="8" t="s">
        <v>612</v>
      </c>
      <c r="B711" s="7" t="s">
        <v>592</v>
      </c>
      <c r="C711" s="7" t="s">
        <v>593</v>
      </c>
      <c r="D711" s="7">
        <v>1.0</v>
      </c>
      <c r="E711" s="53">
        <v>11.0</v>
      </c>
      <c r="F711" s="8" t="str">
        <f>VLOOKUP(B711,'Species list'!$B$1:$C$66,2,FALSE)</f>
        <v>Early Successional Species </v>
      </c>
      <c r="G711" s="54" t="s">
        <v>574</v>
      </c>
      <c r="I711" s="8">
        <f>SUM(D711:D723)</f>
        <v>248</v>
      </c>
    </row>
    <row r="712" ht="13.5" customHeight="1">
      <c r="A712" s="8" t="s">
        <v>612</v>
      </c>
      <c r="B712" s="7" t="s">
        <v>592</v>
      </c>
      <c r="C712" s="7" t="s">
        <v>593</v>
      </c>
      <c r="D712" s="7">
        <v>1.0</v>
      </c>
      <c r="E712" s="53">
        <v>13.0</v>
      </c>
      <c r="F712" s="8" t="str">
        <f>VLOOKUP(B712,'Species list'!$B$1:$C$66,2,FALSE)</f>
        <v>Early Successional Species </v>
      </c>
      <c r="G712" s="7" t="s">
        <v>574</v>
      </c>
    </row>
    <row r="713" ht="13.5" customHeight="1">
      <c r="A713" s="8" t="s">
        <v>612</v>
      </c>
      <c r="B713" s="7" t="s">
        <v>592</v>
      </c>
      <c r="C713" s="7" t="s">
        <v>593</v>
      </c>
      <c r="D713" s="7">
        <v>1.0</v>
      </c>
      <c r="E713" s="53">
        <v>1.2</v>
      </c>
      <c r="F713" s="8" t="str">
        <f>VLOOKUP(B713,'Species list'!$B$1:$C$66,2,FALSE)</f>
        <v>Early Successional Species </v>
      </c>
      <c r="G713" s="7" t="s">
        <v>574</v>
      </c>
    </row>
    <row r="714" ht="13.5" customHeight="1">
      <c r="A714" s="8" t="s">
        <v>612</v>
      </c>
      <c r="B714" s="7" t="s">
        <v>592</v>
      </c>
      <c r="C714" s="7" t="s">
        <v>593</v>
      </c>
      <c r="D714" s="7">
        <v>1.0</v>
      </c>
      <c r="E714" s="53">
        <v>1.0</v>
      </c>
      <c r="F714" s="8" t="str">
        <f>VLOOKUP(B714,'Species list'!$B$1:$C$66,2,FALSE)</f>
        <v>Early Successional Species </v>
      </c>
      <c r="G714" s="7" t="s">
        <v>574</v>
      </c>
    </row>
    <row r="715" ht="13.5" customHeight="1">
      <c r="A715" s="8" t="s">
        <v>612</v>
      </c>
      <c r="B715" s="7" t="s">
        <v>592</v>
      </c>
      <c r="C715" s="7" t="s">
        <v>593</v>
      </c>
      <c r="D715" s="7">
        <v>1.0</v>
      </c>
      <c r="E715" s="53">
        <v>7.5</v>
      </c>
      <c r="F715" s="8" t="str">
        <f>VLOOKUP(B715,'Species list'!$B$1:$C$66,2,FALSE)</f>
        <v>Early Successional Species </v>
      </c>
      <c r="G715" s="7" t="s">
        <v>574</v>
      </c>
    </row>
    <row r="716" ht="13.5" customHeight="1">
      <c r="A716" s="8" t="s">
        <v>612</v>
      </c>
      <c r="B716" s="7" t="s">
        <v>592</v>
      </c>
      <c r="C716" s="7" t="s">
        <v>593</v>
      </c>
      <c r="D716" s="7">
        <v>1.0</v>
      </c>
      <c r="E716" s="53">
        <v>14.4</v>
      </c>
      <c r="F716" s="8" t="str">
        <f>VLOOKUP(B716,'Species list'!$B$1:$C$66,2,FALSE)</f>
        <v>Early Successional Species </v>
      </c>
      <c r="G716" s="7" t="s">
        <v>574</v>
      </c>
    </row>
    <row r="717" ht="13.5" customHeight="1">
      <c r="A717" s="8" t="s">
        <v>612</v>
      </c>
      <c r="B717" s="7" t="s">
        <v>592</v>
      </c>
      <c r="C717" s="7" t="s">
        <v>593</v>
      </c>
      <c r="D717" s="7">
        <v>1.0</v>
      </c>
      <c r="E717" s="53">
        <v>1.25</v>
      </c>
      <c r="F717" s="8" t="str">
        <f>VLOOKUP(B717,'Species list'!$B$1:$C$66,2,FALSE)</f>
        <v>Early Successional Species </v>
      </c>
      <c r="G717" s="7" t="s">
        <v>574</v>
      </c>
    </row>
    <row r="718" ht="13.5" customHeight="1">
      <c r="A718" s="8" t="s">
        <v>612</v>
      </c>
      <c r="B718" s="7" t="s">
        <v>592</v>
      </c>
      <c r="C718" s="7" t="s">
        <v>593</v>
      </c>
      <c r="D718" s="7">
        <v>1.0</v>
      </c>
      <c r="E718" s="53">
        <v>6.8</v>
      </c>
      <c r="F718" s="8" t="str">
        <f>VLOOKUP(B718,'Species list'!$B$1:$C$66,2,FALSE)</f>
        <v>Early Successional Species </v>
      </c>
      <c r="G718" s="7" t="s">
        <v>574</v>
      </c>
    </row>
    <row r="719" ht="13.5" customHeight="1">
      <c r="A719" s="8" t="s">
        <v>612</v>
      </c>
      <c r="B719" s="7" t="s">
        <v>592</v>
      </c>
      <c r="C719" s="7" t="s">
        <v>593</v>
      </c>
      <c r="D719" s="7">
        <v>1.0</v>
      </c>
      <c r="E719" s="53">
        <v>4.5</v>
      </c>
      <c r="F719" s="8" t="str">
        <f>VLOOKUP(B719,'Species list'!$B$1:$C$66,2,FALSE)</f>
        <v>Early Successional Species </v>
      </c>
      <c r="G719" s="60" t="s">
        <v>574</v>
      </c>
    </row>
    <row r="720" ht="13.5" customHeight="1">
      <c r="A720" s="8" t="s">
        <v>612</v>
      </c>
      <c r="B720" s="7" t="s">
        <v>592</v>
      </c>
      <c r="C720" s="7" t="s">
        <v>593</v>
      </c>
      <c r="D720" s="7">
        <v>1.0</v>
      </c>
      <c r="E720" s="53">
        <v>2.7</v>
      </c>
      <c r="F720" s="8" t="str">
        <f>VLOOKUP(B720,'Species list'!$B$1:$C$66,2,FALSE)</f>
        <v>Early Successional Species </v>
      </c>
      <c r="G720" s="60" t="s">
        <v>574</v>
      </c>
    </row>
    <row r="721" ht="13.5" customHeight="1">
      <c r="A721" s="8" t="s">
        <v>612</v>
      </c>
      <c r="B721" s="7" t="s">
        <v>592</v>
      </c>
      <c r="C721" s="7" t="s">
        <v>593</v>
      </c>
      <c r="D721" s="56">
        <v>1.0</v>
      </c>
      <c r="E721" s="57">
        <v>2.3</v>
      </c>
      <c r="F721" s="8" t="str">
        <f>VLOOKUP(B721,'Species list'!$B$1:$C$66,2,FALSE)</f>
        <v>Early Successional Species </v>
      </c>
      <c r="G721" s="56" t="s">
        <v>576</v>
      </c>
    </row>
    <row r="722" ht="13.5" customHeight="1">
      <c r="A722" s="8" t="s">
        <v>612</v>
      </c>
      <c r="B722" s="7" t="s">
        <v>592</v>
      </c>
      <c r="C722" s="7" t="s">
        <v>593</v>
      </c>
      <c r="D722" s="54">
        <v>29.0</v>
      </c>
      <c r="E722" s="58"/>
      <c r="F722" s="8" t="str">
        <f>VLOOKUP(B722,'Species list'!$B$1:$C$66,2,FALSE)</f>
        <v>Early Successional Species </v>
      </c>
      <c r="G722" s="54" t="s">
        <v>583</v>
      </c>
    </row>
    <row r="723" ht="13.5" customHeight="1">
      <c r="A723" s="8" t="s">
        <v>612</v>
      </c>
      <c r="B723" s="7" t="s">
        <v>592</v>
      </c>
      <c r="C723" s="7" t="s">
        <v>593</v>
      </c>
      <c r="D723" s="7">
        <v>208.0</v>
      </c>
      <c r="E723" s="53"/>
      <c r="F723" s="8" t="str">
        <f>VLOOKUP(B723,'Species list'!$B$1:$C$66,2,FALSE)</f>
        <v>Early Successional Species </v>
      </c>
      <c r="G723" s="54" t="s">
        <v>719</v>
      </c>
    </row>
    <row r="724" ht="13.5" customHeight="1">
      <c r="A724" s="8" t="s">
        <v>612</v>
      </c>
      <c r="B724" s="7" t="s">
        <v>403</v>
      </c>
      <c r="C724" s="7" t="s">
        <v>687</v>
      </c>
      <c r="D724" s="7">
        <v>1.0</v>
      </c>
      <c r="E724" s="53">
        <v>14.4</v>
      </c>
      <c r="F724" s="8" t="str">
        <f>VLOOKUP(B724,'Species list'!$B$1:$C$66,2,FALSE)</f>
        <v>DEAD</v>
      </c>
      <c r="G724" s="54" t="s">
        <v>574</v>
      </c>
      <c r="I724" s="8">
        <v>1.0</v>
      </c>
    </row>
    <row r="725" ht="13.5" customHeight="1">
      <c r="A725" s="8" t="s">
        <v>612</v>
      </c>
      <c r="B725" s="7" t="s">
        <v>403</v>
      </c>
      <c r="C725" s="7"/>
      <c r="D725" s="7">
        <v>1.0</v>
      </c>
      <c r="E725" s="53">
        <v>8.5</v>
      </c>
      <c r="F725" s="8" t="str">
        <f>VLOOKUP(B725,'Species list'!$B$1:$C$66,2,FALSE)</f>
        <v>DEAD</v>
      </c>
      <c r="G725" s="54" t="s">
        <v>574</v>
      </c>
      <c r="I725" s="8">
        <v>4.0</v>
      </c>
    </row>
    <row r="726" ht="13.5" customHeight="1">
      <c r="A726" s="8" t="s">
        <v>612</v>
      </c>
      <c r="B726" s="7" t="s">
        <v>403</v>
      </c>
      <c r="C726" s="7"/>
      <c r="D726" s="7">
        <v>1.0</v>
      </c>
      <c r="E726" s="53">
        <v>8.9</v>
      </c>
      <c r="F726" s="8" t="str">
        <f>VLOOKUP(B726,'Species list'!$B$1:$C$66,2,FALSE)</f>
        <v>DEAD</v>
      </c>
      <c r="G726" s="54" t="s">
        <v>574</v>
      </c>
    </row>
    <row r="727" ht="13.5" customHeight="1">
      <c r="A727" s="8" t="s">
        <v>612</v>
      </c>
      <c r="B727" s="7" t="s">
        <v>617</v>
      </c>
      <c r="C727" s="7" t="s">
        <v>618</v>
      </c>
      <c r="D727" s="7">
        <v>1.0</v>
      </c>
      <c r="E727" s="53">
        <v>17.3</v>
      </c>
      <c r="F727" s="8" t="str">
        <f>VLOOKUP(B727,'Species list'!$B$1:$C$66,2,FALSE)</f>
        <v>Early Successional Species </v>
      </c>
      <c r="G727" s="54" t="s">
        <v>574</v>
      </c>
      <c r="I727" s="8">
        <v>9.0</v>
      </c>
    </row>
    <row r="728" ht="13.5" customHeight="1">
      <c r="A728" s="8" t="s">
        <v>612</v>
      </c>
      <c r="B728" s="7" t="s">
        <v>617</v>
      </c>
      <c r="C728" s="7" t="s">
        <v>618</v>
      </c>
      <c r="D728" s="7">
        <v>5.0</v>
      </c>
      <c r="E728" s="53"/>
      <c r="F728" s="8" t="str">
        <f>VLOOKUP(B728,'Species list'!$B$1:$C$66,2,FALSE)</f>
        <v>Early Successional Species </v>
      </c>
      <c r="G728" s="54" t="s">
        <v>576</v>
      </c>
      <c r="I728" s="8">
        <f>SUM(D728:D730)</f>
        <v>59</v>
      </c>
    </row>
    <row r="729" ht="13.5" customHeight="1">
      <c r="A729" s="8" t="s">
        <v>612</v>
      </c>
      <c r="B729" s="7" t="s">
        <v>617</v>
      </c>
      <c r="C729" s="7" t="s">
        <v>618</v>
      </c>
      <c r="D729" s="7">
        <v>25.0</v>
      </c>
      <c r="E729" s="53"/>
      <c r="F729" s="8" t="str">
        <f>VLOOKUP(B729,'Species list'!$B$1:$C$66,2,FALSE)</f>
        <v>Early Successional Species </v>
      </c>
      <c r="G729" s="7" t="s">
        <v>583</v>
      </c>
    </row>
    <row r="730" ht="13.5" customHeight="1">
      <c r="A730" s="8" t="s">
        <v>612</v>
      </c>
      <c r="B730" s="7" t="s">
        <v>617</v>
      </c>
      <c r="C730" s="7" t="s">
        <v>618</v>
      </c>
      <c r="D730" s="7">
        <v>29.0</v>
      </c>
      <c r="E730" s="53"/>
      <c r="F730" s="8" t="str">
        <f>VLOOKUP(B730,'Species list'!$B$1:$C$66,2,FALSE)</f>
        <v>Early Successional Species </v>
      </c>
      <c r="G730" s="7" t="s">
        <v>583</v>
      </c>
    </row>
    <row r="731" ht="13.5" customHeight="1">
      <c r="A731" s="8" t="s">
        <v>612</v>
      </c>
      <c r="B731" s="7" t="s">
        <v>522</v>
      </c>
      <c r="C731" s="50" t="s">
        <v>624</v>
      </c>
      <c r="D731" s="7">
        <v>1.0</v>
      </c>
      <c r="E731" s="53"/>
      <c r="F731" s="8" t="str">
        <f>VLOOKUP(B731,'Species list'!$B$1:$C$66,2,FALSE)</f>
        <v>Understory Species</v>
      </c>
      <c r="G731" s="7" t="s">
        <v>583</v>
      </c>
      <c r="I731" s="8">
        <v>24.0</v>
      </c>
    </row>
    <row r="732" ht="13.5" customHeight="1">
      <c r="A732" s="8" t="s">
        <v>612</v>
      </c>
      <c r="B732" s="7" t="s">
        <v>660</v>
      </c>
      <c r="C732" s="7" t="s">
        <v>661</v>
      </c>
      <c r="D732" s="56">
        <v>7.0</v>
      </c>
      <c r="E732" s="57"/>
      <c r="F732" s="8" t="str">
        <f>VLOOKUP(B732,'Species list'!$B$1:$C$66,2,FALSE)</f>
        <v>Early Successional Species </v>
      </c>
      <c r="G732" s="7" t="s">
        <v>583</v>
      </c>
      <c r="I732" s="8">
        <v>12.0</v>
      </c>
    </row>
    <row r="733" ht="13.5" customHeight="1">
      <c r="A733" s="8" t="s">
        <v>612</v>
      </c>
      <c r="B733" s="7" t="s">
        <v>627</v>
      </c>
      <c r="C733" s="7" t="s">
        <v>628</v>
      </c>
      <c r="D733" s="54">
        <v>110.0</v>
      </c>
      <c r="E733" s="58"/>
      <c r="F733" s="8" t="str">
        <f>VLOOKUP(B733,'Species list'!$B$1:$C$66,2,FALSE)</f>
        <v>Shrub Species</v>
      </c>
      <c r="G733" s="56" t="s">
        <v>600</v>
      </c>
      <c r="I733" s="8">
        <f>SUM(D733:D735)</f>
        <v>112</v>
      </c>
    </row>
    <row r="734" ht="13.5" customHeight="1">
      <c r="A734" s="8" t="s">
        <v>612</v>
      </c>
      <c r="B734" s="7" t="s">
        <v>629</v>
      </c>
      <c r="C734" s="7" t="s">
        <v>630</v>
      </c>
      <c r="D734" s="54">
        <v>1.0</v>
      </c>
      <c r="E734" s="58"/>
      <c r="F734" s="8" t="str">
        <f>VLOOKUP(B734,'Species list'!$B$1:$C$66,2,FALSE)</f>
        <v>Early Successional Species </v>
      </c>
      <c r="G734" s="54" t="s">
        <v>583</v>
      </c>
    </row>
    <row r="735" ht="13.5" customHeight="1">
      <c r="A735" s="8" t="s">
        <v>612</v>
      </c>
      <c r="B735" s="7" t="s">
        <v>635</v>
      </c>
      <c r="C735" s="7" t="s">
        <v>636</v>
      </c>
      <c r="D735" s="7">
        <v>1.0</v>
      </c>
      <c r="E735" s="53"/>
      <c r="F735" s="8" t="str">
        <f>VLOOKUP(B735,'Species list'!$B$1:$C$66,2,FALSE)</f>
        <v>Early Successional Species </v>
      </c>
      <c r="G735" s="7" t="s">
        <v>583</v>
      </c>
    </row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0.88"/>
    <col customWidth="1" min="3" max="3" width="11.0"/>
    <col customWidth="1" min="4" max="4" width="10.88"/>
    <col customWidth="1" min="5" max="5" width="13.88"/>
    <col customWidth="1" min="6" max="6" width="14.13"/>
    <col customWidth="1" min="7" max="7" width="23.13"/>
    <col customWidth="1" min="8" max="8" width="18.13"/>
    <col customWidth="1" min="9" max="9" width="13.13"/>
    <col customWidth="1" min="10" max="10" width="12.13"/>
    <col customWidth="1" min="11" max="11" width="16.63"/>
    <col customWidth="1" min="12" max="26" width="8.63"/>
  </cols>
  <sheetData>
    <row r="1" ht="13.5" customHeight="1">
      <c r="A1" s="8" t="s">
        <v>564</v>
      </c>
      <c r="B1" s="8" t="s">
        <v>574</v>
      </c>
      <c r="C1" s="8" t="s">
        <v>583</v>
      </c>
      <c r="D1" s="8" t="s">
        <v>576</v>
      </c>
      <c r="E1" s="8" t="s">
        <v>600</v>
      </c>
      <c r="F1" s="8" t="s">
        <v>575</v>
      </c>
      <c r="G1" s="8" t="s">
        <v>577</v>
      </c>
      <c r="H1" s="8" t="s">
        <v>580</v>
      </c>
      <c r="I1" s="8" t="s">
        <v>584</v>
      </c>
      <c r="J1" s="8" t="s">
        <v>585</v>
      </c>
      <c r="K1" s="8" t="s">
        <v>588</v>
      </c>
      <c r="L1" s="8" t="s">
        <v>403</v>
      </c>
      <c r="M1" s="67" t="s">
        <v>720</v>
      </c>
    </row>
    <row r="2" ht="13.5" customHeight="1">
      <c r="A2" s="8" t="s">
        <v>572</v>
      </c>
      <c r="B2" s="8">
        <f>COUNTIFS(TreeSurvey!$A$2:$A$735,$A2,TreeSurvey!$G$2:$G$735,B$1)</f>
        <v>42</v>
      </c>
      <c r="C2" s="8">
        <f>COUNTIFS(TreeSurvey!$A$2:$A$735,$A2,TreeSurvey!$G$2:$G$735,C$1)</f>
        <v>10</v>
      </c>
      <c r="D2" s="8">
        <f>COUNTIFS(TreeSurvey!$A$2:$A$735,$A2,TreeSurvey!$G$2:$G$735,D$1)</f>
        <v>18</v>
      </c>
      <c r="E2" s="8">
        <f>COUNTIFS(TreeSurvey!$A$2:$A$735,$A2,TreeSurvey!$G$2:$G$735,E$1)</f>
        <v>4</v>
      </c>
      <c r="F2" s="8">
        <f>COUNTIFS(TreeSurvey!$A$2:$A$735,$A2,TreeSurvey!$F$2:$F$735,F$1)</f>
        <v>3</v>
      </c>
      <c r="G2" s="8">
        <f>COUNTIFS(TreeSurvey!$A$2:$A$735,$A2,TreeSurvey!$F$2:$F$735,G$1)</f>
        <v>47</v>
      </c>
      <c r="H2" s="8">
        <f>COUNTIFS(TreeSurvey!$A$2:$A$735,$A2,TreeSurvey!$F$2:$F$735,H$1)</f>
        <v>4</v>
      </c>
      <c r="I2" s="8">
        <f>COUNTIFS(TreeSurvey!$A$2:$A$735,$A2,TreeSurvey!$F$2:$F$735,I$1)</f>
        <v>7</v>
      </c>
      <c r="J2" s="8">
        <f>COUNTIFS(TreeSurvey!$A$2:$A$735,$A2,TreeSurvey!$F$2:$F$735,J$1)</f>
        <v>3</v>
      </c>
      <c r="K2" s="8">
        <f>COUNTIFS(TreeSurvey!$A$2:$A$735,$A2,TreeSurvey!$F$2:$F$735,K$1)</f>
        <v>7</v>
      </c>
      <c r="L2" s="8">
        <f>COUNTIFS(TreeSurvey!$A$2:$A$735,$A2,TreeSurvey!$F$2:$F$735,L$1)</f>
        <v>3</v>
      </c>
      <c r="M2" s="8">
        <f t="shared" ref="M2:M14" si="1">SUM(F2:L2)</f>
        <v>74</v>
      </c>
    </row>
    <row r="3" ht="13.5" customHeight="1">
      <c r="A3" s="8" t="s">
        <v>596</v>
      </c>
      <c r="B3" s="8">
        <f>COUNTIFS(TreeSurvey!$A$2:$A$735,$A3,TreeSurvey!$G$2:$G$735,B$1)</f>
        <v>31</v>
      </c>
      <c r="C3" s="8">
        <f>COUNTIFS(TreeSurvey!$A$2:$A$735,$A3,TreeSurvey!$G$2:$G$735,C$1)</f>
        <v>9</v>
      </c>
      <c r="D3" s="8">
        <f>COUNTIFS(TreeSurvey!$A$2:$A$735,$A3,TreeSurvey!$G$2:$G$735,D$1)</f>
        <v>16</v>
      </c>
      <c r="E3" s="8">
        <f>COUNTIFS(TreeSurvey!$A$2:$A$735,$A3,TreeSurvey!$G$2:$G$735,E$1)</f>
        <v>4</v>
      </c>
      <c r="F3" s="8">
        <f>COUNTIFS(TreeSurvey!$A$2:$A$735,$A3,TreeSurvey!$F$2:$F$735,F$1)</f>
        <v>4</v>
      </c>
      <c r="G3" s="8">
        <f>COUNTIFS(TreeSurvey!$A$2:$A$735,$A3,TreeSurvey!$F$2:$F$735,G$1)</f>
        <v>30</v>
      </c>
      <c r="H3" s="8">
        <f>COUNTIFS(TreeSurvey!$A$2:$A$735,$A3,TreeSurvey!$F$2:$F$735,H$1)</f>
        <v>4</v>
      </c>
      <c r="I3" s="8">
        <f>COUNTIFS(TreeSurvey!$A$2:$A$735,$A3,TreeSurvey!$F$2:$F$735,I$1)</f>
        <v>8</v>
      </c>
      <c r="J3" s="8">
        <f>COUNTIFS(TreeSurvey!$A$2:$A$735,$A3,TreeSurvey!$F$2:$F$735,J$1)</f>
        <v>3</v>
      </c>
      <c r="K3" s="8">
        <f>COUNTIFS(TreeSurvey!$A$2:$A$735,$A3,TreeSurvey!$F$2:$F$735,K$1)</f>
        <v>4</v>
      </c>
      <c r="L3" s="8">
        <f>COUNTIFS(TreeSurvey!$A$2:$A$735,$A3,TreeSurvey!$F$2:$F$735,L$1)</f>
        <v>7</v>
      </c>
      <c r="M3" s="8">
        <f t="shared" si="1"/>
        <v>60</v>
      </c>
    </row>
    <row r="4" ht="13.5" customHeight="1">
      <c r="A4" s="8" t="s">
        <v>594</v>
      </c>
      <c r="B4" s="8">
        <f>COUNTIFS(TreeSurvey!$A$2:$A$735,$A4,TreeSurvey!$G$2:$G$735,B$1)</f>
        <v>38</v>
      </c>
      <c r="C4" s="8">
        <f>COUNTIFS(TreeSurvey!$A$2:$A$735,$A4,TreeSurvey!$G$2:$G$735,C$1)</f>
        <v>9</v>
      </c>
      <c r="D4" s="8">
        <f>COUNTIFS(TreeSurvey!$A$2:$A$735,$A4,TreeSurvey!$G$2:$G$735,D$1)</f>
        <v>8</v>
      </c>
      <c r="E4" s="8">
        <f>COUNTIFS(TreeSurvey!$A$2:$A$735,$A4,TreeSurvey!$G$2:$G$735,E$1)</f>
        <v>4</v>
      </c>
      <c r="F4" s="8">
        <f>COUNTIFS(TreeSurvey!$A$2:$A$735,$A4,TreeSurvey!$F$2:$F$735,F$1)</f>
        <v>4</v>
      </c>
      <c r="G4" s="8">
        <f>COUNTIFS(TreeSurvey!$A$2:$A$735,$A4,TreeSurvey!$F$2:$F$735,G$1)</f>
        <v>41</v>
      </c>
      <c r="H4" s="8">
        <f>COUNTIFS(TreeSurvey!$A$2:$A$735,$A4,TreeSurvey!$F$2:$F$735,H$1)</f>
        <v>1</v>
      </c>
      <c r="I4" s="8">
        <f>COUNTIFS(TreeSurvey!$A$2:$A$735,$A4,TreeSurvey!$F$2:$F$735,I$1)</f>
        <v>2</v>
      </c>
      <c r="J4" s="8">
        <f>COUNTIFS(TreeSurvey!$A$2:$A$735,$A4,TreeSurvey!$F$2:$F$735,J$1)</f>
        <v>3</v>
      </c>
      <c r="K4" s="8">
        <f>COUNTIFS(TreeSurvey!$A$2:$A$735,$A4,TreeSurvey!$F$2:$F$735,K$1)</f>
        <v>4</v>
      </c>
      <c r="L4" s="8">
        <f>COUNTIFS(TreeSurvey!$A$2:$A$735,$A4,TreeSurvey!$F$2:$F$735,L$1)</f>
        <v>4</v>
      </c>
      <c r="M4" s="8">
        <f t="shared" si="1"/>
        <v>59</v>
      </c>
    </row>
    <row r="5" ht="13.5" customHeight="1">
      <c r="A5" s="8" t="s">
        <v>595</v>
      </c>
      <c r="B5" s="8">
        <f>COUNTIFS(TreeSurvey!$A$2:$A$735,$A5,TreeSurvey!$G$2:$G$735,B$1)</f>
        <v>32</v>
      </c>
      <c r="C5" s="8">
        <f>COUNTIFS(TreeSurvey!$A$2:$A$735,$A5,TreeSurvey!$G$2:$G$735,C$1)</f>
        <v>12</v>
      </c>
      <c r="D5" s="8">
        <f>COUNTIFS(TreeSurvey!$A$2:$A$735,$A5,TreeSurvey!$G$2:$G$735,D$1)</f>
        <v>10</v>
      </c>
      <c r="E5" s="8">
        <f>COUNTIFS(TreeSurvey!$A$2:$A$735,$A5,TreeSurvey!$G$2:$G$735,E$1)</f>
        <v>4</v>
      </c>
      <c r="F5" s="8">
        <f>COUNTIFS(TreeSurvey!$A$2:$A$735,$A5,TreeSurvey!$F$2:$F$735,F$1)</f>
        <v>3</v>
      </c>
      <c r="G5" s="8">
        <f>COUNTIFS(TreeSurvey!$A$2:$A$735,$A5,TreeSurvey!$F$2:$F$735,G$1)</f>
        <v>21</v>
      </c>
      <c r="H5" s="8">
        <f>COUNTIFS(TreeSurvey!$A$2:$A$735,$A5,TreeSurvey!$F$2:$F$735,H$1)</f>
        <v>6</v>
      </c>
      <c r="I5" s="8">
        <f>COUNTIFS(TreeSurvey!$A$2:$A$735,$A5,TreeSurvey!$F$2:$F$735,I$1)</f>
        <v>14</v>
      </c>
      <c r="J5" s="8">
        <f>COUNTIFS(TreeSurvey!$A$2:$A$735,$A5,TreeSurvey!$F$2:$F$735,J$1)</f>
        <v>2</v>
      </c>
      <c r="K5" s="8">
        <f>COUNTIFS(TreeSurvey!$A$2:$A$735,$A5,TreeSurvey!$F$2:$F$735,K$1)</f>
        <v>7</v>
      </c>
      <c r="L5" s="8">
        <f>COUNTIFS(TreeSurvey!$A$2:$A$735,$A5,TreeSurvey!$F$2:$F$735,L$1)</f>
        <v>5</v>
      </c>
      <c r="M5" s="8">
        <f t="shared" si="1"/>
        <v>58</v>
      </c>
    </row>
    <row r="6" ht="13.5" customHeight="1">
      <c r="A6" s="8" t="s">
        <v>599</v>
      </c>
      <c r="B6" s="8">
        <f>COUNTIFS(TreeSurvey!$A$2:$A$735,$A6,TreeSurvey!$G$2:$G$735,B$1)</f>
        <v>32</v>
      </c>
      <c r="C6" s="8">
        <f>COUNTIFS(TreeSurvey!$A$2:$A$735,$A6,TreeSurvey!$G$2:$G$735,C$1)</f>
        <v>17</v>
      </c>
      <c r="D6" s="8">
        <f>COUNTIFS(TreeSurvey!$A$2:$A$735,$A6,TreeSurvey!$G$2:$G$735,D$1)</f>
        <v>12</v>
      </c>
      <c r="E6" s="8">
        <f>COUNTIFS(TreeSurvey!$A$2:$A$735,$A6,TreeSurvey!$G$2:$G$735,E$1)</f>
        <v>8</v>
      </c>
      <c r="F6" s="8">
        <f>COUNTIFS(TreeSurvey!$A$2:$A$735,$A6,TreeSurvey!$F$2:$F$735,F$1)</f>
        <v>6</v>
      </c>
      <c r="G6" s="8">
        <f>COUNTIFS(TreeSurvey!$A$2:$A$735,$A6,TreeSurvey!$F$2:$F$735,G$1)</f>
        <v>28</v>
      </c>
      <c r="H6" s="8">
        <f>COUNTIFS(TreeSurvey!$A$2:$A$735,$A6,TreeSurvey!$F$2:$F$735,H$1)</f>
        <v>6</v>
      </c>
      <c r="I6" s="8">
        <f>COUNTIFS(TreeSurvey!$A$2:$A$735,$A6,TreeSurvey!$F$2:$F$735,I$1)</f>
        <v>7</v>
      </c>
      <c r="J6" s="8">
        <f>COUNTIFS(TreeSurvey!$A$2:$A$735,$A6,TreeSurvey!$F$2:$F$735,J$1)</f>
        <v>4</v>
      </c>
      <c r="K6" s="8">
        <f>COUNTIFS(TreeSurvey!$A$2:$A$735,$A6,TreeSurvey!$F$2:$F$735,K$1)</f>
        <v>18</v>
      </c>
      <c r="L6" s="8">
        <f>COUNTIFS(TreeSurvey!$A$2:$A$735,$A6,TreeSurvey!$F$2:$F$735,L$1)</f>
        <v>0</v>
      </c>
      <c r="M6" s="8">
        <f t="shared" si="1"/>
        <v>69</v>
      </c>
    </row>
    <row r="7" ht="13.5" customHeight="1">
      <c r="A7" s="8" t="s">
        <v>601</v>
      </c>
      <c r="B7" s="8">
        <f>COUNTIFS(TreeSurvey!$A$2:$A$735,$A7,TreeSurvey!$G$2:$G$735,B$1)</f>
        <v>43</v>
      </c>
      <c r="C7" s="8">
        <f>COUNTIFS(TreeSurvey!$A$2:$A$735,$A7,TreeSurvey!$G$2:$G$735,C$1)</f>
        <v>13</v>
      </c>
      <c r="D7" s="8">
        <f>COUNTIFS(TreeSurvey!$A$2:$A$735,$A7,TreeSurvey!$G$2:$G$735,D$1)</f>
        <v>16</v>
      </c>
      <c r="E7" s="8">
        <f>COUNTIFS(TreeSurvey!$A$2:$A$735,$A7,TreeSurvey!$G$2:$G$735,E$1)</f>
        <v>4</v>
      </c>
      <c r="F7" s="8">
        <f>COUNTIFS(TreeSurvey!$A$2:$A$735,$A7,TreeSurvey!$F$2:$F$735,F$1)</f>
        <v>3</v>
      </c>
      <c r="G7" s="8">
        <f>COUNTIFS(TreeSurvey!$A$2:$A$735,$A7,TreeSurvey!$F$2:$F$735,G$1)</f>
        <v>32</v>
      </c>
      <c r="H7" s="8">
        <f>COUNTIFS(TreeSurvey!$A$2:$A$735,$A7,TreeSurvey!$F$2:$F$735,H$1)</f>
        <v>1</v>
      </c>
      <c r="I7" s="8">
        <f>COUNTIFS(TreeSurvey!$A$2:$A$735,$A7,TreeSurvey!$F$2:$F$735,I$1)</f>
        <v>10</v>
      </c>
      <c r="J7" s="8">
        <f>COUNTIFS(TreeSurvey!$A$2:$A$735,$A7,TreeSurvey!$F$2:$F$735,J$1)</f>
        <v>2</v>
      </c>
      <c r="K7" s="8">
        <f>COUNTIFS(TreeSurvey!$A$2:$A$735,$A7,TreeSurvey!$F$2:$F$735,K$1)</f>
        <v>25</v>
      </c>
      <c r="L7" s="8">
        <f>COUNTIFS(TreeSurvey!$A$2:$A$735,$A7,TreeSurvey!$F$2:$F$735,L$1)</f>
        <v>3</v>
      </c>
      <c r="M7" s="8">
        <f t="shared" si="1"/>
        <v>76</v>
      </c>
    </row>
    <row r="8" ht="13.5" customHeight="1">
      <c r="A8" s="8" t="s">
        <v>602</v>
      </c>
      <c r="B8" s="8">
        <f>COUNTIFS(TreeSurvey!$A$2:$A$735,$A8,TreeSurvey!$G$2:$G$735,B$1)</f>
        <v>29</v>
      </c>
      <c r="C8" s="8">
        <f>COUNTIFS(TreeSurvey!$A$2:$A$735,$A8,TreeSurvey!$G$2:$G$735,C$1)</f>
        <v>12</v>
      </c>
      <c r="D8" s="8">
        <f>COUNTIFS(TreeSurvey!$A$2:$A$735,$A8,TreeSurvey!$G$2:$G$735,D$1)</f>
        <v>12</v>
      </c>
      <c r="E8" s="8">
        <f>COUNTIFS(TreeSurvey!$A$2:$A$735,$A8,TreeSurvey!$G$2:$G$735,E$1)</f>
        <v>2</v>
      </c>
      <c r="F8" s="8">
        <f>COUNTIFS(TreeSurvey!$A$2:$A$735,$A8,TreeSurvey!$F$2:$F$735,F$1)</f>
        <v>3</v>
      </c>
      <c r="G8" s="8">
        <f>COUNTIFS(TreeSurvey!$A$2:$A$735,$A8,TreeSurvey!$F$2:$F$735,G$1)</f>
        <v>34</v>
      </c>
      <c r="H8" s="8">
        <f>COUNTIFS(TreeSurvey!$A$2:$A$735,$A8,TreeSurvey!$F$2:$F$735,H$1)</f>
        <v>5</v>
      </c>
      <c r="I8" s="8">
        <f>COUNTIFS(TreeSurvey!$A$2:$A$735,$A8,TreeSurvey!$F$2:$F$735,I$1)</f>
        <v>3</v>
      </c>
      <c r="J8" s="8">
        <f>COUNTIFS(TreeSurvey!$A$2:$A$735,$A8,TreeSurvey!$F$2:$F$735,J$1)</f>
        <v>2</v>
      </c>
      <c r="K8" s="8">
        <f>COUNTIFS(TreeSurvey!$A$2:$A$735,$A8,TreeSurvey!$F$2:$F$735,K$1)</f>
        <v>3</v>
      </c>
      <c r="L8" s="8">
        <f>COUNTIFS(TreeSurvey!$A$2:$A$735,$A8,TreeSurvey!$F$2:$F$735,L$1)</f>
        <v>5</v>
      </c>
      <c r="M8" s="8">
        <f t="shared" si="1"/>
        <v>55</v>
      </c>
    </row>
    <row r="9" ht="13.5" customHeight="1">
      <c r="A9" s="8" t="s">
        <v>603</v>
      </c>
      <c r="B9" s="8">
        <f>COUNTIFS(TreeSurvey!$A$2:$A$735,$A9,TreeSurvey!$G$2:$G$735,B$1)</f>
        <v>46</v>
      </c>
      <c r="C9" s="8">
        <f>COUNTIFS(TreeSurvey!$A$2:$A$735,$A9,TreeSurvey!$G$2:$G$735,C$1)</f>
        <v>19</v>
      </c>
      <c r="D9" s="8">
        <f>COUNTIFS(TreeSurvey!$A$2:$A$735,$A9,TreeSurvey!$G$2:$G$735,D$1)</f>
        <v>11</v>
      </c>
      <c r="E9" s="8">
        <f>COUNTIFS(TreeSurvey!$A$2:$A$735,$A9,TreeSurvey!$G$2:$G$735,E$1)</f>
        <v>5</v>
      </c>
      <c r="F9" s="8">
        <f>COUNTIFS(TreeSurvey!$A$2:$A$735,$A9,TreeSurvey!$F$2:$F$735,F$1)</f>
        <v>7</v>
      </c>
      <c r="G9" s="8">
        <f>COUNTIFS(TreeSurvey!$A$2:$A$735,$A9,TreeSurvey!$F$2:$F$735,G$1)</f>
        <v>53</v>
      </c>
      <c r="H9" s="8">
        <f>COUNTIFS(TreeSurvey!$A$2:$A$735,$A9,TreeSurvey!$F$2:$F$735,H$1)</f>
        <v>3</v>
      </c>
      <c r="I9" s="8">
        <f>COUNTIFS(TreeSurvey!$A$2:$A$735,$A9,TreeSurvey!$F$2:$F$735,I$1)</f>
        <v>7</v>
      </c>
      <c r="J9" s="8">
        <f>COUNTIFS(TreeSurvey!$A$2:$A$735,$A9,TreeSurvey!$F$2:$F$735,J$1)</f>
        <v>2</v>
      </c>
      <c r="K9" s="8">
        <f>COUNTIFS(TreeSurvey!$A$2:$A$735,$A9,TreeSurvey!$F$2:$F$735,K$1)</f>
        <v>5</v>
      </c>
      <c r="L9" s="8">
        <f>COUNTIFS(TreeSurvey!$A$2:$A$735,$A9,TreeSurvey!$F$2:$F$735,L$1)</f>
        <v>7</v>
      </c>
      <c r="M9" s="8">
        <f t="shared" si="1"/>
        <v>84</v>
      </c>
    </row>
    <row r="10" ht="13.5" customHeight="1">
      <c r="A10" s="8" t="s">
        <v>606</v>
      </c>
      <c r="B10" s="8">
        <f>COUNTIFS(TreeSurvey!$A$2:$A$735,$A10,TreeSurvey!$G$2:$G$735,B$1)</f>
        <v>29</v>
      </c>
      <c r="C10" s="8">
        <f>COUNTIFS(TreeSurvey!$A$2:$A$735,$A10,TreeSurvey!$G$2:$G$735,C$1)</f>
        <v>7</v>
      </c>
      <c r="D10" s="8">
        <f>COUNTIFS(TreeSurvey!$A$2:$A$735,$A10,TreeSurvey!$G$2:$G$735,D$1)</f>
        <v>16</v>
      </c>
      <c r="E10" s="8">
        <f>COUNTIFS(TreeSurvey!$A$2:$A$735,$A10,TreeSurvey!$G$2:$G$735,E$1)</f>
        <v>3</v>
      </c>
      <c r="F10" s="8">
        <f>COUNTIFS(TreeSurvey!$A$2:$A$735,$A10,TreeSurvey!$F$2:$F$735,F$1)</f>
        <v>5</v>
      </c>
      <c r="G10" s="8">
        <f>COUNTIFS(TreeSurvey!$A$2:$A$735,$A10,TreeSurvey!$F$2:$F$735,G$1)</f>
        <v>39</v>
      </c>
      <c r="H10" s="8">
        <f>COUNTIFS(TreeSurvey!$A$2:$A$735,$A10,TreeSurvey!$F$2:$F$735,H$1)</f>
        <v>1</v>
      </c>
      <c r="I10" s="8">
        <f>COUNTIFS(TreeSurvey!$A$2:$A$735,$A10,TreeSurvey!$F$2:$F$735,I$1)</f>
        <v>5</v>
      </c>
      <c r="J10" s="8">
        <f>COUNTIFS(TreeSurvey!$A$2:$A$735,$A10,TreeSurvey!$F$2:$F$735,J$1)</f>
        <v>2</v>
      </c>
      <c r="K10" s="8">
        <f>COUNTIFS(TreeSurvey!$A$2:$A$735,$A10,TreeSurvey!$F$2:$F$735,K$1)</f>
        <v>2</v>
      </c>
      <c r="L10" s="8">
        <f>COUNTIFS(TreeSurvey!$A$2:$A$735,$A10,TreeSurvey!$F$2:$F$735,L$1)</f>
        <v>1</v>
      </c>
      <c r="M10" s="8">
        <f t="shared" si="1"/>
        <v>55</v>
      </c>
    </row>
    <row r="11" ht="13.5" customHeight="1">
      <c r="A11" s="8" t="s">
        <v>701</v>
      </c>
      <c r="B11" s="8">
        <f>COUNTIFS(TreeSurvey!$A$2:$A$735,$A11,TreeSurvey!$G$2:$G$735,B$1)</f>
        <v>41</v>
      </c>
      <c r="C11" s="8">
        <f>COUNTIFS(TreeSurvey!$A$2:$A$735,$A11,TreeSurvey!$G$2:$G$735,C$1)</f>
        <v>10</v>
      </c>
      <c r="D11" s="8">
        <f>COUNTIFS(TreeSurvey!$A$2:$A$735,$A11,TreeSurvey!$G$2:$G$735,D$1)</f>
        <v>9</v>
      </c>
      <c r="E11" s="8">
        <f>COUNTIFS(TreeSurvey!$A$2:$A$735,$A11,TreeSurvey!$G$2:$G$735,E$1)</f>
        <v>2</v>
      </c>
      <c r="F11" s="8">
        <f>COUNTIFS(TreeSurvey!$A$2:$A$735,$A11,TreeSurvey!$F$2:$F$735,F$1)</f>
        <v>3</v>
      </c>
      <c r="G11" s="8">
        <f>COUNTIFS(TreeSurvey!$A$2:$A$735,$A11,TreeSurvey!$F$2:$F$735,G$1)</f>
        <v>40</v>
      </c>
      <c r="H11" s="8">
        <f>COUNTIFS(TreeSurvey!$A$2:$A$735,$A11,TreeSurvey!$F$2:$F$735,H$1)</f>
        <v>8</v>
      </c>
      <c r="I11" s="8">
        <f>COUNTIFS(TreeSurvey!$A$2:$A$735,$A11,TreeSurvey!$F$2:$F$735,I$1)</f>
        <v>4</v>
      </c>
      <c r="J11" s="8">
        <f>COUNTIFS(TreeSurvey!$A$2:$A$735,$A11,TreeSurvey!$F$2:$F$735,J$1)</f>
        <v>3</v>
      </c>
      <c r="K11" s="8">
        <f>COUNTIFS(TreeSurvey!$A$2:$A$735,$A11,TreeSurvey!$F$2:$F$735,K$1)</f>
        <v>1</v>
      </c>
      <c r="L11" s="8">
        <f>COUNTIFS(TreeSurvey!$A$2:$A$735,$A11,TreeSurvey!$F$2:$F$735,L$1)</f>
        <v>3</v>
      </c>
      <c r="M11" s="8">
        <f t="shared" si="1"/>
        <v>62</v>
      </c>
    </row>
    <row r="12" ht="13.5" customHeight="1">
      <c r="A12" s="8" t="s">
        <v>610</v>
      </c>
      <c r="B12" s="8">
        <f>COUNTIFS(TreeSurvey!$A$2:$A$735,$A12,TreeSurvey!$G$2:$G$735,B$1)</f>
        <v>19</v>
      </c>
      <c r="C12" s="8">
        <f>COUNTIFS(TreeSurvey!$A$2:$A$735,$A12,TreeSurvey!$G$2:$G$735,C$1)</f>
        <v>16</v>
      </c>
      <c r="D12" s="8">
        <f>COUNTIFS(TreeSurvey!$A$2:$A$735,$A12,TreeSurvey!$G$2:$G$735,D$1)</f>
        <v>10</v>
      </c>
      <c r="E12" s="8">
        <f>COUNTIFS(TreeSurvey!$A$2:$A$735,$A12,TreeSurvey!$G$2:$G$735,E$1)</f>
        <v>1</v>
      </c>
      <c r="F12" s="8">
        <f>COUNTIFS(TreeSurvey!$A$2:$A$735,$A12,TreeSurvey!$F$2:$F$735,F$1)</f>
        <v>3</v>
      </c>
      <c r="G12" s="8">
        <f>COUNTIFS(TreeSurvey!$A$2:$A$735,$A12,TreeSurvey!$F$2:$F$735,G$1)</f>
        <v>41</v>
      </c>
      <c r="H12" s="8">
        <f>COUNTIFS(TreeSurvey!$A$2:$A$735,$A12,TreeSurvey!$F$2:$F$735,H$1)</f>
        <v>0</v>
      </c>
      <c r="I12" s="8">
        <f>COUNTIFS(TreeSurvey!$A$2:$A$735,$A12,TreeSurvey!$F$2:$F$735,I$1)</f>
        <v>4</v>
      </c>
      <c r="J12" s="8">
        <f>COUNTIFS(TreeSurvey!$A$2:$A$735,$A12,TreeSurvey!$F$2:$F$735,J$1)</f>
        <v>1</v>
      </c>
      <c r="K12" s="8">
        <f>COUNTIFS(TreeSurvey!$A$2:$A$735,$A12,TreeSurvey!$F$2:$F$735,K$1)</f>
        <v>4</v>
      </c>
      <c r="L12" s="8">
        <f>COUNTIFS(TreeSurvey!$A$2:$A$735,$A12,TreeSurvey!$F$2:$F$735,L$1)</f>
        <v>0</v>
      </c>
      <c r="M12" s="8">
        <f t="shared" si="1"/>
        <v>53</v>
      </c>
    </row>
    <row r="13" ht="13.5" customHeight="1">
      <c r="A13" s="8" t="s">
        <v>612</v>
      </c>
      <c r="B13" s="8">
        <f>COUNTIFS(TreeSurvey!$A$2:$A$735,$A13,TreeSurvey!$G$2:$G$735,B$1)</f>
        <v>16</v>
      </c>
      <c r="C13" s="8">
        <f>COUNTIFS(TreeSurvey!$A$2:$A$735,$A13,TreeSurvey!$G$2:$G$735,C$1)</f>
        <v>8</v>
      </c>
      <c r="D13" s="8">
        <f>COUNTIFS(TreeSurvey!$A$2:$A$735,$A13,TreeSurvey!$G$2:$G$735,D$1)</f>
        <v>2</v>
      </c>
      <c r="E13" s="8">
        <f>COUNTIFS(TreeSurvey!$A$2:$A$735,$A13,TreeSurvey!$G$2:$G$735,E$1)</f>
        <v>1</v>
      </c>
      <c r="F13" s="8">
        <f>COUNTIFS(TreeSurvey!$A$2:$A$735,$A13,TreeSurvey!$F$2:$F$735,F$1)</f>
        <v>1</v>
      </c>
      <c r="G13" s="8">
        <f>COUNTIFS(TreeSurvey!$A$2:$A$735,$A13,TreeSurvey!$F$2:$F$735,G$1)</f>
        <v>21</v>
      </c>
      <c r="H13" s="8">
        <f>COUNTIFS(TreeSurvey!$A$2:$A$735,$A13,TreeSurvey!$F$2:$F$735,H$1)</f>
        <v>2</v>
      </c>
      <c r="I13" s="8">
        <f>COUNTIFS(TreeSurvey!$A$2:$A$735,$A13,TreeSurvey!$F$2:$F$735,I$1)</f>
        <v>0</v>
      </c>
      <c r="J13" s="8">
        <f>COUNTIFS(TreeSurvey!$A$2:$A$735,$A13,TreeSurvey!$F$2:$F$735,J$1)</f>
        <v>1</v>
      </c>
      <c r="K13" s="8">
        <f>COUNTIFS(TreeSurvey!$A$2:$A$735,$A13,TreeSurvey!$F$2:$F$735,K$1)</f>
        <v>1</v>
      </c>
      <c r="L13" s="8">
        <f>COUNTIFS(TreeSurvey!$A$2:$A$735,$A13,TreeSurvey!$F$2:$F$735,L$1)</f>
        <v>3</v>
      </c>
      <c r="M13" s="8">
        <f t="shared" si="1"/>
        <v>29</v>
      </c>
    </row>
    <row r="14" ht="13.5" customHeight="1">
      <c r="A14" s="67" t="s">
        <v>720</v>
      </c>
      <c r="B14" s="8">
        <f t="shared" ref="B14:L14" si="2">SUM(B2:B13)</f>
        <v>398</v>
      </c>
      <c r="C14" s="8">
        <f t="shared" si="2"/>
        <v>142</v>
      </c>
      <c r="D14" s="8">
        <f t="shared" si="2"/>
        <v>140</v>
      </c>
      <c r="E14" s="8">
        <f t="shared" si="2"/>
        <v>42</v>
      </c>
      <c r="F14" s="8">
        <f t="shared" si="2"/>
        <v>45</v>
      </c>
      <c r="G14" s="8">
        <f t="shared" si="2"/>
        <v>427</v>
      </c>
      <c r="H14" s="8">
        <f t="shared" si="2"/>
        <v>41</v>
      </c>
      <c r="I14" s="8">
        <f t="shared" si="2"/>
        <v>71</v>
      </c>
      <c r="J14" s="8">
        <f t="shared" si="2"/>
        <v>28</v>
      </c>
      <c r="K14" s="8">
        <f t="shared" si="2"/>
        <v>81</v>
      </c>
      <c r="L14" s="8">
        <f t="shared" si="2"/>
        <v>41</v>
      </c>
      <c r="M14" s="8">
        <f t="shared" si="1"/>
        <v>734</v>
      </c>
    </row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13"/>
    <col customWidth="1" min="2" max="2" width="18.63"/>
    <col customWidth="1" min="3" max="3" width="27.88"/>
    <col customWidth="1" min="4" max="4" width="21.63"/>
    <col customWidth="1" min="5" max="6" width="16.38"/>
    <col customWidth="1" min="7" max="70" width="8.63"/>
  </cols>
  <sheetData>
    <row r="1" ht="13.5" customHeight="1">
      <c r="A1" s="22" t="s">
        <v>341</v>
      </c>
      <c r="B1" s="7" t="s">
        <v>597</v>
      </c>
      <c r="C1" s="59" t="s">
        <v>575</v>
      </c>
      <c r="D1" s="8">
        <v>10.0</v>
      </c>
    </row>
    <row r="2" ht="13.5" customHeight="1">
      <c r="A2" s="24" t="s">
        <v>342</v>
      </c>
      <c r="B2" s="7" t="s">
        <v>342</v>
      </c>
      <c r="C2" s="59" t="s">
        <v>575</v>
      </c>
    </row>
    <row r="3" ht="13.5" customHeight="1">
      <c r="A3" s="24" t="s">
        <v>343</v>
      </c>
      <c r="B3" s="7" t="s">
        <v>621</v>
      </c>
      <c r="C3" s="59" t="s">
        <v>575</v>
      </c>
    </row>
    <row r="4" ht="13.5" customHeight="1">
      <c r="A4" s="24" t="s">
        <v>344</v>
      </c>
      <c r="B4" s="7" t="s">
        <v>644</v>
      </c>
      <c r="C4" s="59" t="s">
        <v>575</v>
      </c>
    </row>
    <row r="5" ht="13.5" customHeight="1">
      <c r="A5" s="24" t="s">
        <v>345</v>
      </c>
      <c r="B5" s="7" t="s">
        <v>696</v>
      </c>
      <c r="C5" s="59" t="s">
        <v>575</v>
      </c>
    </row>
    <row r="6" ht="13.5" customHeight="1">
      <c r="A6" s="24" t="s">
        <v>346</v>
      </c>
      <c r="B6" s="7" t="s">
        <v>346</v>
      </c>
      <c r="C6" s="59" t="s">
        <v>575</v>
      </c>
    </row>
    <row r="7" ht="13.5" customHeight="1">
      <c r="A7" s="24" t="s">
        <v>347</v>
      </c>
      <c r="B7" s="7" t="s">
        <v>705</v>
      </c>
      <c r="C7" s="59" t="s">
        <v>575</v>
      </c>
    </row>
    <row r="8" ht="13.5" customHeight="1">
      <c r="A8" s="24" t="s">
        <v>348</v>
      </c>
      <c r="B8" s="7" t="s">
        <v>652</v>
      </c>
      <c r="C8" s="59" t="s">
        <v>575</v>
      </c>
    </row>
    <row r="9" ht="13.5" customHeight="1">
      <c r="A9" s="24" t="s">
        <v>349</v>
      </c>
      <c r="B9" s="8" t="s">
        <v>699</v>
      </c>
      <c r="C9" s="59" t="s">
        <v>575</v>
      </c>
    </row>
    <row r="10" ht="13.5" customHeight="1">
      <c r="A10" s="24" t="s">
        <v>350</v>
      </c>
      <c r="B10" s="7" t="s">
        <v>678</v>
      </c>
      <c r="C10" s="59" t="s">
        <v>575</v>
      </c>
    </row>
    <row r="11" ht="13.5" customHeight="1">
      <c r="A11" s="24" t="s">
        <v>351</v>
      </c>
      <c r="B11" s="8" t="s">
        <v>351</v>
      </c>
      <c r="C11" s="59" t="s">
        <v>575</v>
      </c>
    </row>
    <row r="12" ht="13.5" customHeight="1">
      <c r="A12" s="24" t="s">
        <v>352</v>
      </c>
      <c r="B12" s="7" t="s">
        <v>352</v>
      </c>
      <c r="C12" s="59" t="s">
        <v>577</v>
      </c>
      <c r="D12" s="8">
        <v>18.0</v>
      </c>
    </row>
    <row r="13" ht="13.5" customHeight="1">
      <c r="A13" s="24" t="s">
        <v>353</v>
      </c>
      <c r="B13" s="7" t="s">
        <v>581</v>
      </c>
      <c r="C13" s="59" t="s">
        <v>577</v>
      </c>
    </row>
    <row r="14" ht="13.5" customHeight="1">
      <c r="A14" s="24" t="s">
        <v>354</v>
      </c>
      <c r="B14" s="7" t="s">
        <v>586</v>
      </c>
      <c r="C14" s="59" t="s">
        <v>577</v>
      </c>
    </row>
    <row r="15" ht="13.5" customHeight="1">
      <c r="A15" s="24" t="s">
        <v>355</v>
      </c>
      <c r="B15" s="7" t="s">
        <v>665</v>
      </c>
      <c r="C15" s="59" t="s">
        <v>577</v>
      </c>
    </row>
    <row r="16" ht="13.5" customHeight="1">
      <c r="A16" s="24" t="s">
        <v>356</v>
      </c>
      <c r="B16" s="7" t="s">
        <v>592</v>
      </c>
      <c r="C16" s="59" t="s">
        <v>577</v>
      </c>
    </row>
    <row r="17" ht="13.5" customHeight="1">
      <c r="A17" s="24" t="s">
        <v>357</v>
      </c>
      <c r="B17" s="54" t="s">
        <v>357</v>
      </c>
      <c r="C17" s="59" t="s">
        <v>577</v>
      </c>
    </row>
    <row r="18" ht="13.5" customHeight="1">
      <c r="A18" s="24" t="s">
        <v>358</v>
      </c>
      <c r="B18" s="7" t="s">
        <v>358</v>
      </c>
      <c r="C18" s="59" t="s">
        <v>577</v>
      </c>
    </row>
    <row r="19" ht="13.5" customHeight="1">
      <c r="A19" s="24" t="s">
        <v>359</v>
      </c>
      <c r="B19" s="7" t="s">
        <v>615</v>
      </c>
      <c r="C19" s="59" t="s">
        <v>577</v>
      </c>
    </row>
    <row r="20" ht="13.5" customHeight="1">
      <c r="A20" s="24" t="s">
        <v>360</v>
      </c>
      <c r="B20" s="54" t="s">
        <v>617</v>
      </c>
      <c r="C20" s="59" t="s">
        <v>577</v>
      </c>
    </row>
    <row r="21" ht="13.5" customHeight="1">
      <c r="A21" s="24" t="s">
        <v>361</v>
      </c>
      <c r="B21" s="7" t="s">
        <v>707</v>
      </c>
      <c r="C21" s="59" t="s">
        <v>577</v>
      </c>
    </row>
    <row r="22" ht="13.5" customHeight="1">
      <c r="A22" s="24" t="s">
        <v>154</v>
      </c>
      <c r="B22" s="7" t="s">
        <v>674</v>
      </c>
      <c r="C22" s="59" t="s">
        <v>577</v>
      </c>
    </row>
    <row r="23" ht="13.5" customHeight="1">
      <c r="A23" s="24" t="s">
        <v>362</v>
      </c>
      <c r="B23" s="7" t="s">
        <v>688</v>
      </c>
      <c r="C23" s="59" t="s">
        <v>577</v>
      </c>
    </row>
    <row r="24" ht="13.5" customHeight="1">
      <c r="A24" s="24" t="s">
        <v>363</v>
      </c>
      <c r="B24" s="7" t="s">
        <v>660</v>
      </c>
      <c r="C24" s="59" t="s">
        <v>577</v>
      </c>
    </row>
    <row r="25" ht="13.5" customHeight="1">
      <c r="A25" s="24" t="s">
        <v>364</v>
      </c>
      <c r="B25" s="54" t="s">
        <v>716</v>
      </c>
      <c r="C25" s="59" t="s">
        <v>577</v>
      </c>
    </row>
    <row r="26" ht="13.5" customHeight="1">
      <c r="A26" s="24" t="s">
        <v>365</v>
      </c>
      <c r="B26" s="7" t="s">
        <v>629</v>
      </c>
      <c r="C26" s="59" t="s">
        <v>577</v>
      </c>
    </row>
    <row r="27" ht="13.5" customHeight="1">
      <c r="A27" s="24" t="s">
        <v>366</v>
      </c>
      <c r="B27" s="7" t="s">
        <v>681</v>
      </c>
      <c r="C27" s="59" t="s">
        <v>577</v>
      </c>
    </row>
    <row r="28" ht="13.5" customHeight="1">
      <c r="A28" s="24" t="s">
        <v>367</v>
      </c>
      <c r="B28" s="7" t="s">
        <v>635</v>
      </c>
      <c r="C28" s="59" t="s">
        <v>577</v>
      </c>
    </row>
    <row r="29" ht="13.5" customHeight="1">
      <c r="A29" s="24" t="s">
        <v>368</v>
      </c>
      <c r="B29" s="7" t="s">
        <v>710</v>
      </c>
      <c r="C29" s="59" t="s">
        <v>577</v>
      </c>
    </row>
    <row r="30" ht="13.5" customHeight="1">
      <c r="A30" s="24" t="s">
        <v>369</v>
      </c>
      <c r="B30" s="63" t="s">
        <v>369</v>
      </c>
      <c r="C30" s="59" t="s">
        <v>577</v>
      </c>
    </row>
    <row r="31" ht="13.5" customHeight="1">
      <c r="A31" s="24" t="s">
        <v>370</v>
      </c>
      <c r="B31" s="63" t="s">
        <v>370</v>
      </c>
      <c r="C31" s="59" t="s">
        <v>580</v>
      </c>
      <c r="D31" s="8">
        <v>8.0</v>
      </c>
    </row>
    <row r="32" ht="13.5" customHeight="1">
      <c r="A32" s="24" t="s">
        <v>371</v>
      </c>
      <c r="B32" s="7" t="s">
        <v>371</v>
      </c>
      <c r="C32" s="59" t="s">
        <v>580</v>
      </c>
    </row>
    <row r="33" ht="13.5" customHeight="1">
      <c r="A33" s="24" t="s">
        <v>372</v>
      </c>
      <c r="B33" s="7" t="s">
        <v>372</v>
      </c>
      <c r="C33" s="59" t="s">
        <v>580</v>
      </c>
    </row>
    <row r="34" ht="13.5" customHeight="1">
      <c r="A34" s="24" t="s">
        <v>373</v>
      </c>
      <c r="B34" s="7" t="s">
        <v>589</v>
      </c>
      <c r="C34" s="59" t="s">
        <v>580</v>
      </c>
    </row>
    <row r="35" ht="13.5" customHeight="1">
      <c r="A35" s="24" t="s">
        <v>374</v>
      </c>
      <c r="B35" s="7" t="s">
        <v>613</v>
      </c>
      <c r="C35" s="59" t="s">
        <v>580</v>
      </c>
    </row>
    <row r="36" ht="13.5" customHeight="1">
      <c r="A36" s="24" t="s">
        <v>375</v>
      </c>
      <c r="B36" s="8" t="s">
        <v>619</v>
      </c>
      <c r="C36" s="59" t="s">
        <v>580</v>
      </c>
    </row>
    <row r="37" ht="13.5" customHeight="1">
      <c r="A37" s="24" t="s">
        <v>376</v>
      </c>
      <c r="B37" s="8" t="s">
        <v>671</v>
      </c>
      <c r="C37" s="59" t="s">
        <v>580</v>
      </c>
    </row>
    <row r="38" ht="13.5" customHeight="1">
      <c r="A38" s="24" t="s">
        <v>377</v>
      </c>
      <c r="B38" s="54" t="s">
        <v>684</v>
      </c>
      <c r="C38" s="59" t="s">
        <v>580</v>
      </c>
    </row>
    <row r="39" ht="13.5" customHeight="1">
      <c r="A39" s="24" t="s">
        <v>378</v>
      </c>
      <c r="B39" s="7" t="s">
        <v>631</v>
      </c>
      <c r="C39" s="59" t="s">
        <v>580</v>
      </c>
    </row>
    <row r="40" ht="13.5" customHeight="1">
      <c r="A40" s="24" t="s">
        <v>379</v>
      </c>
      <c r="B40" s="7" t="s">
        <v>379</v>
      </c>
      <c r="C40" s="59" t="s">
        <v>584</v>
      </c>
      <c r="D40" s="8">
        <v>8.0</v>
      </c>
    </row>
    <row r="41" ht="13.5" customHeight="1">
      <c r="A41" s="24" t="s">
        <v>380</v>
      </c>
      <c r="B41" s="7" t="s">
        <v>662</v>
      </c>
      <c r="C41" s="59" t="s">
        <v>584</v>
      </c>
    </row>
    <row r="42" ht="13.5" customHeight="1">
      <c r="A42" s="24" t="s">
        <v>381</v>
      </c>
      <c r="B42" s="7" t="s">
        <v>578</v>
      </c>
      <c r="C42" s="59" t="s">
        <v>584</v>
      </c>
    </row>
    <row r="43" ht="13.5" customHeight="1">
      <c r="A43" s="24" t="s">
        <v>382</v>
      </c>
      <c r="B43" s="7" t="s">
        <v>667</v>
      </c>
      <c r="C43" s="59" t="s">
        <v>584</v>
      </c>
    </row>
    <row r="44" ht="13.5" customHeight="1">
      <c r="A44" s="24" t="s">
        <v>376</v>
      </c>
      <c r="B44" s="7" t="s">
        <v>671</v>
      </c>
      <c r="C44" s="59" t="s">
        <v>584</v>
      </c>
    </row>
    <row r="45" ht="13.5" customHeight="1">
      <c r="A45" s="24" t="s">
        <v>383</v>
      </c>
      <c r="B45" s="8" t="s">
        <v>625</v>
      </c>
      <c r="C45" s="59" t="s">
        <v>584</v>
      </c>
    </row>
    <row r="46" ht="13.5" customHeight="1">
      <c r="A46" s="24" t="s">
        <v>384</v>
      </c>
      <c r="B46" s="7" t="s">
        <v>633</v>
      </c>
      <c r="C46" s="59" t="s">
        <v>584</v>
      </c>
    </row>
    <row r="47" ht="13.5" customHeight="1">
      <c r="A47" s="24" t="s">
        <v>385</v>
      </c>
      <c r="B47" s="7" t="s">
        <v>637</v>
      </c>
      <c r="C47" s="59" t="s">
        <v>584</v>
      </c>
    </row>
    <row r="48" ht="13.5" customHeight="1">
      <c r="A48" s="24" t="s">
        <v>386</v>
      </c>
      <c r="B48" s="8" t="s">
        <v>656</v>
      </c>
      <c r="C48" s="59" t="s">
        <v>584</v>
      </c>
      <c r="D48" s="8">
        <v>8.0</v>
      </c>
    </row>
    <row r="49" ht="13.5" customHeight="1">
      <c r="A49" s="24" t="s">
        <v>387</v>
      </c>
      <c r="B49" s="7" t="s">
        <v>387</v>
      </c>
      <c r="C49" s="59" t="s">
        <v>585</v>
      </c>
    </row>
    <row r="50" ht="13.5" customHeight="1">
      <c r="A50" s="24" t="s">
        <v>388</v>
      </c>
      <c r="B50" s="7" t="s">
        <v>669</v>
      </c>
      <c r="C50" s="59" t="s">
        <v>585</v>
      </c>
    </row>
    <row r="51" ht="13.5" customHeight="1">
      <c r="A51" s="24" t="s">
        <v>389</v>
      </c>
      <c r="B51" s="7" t="s">
        <v>608</v>
      </c>
      <c r="C51" s="59" t="s">
        <v>585</v>
      </c>
    </row>
    <row r="52" ht="13.5" customHeight="1">
      <c r="A52" s="24" t="s">
        <v>390</v>
      </c>
      <c r="B52" s="8" t="s">
        <v>694</v>
      </c>
      <c r="C52" s="59" t="s">
        <v>585</v>
      </c>
    </row>
    <row r="53" ht="13.5" customHeight="1">
      <c r="A53" s="24" t="s">
        <v>391</v>
      </c>
      <c r="B53" s="8" t="s">
        <v>649</v>
      </c>
      <c r="C53" s="59" t="s">
        <v>585</v>
      </c>
    </row>
    <row r="54" ht="13.5" customHeight="1">
      <c r="A54" s="24" t="s">
        <v>392</v>
      </c>
      <c r="B54" s="7" t="s">
        <v>676</v>
      </c>
      <c r="C54" s="59" t="s">
        <v>585</v>
      </c>
    </row>
    <row r="55" ht="13.5" customHeight="1">
      <c r="A55" s="24" t="s">
        <v>393</v>
      </c>
      <c r="B55" s="7" t="s">
        <v>627</v>
      </c>
      <c r="C55" s="59" t="s">
        <v>585</v>
      </c>
    </row>
    <row r="56" ht="13.5" customHeight="1">
      <c r="A56" s="24" t="s">
        <v>394</v>
      </c>
      <c r="B56" s="7" t="s">
        <v>654</v>
      </c>
      <c r="C56" s="59" t="s">
        <v>585</v>
      </c>
      <c r="D56" s="8">
        <v>9.0</v>
      </c>
    </row>
    <row r="57" ht="13.5" customHeight="1">
      <c r="A57" s="24" t="s">
        <v>395</v>
      </c>
      <c r="B57" s="7" t="s">
        <v>395</v>
      </c>
      <c r="C57" s="59" t="s">
        <v>588</v>
      </c>
    </row>
    <row r="58" ht="13.5" customHeight="1">
      <c r="A58" s="24" t="s">
        <v>396</v>
      </c>
      <c r="B58" s="7" t="s">
        <v>689</v>
      </c>
      <c r="C58" s="59" t="s">
        <v>588</v>
      </c>
    </row>
    <row r="59" ht="13.5" customHeight="1">
      <c r="A59" s="24" t="s">
        <v>397</v>
      </c>
      <c r="B59" s="7" t="s">
        <v>604</v>
      </c>
      <c r="C59" s="59" t="s">
        <v>588</v>
      </c>
    </row>
    <row r="60" ht="13.5" customHeight="1">
      <c r="A60" s="24" t="s">
        <v>398</v>
      </c>
      <c r="B60" s="7" t="s">
        <v>692</v>
      </c>
      <c r="C60" s="59" t="s">
        <v>588</v>
      </c>
    </row>
    <row r="61" ht="13.5" customHeight="1">
      <c r="A61" s="24" t="s">
        <v>399</v>
      </c>
      <c r="B61" s="8" t="s">
        <v>399</v>
      </c>
      <c r="C61" s="59" t="s">
        <v>588</v>
      </c>
    </row>
    <row r="62" ht="13.5" customHeight="1">
      <c r="A62" s="24" t="s">
        <v>400</v>
      </c>
      <c r="B62" s="8" t="s">
        <v>647</v>
      </c>
      <c r="C62" s="59" t="s">
        <v>588</v>
      </c>
    </row>
    <row r="63" ht="13.5" customHeight="1">
      <c r="A63" s="24" t="s">
        <v>401</v>
      </c>
      <c r="B63" s="7" t="s">
        <v>401</v>
      </c>
      <c r="C63" s="59" t="s">
        <v>588</v>
      </c>
    </row>
    <row r="64" ht="13.5" customHeight="1">
      <c r="A64" s="24" t="s">
        <v>118</v>
      </c>
      <c r="B64" s="7" t="s">
        <v>522</v>
      </c>
      <c r="C64" s="59" t="s">
        <v>588</v>
      </c>
    </row>
    <row r="65" ht="13.5" customHeight="1">
      <c r="A65" s="24" t="s">
        <v>402</v>
      </c>
      <c r="B65" s="54" t="s">
        <v>639</v>
      </c>
      <c r="C65" s="59" t="s">
        <v>588</v>
      </c>
    </row>
    <row r="66" ht="13.5" customHeight="1">
      <c r="A66" s="49" t="s">
        <v>403</v>
      </c>
      <c r="B66" s="8" t="s">
        <v>403</v>
      </c>
      <c r="C66" s="59" t="s">
        <v>403</v>
      </c>
    </row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0.38"/>
    <col customWidth="1" min="3" max="3" width="8.63"/>
    <col customWidth="1" min="4" max="4" width="21.38"/>
    <col customWidth="1" min="5" max="5" width="13.75"/>
    <col customWidth="1" min="6" max="6" width="13.13"/>
    <col customWidth="1" min="7" max="26" width="8.63"/>
  </cols>
  <sheetData>
    <row r="1" ht="13.5" customHeight="1">
      <c r="B1" s="68" t="s">
        <v>721</v>
      </c>
      <c r="C1" s="68" t="s">
        <v>722</v>
      </c>
      <c r="D1" s="68" t="s">
        <v>723</v>
      </c>
      <c r="E1" s="68" t="s">
        <v>565</v>
      </c>
      <c r="F1" s="68" t="s">
        <v>566</v>
      </c>
      <c r="G1" s="68" t="s">
        <v>724</v>
      </c>
      <c r="H1" s="68" t="s">
        <v>567</v>
      </c>
      <c r="I1" s="68" t="s">
        <v>725</v>
      </c>
      <c r="J1" s="68" t="s">
        <v>726</v>
      </c>
    </row>
    <row r="2" ht="13.5" customHeight="1">
      <c r="B2" s="69">
        <v>44704.0</v>
      </c>
      <c r="C2" s="52" t="s">
        <v>572</v>
      </c>
      <c r="D2" s="52" t="s">
        <v>727</v>
      </c>
      <c r="E2" s="52"/>
      <c r="F2" s="52"/>
      <c r="G2" s="52"/>
      <c r="H2" s="52"/>
      <c r="I2" s="52"/>
      <c r="J2" s="52"/>
    </row>
    <row r="3" ht="13.5" customHeight="1">
      <c r="B3" s="69">
        <v>44704.0</v>
      </c>
      <c r="C3" s="52" t="s">
        <v>594</v>
      </c>
      <c r="D3" s="52" t="s">
        <v>728</v>
      </c>
      <c r="E3" s="52"/>
      <c r="F3" s="52"/>
      <c r="G3" s="52"/>
      <c r="H3" s="52"/>
      <c r="I3" s="52"/>
      <c r="J3" s="52"/>
    </row>
    <row r="4" ht="13.5" customHeight="1">
      <c r="B4" s="70">
        <v>44718.0</v>
      </c>
      <c r="C4" s="52" t="s">
        <v>602</v>
      </c>
      <c r="D4" s="52" t="s">
        <v>729</v>
      </c>
      <c r="E4" s="52"/>
      <c r="F4" s="52"/>
      <c r="G4" s="52"/>
      <c r="H4" s="52"/>
      <c r="I4" s="52"/>
      <c r="J4" s="52"/>
    </row>
    <row r="5" ht="13.5" customHeight="1">
      <c r="B5" s="70">
        <v>44706.0</v>
      </c>
      <c r="C5" s="52" t="s">
        <v>603</v>
      </c>
      <c r="D5" s="52" t="s">
        <v>730</v>
      </c>
      <c r="E5" s="52"/>
      <c r="F5" s="52"/>
      <c r="G5" s="52"/>
      <c r="H5" s="52"/>
      <c r="I5" s="52"/>
      <c r="J5" s="52"/>
    </row>
    <row r="6" ht="13.5" customHeight="1">
      <c r="B6" s="70">
        <v>44706.0</v>
      </c>
      <c r="C6" s="8" t="s">
        <v>606</v>
      </c>
      <c r="D6" s="52"/>
      <c r="E6" s="52"/>
      <c r="F6" s="52"/>
      <c r="G6" s="52"/>
      <c r="H6" s="52"/>
      <c r="I6" s="52"/>
      <c r="J6" s="52"/>
    </row>
    <row r="7" ht="13.5" customHeight="1">
      <c r="B7" s="69">
        <v>44705.0</v>
      </c>
      <c r="C7" s="8" t="s">
        <v>595</v>
      </c>
    </row>
    <row r="8" ht="13.5" customHeight="1">
      <c r="B8" s="70">
        <v>44706.0</v>
      </c>
      <c r="C8" s="8" t="s">
        <v>596</v>
      </c>
    </row>
    <row r="9" ht="13.5" customHeight="1">
      <c r="B9" s="70">
        <v>44706.0</v>
      </c>
      <c r="C9" s="8" t="s">
        <v>599</v>
      </c>
    </row>
    <row r="10" ht="13.5" customHeight="1">
      <c r="B10" s="69">
        <v>44705.0</v>
      </c>
      <c r="C10" s="8" t="s">
        <v>601</v>
      </c>
    </row>
    <row r="11" ht="13.5" customHeight="1">
      <c r="B11" s="70">
        <v>44718.0</v>
      </c>
      <c r="C11" s="8" t="s">
        <v>701</v>
      </c>
    </row>
    <row r="12" ht="13.5" customHeight="1">
      <c r="B12" s="70">
        <v>44719.0</v>
      </c>
      <c r="C12" s="8" t="s">
        <v>610</v>
      </c>
    </row>
    <row r="13" ht="13.5" customHeight="1">
      <c r="B13" s="70">
        <v>44719.0</v>
      </c>
      <c r="C13" s="8" t="s">
        <v>612</v>
      </c>
    </row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2024-09-25T13:37:45Z</dcterms:created>
  <dc:creator>Radjamin Hukom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0x0101001EC466D3424D024394C721A277E1AFD0</vt:lpwstr>
  </property>
</Properties>
</file>