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3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8.xml" ContentType="application/vnd.openxmlformats-officedocument.drawingml.chart+xml"/>
  <Override PartName="/xl/drawings/drawing4.xml" ContentType="application/vnd.openxmlformats-officedocument.drawingml.chartshape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5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drawings/drawing6.xml" ContentType="application/vnd.openxmlformats-officedocument.drawingml.chartshapes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organic classification/Python code/"/>
    </mc:Choice>
  </mc:AlternateContent>
  <xr:revisionPtr revIDLastSave="4" documentId="8_{09BD4D6C-791E-4BC9-B601-869CF4BFB7F5}" xr6:coauthVersionLast="47" xr6:coauthVersionMax="47" xr10:uidLastSave="{3B3FA9BA-B2FB-4E25-BAA6-B842D7D10B1B}"/>
  <bookViews>
    <workbookView xWindow="20370" yWindow="-3960" windowWidth="19440" windowHeight="15000" tabRatio="745" xr2:uid="{00000000-000D-0000-FFFF-FFFF00000000}"/>
  </bookViews>
  <sheets>
    <sheet name="098" sheetId="180" r:id="rId1"/>
    <sheet name="094" sheetId="181" r:id="rId2"/>
    <sheet name="090" sheetId="182" r:id="rId3"/>
  </sheets>
  <externalReferences>
    <externalReference r:id="rId4"/>
  </externalReferences>
  <definedNames>
    <definedName name="Cc">'[1]L2.2 Consol'!$G$5</definedName>
    <definedName name="Cr">'[1]L2.2 Consol'!$G$7</definedName>
    <definedName name="_xlnm.Print_Area" localSheetId="2">'090'!$CP$13:$DJ$76,'090'!$BR$13:$CL$76</definedName>
    <definedName name="_xlnm.Print_Area" localSheetId="1">'094'!$CP$13:$DJ$76,'094'!$BR$13:$CL$76</definedName>
    <definedName name="_xlnm.Print_Area" localSheetId="0">'098'!$CP$13:$DJ$76,'098'!$BR$13:$CL$76</definedName>
    <definedName name="_xlnm.Print_Titles" localSheetId="2">'090'!$12:$12</definedName>
    <definedName name="_xlnm.Print_Titles" localSheetId="1">'094'!$12:$12</definedName>
    <definedName name="_xlnm.Print_Titles" localSheetId="0">'098'!$12:$12</definedName>
    <definedName name="solver_adj" localSheetId="2" hidden="1">'090'!$AL$9</definedName>
    <definedName name="solver_adj" localSheetId="1" hidden="1">'094'!$AL$9</definedName>
    <definedName name="solver_adj" localSheetId="0" hidden="1">'098'!$AL$9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100</definedName>
    <definedName name="solver_itr" localSheetId="1" hidden="1">100</definedName>
    <definedName name="solver_itr" localSheetId="0" hidden="1">100</definedName>
    <definedName name="solver_lhs1" localSheetId="2" hidden="1">'090'!$AL$9</definedName>
    <definedName name="solver_lhs1" localSheetId="1" hidden="1">'094'!$AL$9</definedName>
    <definedName name="solver_lhs1" localSheetId="0" hidden="1">'098'!$AL$9</definedName>
    <definedName name="solver_lhs2" localSheetId="2" hidden="1">'090'!$AO$34</definedName>
    <definedName name="solver_lhs2" localSheetId="1" hidden="1">'094'!$AO$34</definedName>
    <definedName name="solver_lhs2" localSheetId="0" hidden="1">'098'!$AO$34</definedName>
    <definedName name="solver_lin" localSheetId="2" hidden="1">2</definedName>
    <definedName name="solver_lin" localSheetId="1" hidden="1">2</definedName>
    <definedName name="solver_lin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um" localSheetId="2" hidden="1">2</definedName>
    <definedName name="solver_num" localSheetId="1" hidden="1">2</definedName>
    <definedName name="solver_num" localSheetId="0" hidden="1">2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'090'!$W$9</definedName>
    <definedName name="solver_opt" localSheetId="1" hidden="1">'094'!$W$9</definedName>
    <definedName name="solver_opt" localSheetId="0" hidden="1">'098'!$W$9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el1" localSheetId="2" hidden="1">3</definedName>
    <definedName name="solver_rel1" localSheetId="1" hidden="1">3</definedName>
    <definedName name="solver_rel1" localSheetId="0" hidden="1">3</definedName>
    <definedName name="solver_rel2" localSheetId="2" hidden="1">3</definedName>
    <definedName name="solver_rel2" localSheetId="1" hidden="1">3</definedName>
    <definedName name="solver_rel2" localSheetId="0" hidden="1">3</definedName>
    <definedName name="solver_rhs1" localSheetId="2" hidden="1">0</definedName>
    <definedName name="solver_rhs1" localSheetId="1" hidden="1">0</definedName>
    <definedName name="solver_rhs1" localSheetId="0" hidden="1">0</definedName>
    <definedName name="solver_rhs2" localSheetId="2" hidden="1">1</definedName>
    <definedName name="solver_rhs2" localSheetId="1" hidden="1">1</definedName>
    <definedName name="solver_rhs2" localSheetId="0" hidden="1">1</definedName>
    <definedName name="solver_scl" localSheetId="2" hidden="1">2</definedName>
    <definedName name="solver_scl" localSheetId="1" hidden="1">2</definedName>
    <definedName name="solver_scl" localSheetId="0" hidden="1">2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tim" localSheetId="2" hidden="1">100</definedName>
    <definedName name="solver_tim" localSheetId="1" hidden="1">100</definedName>
    <definedName name="solver_tim" localSheetId="0" hidden="1">100</definedName>
    <definedName name="solver_tol" localSheetId="2" hidden="1">0.05</definedName>
    <definedName name="solver_tol" localSheetId="1" hidden="1">0.05</definedName>
    <definedName name="solver_tol" localSheetId="0" hidden="1">0.05</definedName>
    <definedName name="solver_typ" localSheetId="2" hidden="1">2</definedName>
    <definedName name="solver_typ" localSheetId="1" hidden="1">2</definedName>
    <definedName name="solver_typ" localSheetId="0" hidden="1">2</definedName>
    <definedName name="solver_val" localSheetId="2" hidden="1">1</definedName>
    <definedName name="solver_val" localSheetId="1" hidden="1">1</definedName>
    <definedName name="solver_val" localSheetId="0" hidden="1">1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4" i="182" l="1"/>
  <c r="BN14" i="182"/>
  <c r="BL16" i="182"/>
  <c r="BN16" i="182"/>
  <c r="BL17" i="182"/>
  <c r="BN17" i="182"/>
  <c r="BL18" i="182"/>
  <c r="BN18" i="182"/>
  <c r="BL19" i="182"/>
  <c r="BN19" i="182"/>
  <c r="BL20" i="182"/>
  <c r="BN20" i="182"/>
  <c r="BL21" i="182"/>
  <c r="BN21" i="182"/>
  <c r="BL22" i="182"/>
  <c r="BN22" i="182"/>
  <c r="BL23" i="182"/>
  <c r="BN23" i="182"/>
  <c r="BL24" i="182"/>
  <c r="BN24" i="182"/>
  <c r="BL25" i="182"/>
  <c r="BN25" i="182"/>
  <c r="BL26" i="182"/>
  <c r="BN26" i="182"/>
  <c r="BL27" i="182"/>
  <c r="BN27" i="182"/>
  <c r="BL28" i="182"/>
  <c r="BN28" i="182"/>
  <c r="BL29" i="182"/>
  <c r="BN29" i="182"/>
  <c r="BL30" i="182"/>
  <c r="BN30" i="182"/>
  <c r="BL31" i="182"/>
  <c r="BN31" i="182"/>
  <c r="BL32" i="182"/>
  <c r="BN32" i="182"/>
  <c r="BL33" i="182"/>
  <c r="BN33" i="182"/>
  <c r="BL34" i="182"/>
  <c r="BN34" i="182"/>
  <c r="BL35" i="182"/>
  <c r="BN35" i="182"/>
  <c r="BL36" i="182"/>
  <c r="BN36" i="182"/>
  <c r="BL37" i="182"/>
  <c r="BN37" i="182"/>
  <c r="BL38" i="182"/>
  <c r="BN38" i="182"/>
  <c r="BL39" i="182"/>
  <c r="BN39" i="182"/>
  <c r="BL40" i="182"/>
  <c r="BN40" i="182"/>
  <c r="BL41" i="182"/>
  <c r="BN41" i="182"/>
  <c r="BL42" i="182"/>
  <c r="BN42" i="182"/>
  <c r="BL43" i="182"/>
  <c r="BN43" i="182"/>
  <c r="BL44" i="182"/>
  <c r="BN44" i="182"/>
  <c r="BL45" i="182"/>
  <c r="BN45" i="182"/>
  <c r="BL46" i="182"/>
  <c r="BN46" i="182"/>
  <c r="BL47" i="182"/>
  <c r="BN47" i="182"/>
  <c r="BL48" i="182"/>
  <c r="BN48" i="182"/>
  <c r="BL49" i="182"/>
  <c r="BN49" i="182"/>
  <c r="BL50" i="182"/>
  <c r="BN50" i="182"/>
  <c r="BL51" i="182"/>
  <c r="BN51" i="182"/>
  <c r="BL52" i="182"/>
  <c r="BN52" i="182"/>
  <c r="BL53" i="182"/>
  <c r="BN53" i="182"/>
  <c r="BL54" i="182"/>
  <c r="BN54" i="182"/>
  <c r="BL55" i="182"/>
  <c r="BN55" i="182"/>
  <c r="BL56" i="182"/>
  <c r="BN56" i="182"/>
  <c r="BL57" i="182"/>
  <c r="BN57" i="182"/>
  <c r="BL58" i="182"/>
  <c r="BN58" i="182"/>
  <c r="BL59" i="182"/>
  <c r="BN59" i="182"/>
  <c r="BL60" i="182"/>
  <c r="BN60" i="182"/>
  <c r="BL61" i="182"/>
  <c r="BN61" i="182"/>
  <c r="BL62" i="182"/>
  <c r="BN62" i="182"/>
  <c r="BL63" i="182"/>
  <c r="BN63" i="182"/>
  <c r="BL64" i="182"/>
  <c r="BN64" i="182"/>
  <c r="BL65" i="182"/>
  <c r="BN65" i="182"/>
  <c r="BL66" i="182"/>
  <c r="BN66" i="182"/>
  <c r="BL67" i="182"/>
  <c r="BN67" i="182"/>
  <c r="BL68" i="182"/>
  <c r="BN68" i="182"/>
  <c r="BL69" i="182"/>
  <c r="BN69" i="182"/>
  <c r="BL70" i="182"/>
  <c r="BN70" i="182"/>
  <c r="BL71" i="182"/>
  <c r="BN71" i="182"/>
  <c r="BL72" i="182"/>
  <c r="BN72" i="182"/>
  <c r="BL73" i="182"/>
  <c r="BN73" i="182"/>
  <c r="BL74" i="182"/>
  <c r="BN74" i="182"/>
  <c r="BL75" i="182"/>
  <c r="BN75" i="182"/>
  <c r="BL76" i="182"/>
  <c r="BN76" i="182"/>
  <c r="BL77" i="182"/>
  <c r="BN77" i="182"/>
  <c r="BL78" i="182"/>
  <c r="BN78" i="182"/>
  <c r="BL79" i="182"/>
  <c r="BN79" i="182"/>
  <c r="BL80" i="182"/>
  <c r="BN80" i="182"/>
  <c r="BL81" i="182"/>
  <c r="BN81" i="182"/>
  <c r="BL82" i="182"/>
  <c r="BN82" i="182"/>
  <c r="BL83" i="182"/>
  <c r="BN83" i="182"/>
  <c r="BL84" i="182"/>
  <c r="BN84" i="182"/>
  <c r="BL85" i="182"/>
  <c r="BN85" i="182"/>
  <c r="BL86" i="182"/>
  <c r="BN86" i="182"/>
  <c r="BL87" i="182"/>
  <c r="BN87" i="182"/>
  <c r="BL88" i="182"/>
  <c r="BN88" i="182"/>
  <c r="BL89" i="182"/>
  <c r="BN89" i="182"/>
  <c r="BL90" i="182"/>
  <c r="BN90" i="182"/>
  <c r="BL91" i="182"/>
  <c r="BN91" i="182"/>
  <c r="BL92" i="182"/>
  <c r="BN92" i="182"/>
  <c r="BL93" i="182"/>
  <c r="BN93" i="182"/>
  <c r="BL94" i="182"/>
  <c r="BN94" i="182"/>
  <c r="BL95" i="182"/>
  <c r="BN95" i="182"/>
  <c r="BL96" i="182"/>
  <c r="BN96" i="182"/>
  <c r="BL97" i="182"/>
  <c r="BN97" i="182"/>
  <c r="BL98" i="182"/>
  <c r="BN98" i="182"/>
  <c r="BL99" i="182"/>
  <c r="BN99" i="182"/>
  <c r="BL100" i="182"/>
  <c r="BN100" i="182"/>
  <c r="BL101" i="182"/>
  <c r="BN101" i="182"/>
  <c r="BL102" i="182"/>
  <c r="BN102" i="182"/>
  <c r="BL103" i="182"/>
  <c r="BN103" i="182"/>
  <c r="BL104" i="182"/>
  <c r="BN104" i="182"/>
  <c r="BL105" i="182"/>
  <c r="BN105" i="182"/>
  <c r="BL106" i="182"/>
  <c r="BN106" i="182"/>
  <c r="BL107" i="182"/>
  <c r="BN107" i="182"/>
  <c r="BL108" i="182"/>
  <c r="BN108" i="182"/>
  <c r="BL109" i="182"/>
  <c r="BN109" i="182"/>
  <c r="BL110" i="182"/>
  <c r="BN110" i="182"/>
  <c r="BL111" i="182"/>
  <c r="BN111" i="182"/>
  <c r="BL112" i="182"/>
  <c r="BN112" i="182"/>
  <c r="BL113" i="182"/>
  <c r="BN113" i="182"/>
  <c r="BL114" i="182"/>
  <c r="BN114" i="182"/>
  <c r="BL115" i="182"/>
  <c r="BN115" i="182"/>
  <c r="BL116" i="182"/>
  <c r="BN116" i="182"/>
  <c r="BL117" i="182"/>
  <c r="BN117" i="182"/>
  <c r="BL118" i="182"/>
  <c r="BN118" i="182"/>
  <c r="BL119" i="182"/>
  <c r="BN119" i="182"/>
  <c r="BL120" i="182"/>
  <c r="BN120" i="182"/>
  <c r="BL121" i="182"/>
  <c r="BN121" i="182"/>
  <c r="BL122" i="182"/>
  <c r="BN122" i="182"/>
  <c r="BL123" i="182"/>
  <c r="BN123" i="182"/>
  <c r="BL124" i="182"/>
  <c r="BN124" i="182"/>
  <c r="BL125" i="182"/>
  <c r="BN125" i="182"/>
  <c r="BL126" i="182"/>
  <c r="BN126" i="182"/>
  <c r="BL127" i="182"/>
  <c r="BN127" i="182"/>
  <c r="BL128" i="182"/>
  <c r="BN128" i="182"/>
  <c r="BL129" i="182"/>
  <c r="BN129" i="182"/>
  <c r="BL130" i="182"/>
  <c r="BN130" i="182"/>
  <c r="BL131" i="182"/>
  <c r="BN131" i="182"/>
  <c r="BL132" i="182"/>
  <c r="BN132" i="182"/>
  <c r="BL133" i="182"/>
  <c r="BN133" i="182"/>
  <c r="BL134" i="182"/>
  <c r="BN134" i="182"/>
  <c r="BL135" i="182"/>
  <c r="BN135" i="182"/>
  <c r="BL136" i="182"/>
  <c r="BN136" i="182"/>
  <c r="BL137" i="182"/>
  <c r="BN137" i="182"/>
  <c r="BL138" i="182"/>
  <c r="BN138" i="182"/>
  <c r="BL139" i="182"/>
  <c r="BN139" i="182"/>
  <c r="BL140" i="182"/>
  <c r="BN140" i="182"/>
  <c r="BL141" i="182"/>
  <c r="BN141" i="182"/>
  <c r="BL142" i="182"/>
  <c r="BN142" i="182"/>
  <c r="BL143" i="182"/>
  <c r="BN143" i="182"/>
  <c r="BL144" i="182"/>
  <c r="BN144" i="182"/>
  <c r="BL145" i="182"/>
  <c r="BN145" i="182"/>
  <c r="BL146" i="182"/>
  <c r="BN146" i="182"/>
  <c r="BL147" i="182"/>
  <c r="BN147" i="182"/>
  <c r="BL148" i="182"/>
  <c r="BN148" i="182"/>
  <c r="BL149" i="182"/>
  <c r="BN149" i="182"/>
  <c r="BL150" i="182"/>
  <c r="BN150" i="182"/>
  <c r="BL151" i="182"/>
  <c r="BN151" i="182"/>
  <c r="BL152" i="182"/>
  <c r="BN152" i="182"/>
  <c r="BL153" i="182"/>
  <c r="BN153" i="182"/>
  <c r="BL154" i="182"/>
  <c r="BN154" i="182"/>
  <c r="BL155" i="182"/>
  <c r="BN155" i="182"/>
  <c r="BL156" i="182"/>
  <c r="BN156" i="182"/>
  <c r="BL157" i="182"/>
  <c r="BN157" i="182"/>
  <c r="BL158" i="182"/>
  <c r="BN158" i="182"/>
  <c r="BL159" i="182"/>
  <c r="BN159" i="182"/>
  <c r="BL160" i="182"/>
  <c r="BN160" i="182"/>
  <c r="BL161" i="182"/>
  <c r="BN161" i="182"/>
  <c r="BL162" i="182"/>
  <c r="BN162" i="182"/>
  <c r="BL163" i="182"/>
  <c r="BN163" i="182"/>
  <c r="BL164" i="182"/>
  <c r="BN164" i="182"/>
  <c r="BL165" i="182"/>
  <c r="BN165" i="182"/>
  <c r="BL166" i="182"/>
  <c r="BN166" i="182"/>
  <c r="BL167" i="182"/>
  <c r="BN167" i="182"/>
  <c r="BL168" i="182"/>
  <c r="BN168" i="182"/>
  <c r="BL169" i="182"/>
  <c r="BN169" i="182"/>
  <c r="BL170" i="182"/>
  <c r="BN170" i="182"/>
  <c r="BL171" i="182"/>
  <c r="BN171" i="182"/>
  <c r="BL172" i="182"/>
  <c r="BN172" i="182"/>
  <c r="BL173" i="182"/>
  <c r="BN173" i="182"/>
  <c r="BL174" i="182"/>
  <c r="BN174" i="182"/>
  <c r="BL175" i="182"/>
  <c r="BN175" i="182"/>
  <c r="BL176" i="182"/>
  <c r="BN176" i="182"/>
  <c r="BL177" i="182"/>
  <c r="BN177" i="182"/>
  <c r="BL178" i="182"/>
  <c r="BN178" i="182"/>
  <c r="BL179" i="182"/>
  <c r="BN179" i="182"/>
  <c r="BL180" i="182"/>
  <c r="BN180" i="182"/>
  <c r="BL181" i="182"/>
  <c r="BN181" i="182"/>
  <c r="BL182" i="182"/>
  <c r="BN182" i="182"/>
  <c r="BL183" i="182"/>
  <c r="BN183" i="182"/>
  <c r="BL184" i="182"/>
  <c r="BN184" i="182"/>
  <c r="BL185" i="182"/>
  <c r="BN185" i="182"/>
  <c r="BL186" i="182"/>
  <c r="BN186" i="182"/>
  <c r="BL187" i="182"/>
  <c r="BN187" i="182"/>
  <c r="BL188" i="182"/>
  <c r="BN188" i="182"/>
  <c r="BL189" i="182"/>
  <c r="BN189" i="182"/>
  <c r="BL190" i="182"/>
  <c r="BN190" i="182"/>
  <c r="BL191" i="182"/>
  <c r="BN191" i="182"/>
  <c r="BL192" i="182"/>
  <c r="BN192" i="182"/>
  <c r="BL193" i="182"/>
  <c r="BN193" i="182"/>
  <c r="BL194" i="182"/>
  <c r="BN194" i="182"/>
  <c r="BL195" i="182"/>
  <c r="BN195" i="182"/>
  <c r="BL196" i="182"/>
  <c r="BN196" i="182"/>
  <c r="BL197" i="182"/>
  <c r="BN197" i="182"/>
  <c r="BL198" i="182"/>
  <c r="BN198" i="182"/>
  <c r="BL199" i="182"/>
  <c r="BN199" i="182"/>
  <c r="BL200" i="182"/>
  <c r="BN200" i="182"/>
  <c r="BL201" i="182"/>
  <c r="BN201" i="182"/>
  <c r="BL202" i="182"/>
  <c r="BN202" i="182"/>
  <c r="BL203" i="182"/>
  <c r="BN203" i="182"/>
  <c r="BL204" i="182"/>
  <c r="BN204" i="182"/>
  <c r="BL205" i="182"/>
  <c r="BN205" i="182"/>
  <c r="BL206" i="182"/>
  <c r="BN206" i="182"/>
  <c r="BL207" i="182"/>
  <c r="BN207" i="182"/>
  <c r="BL208" i="182"/>
  <c r="BN208" i="182"/>
  <c r="BL209" i="182"/>
  <c r="BN209" i="182"/>
  <c r="BL210" i="182"/>
  <c r="BN210" i="182"/>
  <c r="BL211" i="182"/>
  <c r="BN211" i="182"/>
  <c r="BL212" i="182"/>
  <c r="BN212" i="182"/>
  <c r="BL213" i="182"/>
  <c r="BN213" i="182"/>
  <c r="BL214" i="182"/>
  <c r="BN214" i="182"/>
  <c r="BL215" i="182"/>
  <c r="BN215" i="182"/>
  <c r="BL216" i="182"/>
  <c r="BN216" i="182"/>
  <c r="BL217" i="182"/>
  <c r="BN217" i="182"/>
  <c r="BL218" i="182"/>
  <c r="BN218" i="182"/>
  <c r="BL219" i="182"/>
  <c r="BN219" i="182"/>
  <c r="BL220" i="182"/>
  <c r="BN220" i="182"/>
  <c r="BL221" i="182"/>
  <c r="BN221" i="182"/>
  <c r="BL222" i="182"/>
  <c r="BN222" i="182"/>
  <c r="BL223" i="182"/>
  <c r="BN223" i="182"/>
  <c r="BL224" i="182"/>
  <c r="BN224" i="182"/>
  <c r="BL225" i="182"/>
  <c r="BN225" i="182"/>
  <c r="BL226" i="182"/>
  <c r="BN226" i="182"/>
  <c r="BL227" i="182"/>
  <c r="BN227" i="182"/>
  <c r="BL228" i="182"/>
  <c r="BN228" i="182"/>
  <c r="BL229" i="182"/>
  <c r="BN229" i="182"/>
  <c r="BL230" i="182"/>
  <c r="BN230" i="182"/>
  <c r="BL231" i="182"/>
  <c r="BN231" i="182"/>
  <c r="BL232" i="182"/>
  <c r="BN232" i="182"/>
  <c r="BL233" i="182"/>
  <c r="BN233" i="182"/>
  <c r="BL234" i="182"/>
  <c r="BN234" i="182"/>
  <c r="BL235" i="182"/>
  <c r="BN235" i="182"/>
  <c r="BL236" i="182"/>
  <c r="BN236" i="182"/>
  <c r="BL237" i="182"/>
  <c r="BN237" i="182"/>
  <c r="BL238" i="182"/>
  <c r="BN238" i="182"/>
  <c r="BL239" i="182"/>
  <c r="BN239" i="182"/>
  <c r="BL240" i="182"/>
  <c r="BN240" i="182"/>
  <c r="BL241" i="182"/>
  <c r="BN241" i="182"/>
  <c r="BL242" i="182"/>
  <c r="BN242" i="182"/>
  <c r="BL243" i="182"/>
  <c r="BN243" i="182"/>
  <c r="BL244" i="182"/>
  <c r="BN244" i="182"/>
  <c r="BL245" i="182"/>
  <c r="BN245" i="182"/>
  <c r="BL246" i="182"/>
  <c r="BN246" i="182"/>
  <c r="BL247" i="182"/>
  <c r="BN247" i="182"/>
  <c r="BL248" i="182"/>
  <c r="BN248" i="182"/>
  <c r="BL249" i="182"/>
  <c r="BN249" i="182"/>
  <c r="BL250" i="182"/>
  <c r="BN250" i="182"/>
  <c r="BL251" i="182"/>
  <c r="BN251" i="182"/>
  <c r="BL252" i="182"/>
  <c r="BN252" i="182"/>
  <c r="BL253" i="182"/>
  <c r="BN253" i="182"/>
  <c r="BL254" i="182"/>
  <c r="BN254" i="182"/>
  <c r="BL255" i="182"/>
  <c r="BN255" i="182"/>
  <c r="BL256" i="182"/>
  <c r="BN256" i="182"/>
  <c r="BL257" i="182"/>
  <c r="BN257" i="182"/>
  <c r="BL258" i="182"/>
  <c r="BN258" i="182"/>
  <c r="BL259" i="182"/>
  <c r="BN259" i="182"/>
  <c r="BL260" i="182"/>
  <c r="BN260" i="182"/>
  <c r="BL261" i="182"/>
  <c r="BN261" i="182"/>
  <c r="BL262" i="182"/>
  <c r="BN262" i="182"/>
  <c r="BL263" i="182"/>
  <c r="BN263" i="182"/>
  <c r="BL264" i="182"/>
  <c r="BN264" i="182"/>
  <c r="BL265" i="182"/>
  <c r="BN265" i="182"/>
  <c r="BL266" i="182"/>
  <c r="BN266" i="182"/>
  <c r="BL267" i="182"/>
  <c r="BN267" i="182"/>
  <c r="BL268" i="182"/>
  <c r="BN268" i="182"/>
  <c r="BL269" i="182"/>
  <c r="BN269" i="182"/>
  <c r="BL270" i="182"/>
  <c r="BN270" i="182"/>
  <c r="BL271" i="182"/>
  <c r="BN271" i="182"/>
  <c r="BL272" i="182"/>
  <c r="BN272" i="182"/>
  <c r="BL273" i="182"/>
  <c r="BN273" i="182"/>
  <c r="BL274" i="182"/>
  <c r="BN274" i="182"/>
  <c r="BL275" i="182"/>
  <c r="BN275" i="182"/>
  <c r="BL276" i="182"/>
  <c r="BN276" i="182"/>
  <c r="BL277" i="182"/>
  <c r="BN277" i="182"/>
  <c r="BL278" i="182"/>
  <c r="BN278" i="182"/>
  <c r="BL279" i="182"/>
  <c r="BN279" i="182"/>
  <c r="BL280" i="182"/>
  <c r="BN280" i="182"/>
  <c r="BL281" i="182"/>
  <c r="BN281" i="182"/>
  <c r="BL282" i="182"/>
  <c r="BN282" i="182"/>
  <c r="BL283" i="182"/>
  <c r="BN283" i="182"/>
  <c r="BL284" i="182"/>
  <c r="BN284" i="182"/>
  <c r="BL285" i="182"/>
  <c r="BN285" i="182"/>
  <c r="BL286" i="182"/>
  <c r="BN286" i="182"/>
  <c r="BL287" i="182"/>
  <c r="BN287" i="182"/>
  <c r="BL288" i="182"/>
  <c r="BN288" i="182"/>
  <c r="BL289" i="182"/>
  <c r="BN289" i="182"/>
  <c r="BL290" i="182"/>
  <c r="BN290" i="182"/>
  <c r="BL291" i="182"/>
  <c r="BN291" i="182"/>
  <c r="BL292" i="182"/>
  <c r="BN292" i="182"/>
  <c r="BL293" i="182"/>
  <c r="BN293" i="182"/>
  <c r="BL294" i="182"/>
  <c r="BN294" i="182"/>
  <c r="BL295" i="182"/>
  <c r="BN295" i="182"/>
  <c r="BL296" i="182"/>
  <c r="BN296" i="182"/>
  <c r="BL297" i="182"/>
  <c r="BN297" i="182"/>
  <c r="BL298" i="182"/>
  <c r="BN298" i="182"/>
  <c r="BL299" i="182"/>
  <c r="BN299" i="182"/>
  <c r="BL300" i="182"/>
  <c r="BN300" i="182"/>
  <c r="BL301" i="182"/>
  <c r="BN301" i="182"/>
  <c r="BL302" i="182"/>
  <c r="BN302" i="182"/>
  <c r="BL303" i="182"/>
  <c r="BN303" i="182"/>
  <c r="BL304" i="182"/>
  <c r="BN304" i="182"/>
  <c r="BL305" i="182"/>
  <c r="BN305" i="182"/>
  <c r="BL306" i="182"/>
  <c r="BN306" i="182"/>
  <c r="BL307" i="182"/>
  <c r="BN307" i="182"/>
  <c r="BL308" i="182"/>
  <c r="BN308" i="182"/>
  <c r="BL309" i="182"/>
  <c r="BN309" i="182"/>
  <c r="BL310" i="182"/>
  <c r="BN310" i="182"/>
  <c r="BL311" i="182"/>
  <c r="BN311" i="182"/>
  <c r="BL312" i="182"/>
  <c r="BN312" i="182"/>
  <c r="BL313" i="182"/>
  <c r="BN313" i="182"/>
  <c r="BL314" i="182"/>
  <c r="BN314" i="182"/>
  <c r="BL315" i="182"/>
  <c r="BN315" i="182"/>
  <c r="BL316" i="182"/>
  <c r="BN316" i="182"/>
  <c r="BL317" i="182"/>
  <c r="BN317" i="182"/>
  <c r="BL318" i="182"/>
  <c r="BN318" i="182"/>
  <c r="BL319" i="182"/>
  <c r="BN319" i="182"/>
  <c r="BL320" i="182"/>
  <c r="BN320" i="182"/>
  <c r="I320" i="182"/>
  <c r="J320" i="182" s="1"/>
  <c r="I319" i="182"/>
  <c r="J319" i="182" s="1"/>
  <c r="I318" i="182"/>
  <c r="J318" i="182" s="1"/>
  <c r="I317" i="182"/>
  <c r="J317" i="182" s="1"/>
  <c r="I316" i="182"/>
  <c r="J316" i="182" s="1"/>
  <c r="I315" i="182"/>
  <c r="J315" i="182" s="1"/>
  <c r="J314" i="182"/>
  <c r="I314" i="182"/>
  <c r="J313" i="182"/>
  <c r="I313" i="182"/>
  <c r="I312" i="182"/>
  <c r="J312" i="182" s="1"/>
  <c r="I311" i="182"/>
  <c r="J311" i="182" s="1"/>
  <c r="I310" i="182"/>
  <c r="J310" i="182" s="1"/>
  <c r="I309" i="182"/>
  <c r="J309" i="182" s="1"/>
  <c r="I308" i="182"/>
  <c r="J308" i="182" s="1"/>
  <c r="I307" i="182"/>
  <c r="J307" i="182" s="1"/>
  <c r="J306" i="182"/>
  <c r="I306" i="182"/>
  <c r="J305" i="182"/>
  <c r="I305" i="182"/>
  <c r="I304" i="182"/>
  <c r="J304" i="182" s="1"/>
  <c r="I303" i="182"/>
  <c r="J303" i="182" s="1"/>
  <c r="I302" i="182"/>
  <c r="J302" i="182" s="1"/>
  <c r="I301" i="182"/>
  <c r="J301" i="182" s="1"/>
  <c r="I300" i="182"/>
  <c r="J300" i="182" s="1"/>
  <c r="I299" i="182"/>
  <c r="J299" i="182" s="1"/>
  <c r="J298" i="182"/>
  <c r="I298" i="182"/>
  <c r="J297" i="182"/>
  <c r="I297" i="182"/>
  <c r="I296" i="182"/>
  <c r="J296" i="182" s="1"/>
  <c r="I295" i="182"/>
  <c r="J295" i="182" s="1"/>
  <c r="I294" i="182"/>
  <c r="J294" i="182" s="1"/>
  <c r="I293" i="182"/>
  <c r="J293" i="182" s="1"/>
  <c r="I292" i="182"/>
  <c r="J292" i="182" s="1"/>
  <c r="I291" i="182"/>
  <c r="J291" i="182" s="1"/>
  <c r="J290" i="182"/>
  <c r="I290" i="182"/>
  <c r="J289" i="182"/>
  <c r="I289" i="182"/>
  <c r="I288" i="182"/>
  <c r="J288" i="182" s="1"/>
  <c r="I287" i="182"/>
  <c r="J287" i="182" s="1"/>
  <c r="I286" i="182"/>
  <c r="J286" i="182" s="1"/>
  <c r="I285" i="182"/>
  <c r="J285" i="182" s="1"/>
  <c r="I284" i="182"/>
  <c r="J284" i="182" s="1"/>
  <c r="I283" i="182"/>
  <c r="J283" i="182" s="1"/>
  <c r="J282" i="182"/>
  <c r="I282" i="182"/>
  <c r="J281" i="182"/>
  <c r="I281" i="182"/>
  <c r="I280" i="182"/>
  <c r="J280" i="182" s="1"/>
  <c r="I279" i="182"/>
  <c r="J279" i="182" s="1"/>
  <c r="I278" i="182"/>
  <c r="J278" i="182" s="1"/>
  <c r="I277" i="182"/>
  <c r="J277" i="182" s="1"/>
  <c r="I276" i="182"/>
  <c r="J276" i="182" s="1"/>
  <c r="I275" i="182"/>
  <c r="J275" i="182" s="1"/>
  <c r="I274" i="182"/>
  <c r="J274" i="182" s="1"/>
  <c r="I273" i="182"/>
  <c r="J273" i="182" s="1"/>
  <c r="I272" i="182"/>
  <c r="J272" i="182" s="1"/>
  <c r="I271" i="182"/>
  <c r="J271" i="182" s="1"/>
  <c r="I270" i="182"/>
  <c r="J270" i="182" s="1"/>
  <c r="I269" i="182"/>
  <c r="J269" i="182" s="1"/>
  <c r="I268" i="182"/>
  <c r="J268" i="182" s="1"/>
  <c r="I267" i="182"/>
  <c r="J267" i="182" s="1"/>
  <c r="I266" i="182"/>
  <c r="J266" i="182" s="1"/>
  <c r="I265" i="182"/>
  <c r="J265" i="182" s="1"/>
  <c r="I264" i="182"/>
  <c r="J264" i="182" s="1"/>
  <c r="J263" i="182"/>
  <c r="I263" i="182"/>
  <c r="I262" i="182"/>
  <c r="J262" i="182" s="1"/>
  <c r="I261" i="182"/>
  <c r="J261" i="182" s="1"/>
  <c r="I260" i="182"/>
  <c r="J260" i="182" s="1"/>
  <c r="I259" i="182"/>
  <c r="J259" i="182" s="1"/>
  <c r="I258" i="182"/>
  <c r="J258" i="182" s="1"/>
  <c r="J257" i="182"/>
  <c r="I257" i="182"/>
  <c r="I256" i="182"/>
  <c r="J256" i="182" s="1"/>
  <c r="I255" i="182"/>
  <c r="J255" i="182" s="1"/>
  <c r="I254" i="182"/>
  <c r="J254" i="182" s="1"/>
  <c r="I253" i="182"/>
  <c r="J253" i="182" s="1"/>
  <c r="I252" i="182"/>
  <c r="J252" i="182" s="1"/>
  <c r="I251" i="182"/>
  <c r="J251" i="182" s="1"/>
  <c r="I250" i="182"/>
  <c r="J250" i="182" s="1"/>
  <c r="J249" i="182"/>
  <c r="I249" i="182"/>
  <c r="I248" i="182"/>
  <c r="J248" i="182" s="1"/>
  <c r="I247" i="182"/>
  <c r="J247" i="182" s="1"/>
  <c r="I246" i="182"/>
  <c r="J246" i="182" s="1"/>
  <c r="I245" i="182"/>
  <c r="J245" i="182" s="1"/>
  <c r="I244" i="182"/>
  <c r="J244" i="182" s="1"/>
  <c r="I243" i="182"/>
  <c r="J243" i="182" s="1"/>
  <c r="I242" i="182"/>
  <c r="J242" i="182" s="1"/>
  <c r="I241" i="182"/>
  <c r="J241" i="182" s="1"/>
  <c r="I240" i="182"/>
  <c r="J240" i="182" s="1"/>
  <c r="J239" i="182"/>
  <c r="I239" i="182"/>
  <c r="I238" i="182"/>
  <c r="J238" i="182" s="1"/>
  <c r="I237" i="182"/>
  <c r="J237" i="182" s="1"/>
  <c r="I236" i="182"/>
  <c r="J236" i="182" s="1"/>
  <c r="I235" i="182"/>
  <c r="J235" i="182" s="1"/>
  <c r="I234" i="182"/>
  <c r="J234" i="182" s="1"/>
  <c r="I233" i="182"/>
  <c r="J233" i="182" s="1"/>
  <c r="I232" i="182"/>
  <c r="J232" i="182" s="1"/>
  <c r="J231" i="182"/>
  <c r="I231" i="182"/>
  <c r="I230" i="182"/>
  <c r="J230" i="182" s="1"/>
  <c r="I229" i="182"/>
  <c r="J229" i="182" s="1"/>
  <c r="I228" i="182"/>
  <c r="J228" i="182" s="1"/>
  <c r="I227" i="182"/>
  <c r="J227" i="182" s="1"/>
  <c r="I226" i="182"/>
  <c r="J226" i="182" s="1"/>
  <c r="I225" i="182"/>
  <c r="J225" i="182" s="1"/>
  <c r="I224" i="182"/>
  <c r="J224" i="182" s="1"/>
  <c r="I223" i="182"/>
  <c r="J223" i="182" s="1"/>
  <c r="I222" i="182"/>
  <c r="J222" i="182" s="1"/>
  <c r="I221" i="182"/>
  <c r="J221" i="182" s="1"/>
  <c r="I220" i="182"/>
  <c r="J220" i="182" s="1"/>
  <c r="I219" i="182"/>
  <c r="J219" i="182" s="1"/>
  <c r="I218" i="182"/>
  <c r="J218" i="182" s="1"/>
  <c r="J217" i="182"/>
  <c r="I217" i="182"/>
  <c r="I216" i="182"/>
  <c r="J216" i="182" s="1"/>
  <c r="I215" i="182"/>
  <c r="J215" i="182" s="1"/>
  <c r="I214" i="182"/>
  <c r="J214" i="182" s="1"/>
  <c r="I213" i="182"/>
  <c r="J213" i="182" s="1"/>
  <c r="I212" i="182"/>
  <c r="J212" i="182" s="1"/>
  <c r="I211" i="182"/>
  <c r="J211" i="182" s="1"/>
  <c r="I210" i="182"/>
  <c r="J210" i="182" s="1"/>
  <c r="I209" i="182"/>
  <c r="J209" i="182" s="1"/>
  <c r="I208" i="182"/>
  <c r="J208" i="182" s="1"/>
  <c r="I207" i="182"/>
  <c r="J207" i="182" s="1"/>
  <c r="I206" i="182"/>
  <c r="J206" i="182" s="1"/>
  <c r="J205" i="182"/>
  <c r="I205" i="182"/>
  <c r="I204" i="182"/>
  <c r="J204" i="182" s="1"/>
  <c r="I203" i="182"/>
  <c r="J203" i="182" s="1"/>
  <c r="I202" i="182"/>
  <c r="J202" i="182" s="1"/>
  <c r="I201" i="182"/>
  <c r="J201" i="182" s="1"/>
  <c r="I200" i="182"/>
  <c r="J200" i="182" s="1"/>
  <c r="I199" i="182"/>
  <c r="J199" i="182" s="1"/>
  <c r="I198" i="182"/>
  <c r="J198" i="182" s="1"/>
  <c r="I197" i="182"/>
  <c r="J197" i="182" s="1"/>
  <c r="I196" i="182"/>
  <c r="J196" i="182" s="1"/>
  <c r="I195" i="182"/>
  <c r="J195" i="182" s="1"/>
  <c r="I194" i="182"/>
  <c r="J194" i="182" s="1"/>
  <c r="I193" i="182"/>
  <c r="J193" i="182" s="1"/>
  <c r="J192" i="182"/>
  <c r="I192" i="182"/>
  <c r="I191" i="182"/>
  <c r="J191" i="182" s="1"/>
  <c r="I190" i="182"/>
  <c r="J190" i="182" s="1"/>
  <c r="I189" i="182"/>
  <c r="J189" i="182" s="1"/>
  <c r="I188" i="182"/>
  <c r="J188" i="182" s="1"/>
  <c r="I187" i="182"/>
  <c r="J187" i="182" s="1"/>
  <c r="I186" i="182"/>
  <c r="J186" i="182" s="1"/>
  <c r="I185" i="182"/>
  <c r="J185" i="182" s="1"/>
  <c r="J184" i="182"/>
  <c r="I184" i="182"/>
  <c r="I183" i="182"/>
  <c r="J183" i="182" s="1"/>
  <c r="I182" i="182"/>
  <c r="J182" i="182" s="1"/>
  <c r="I181" i="182"/>
  <c r="J181" i="182" s="1"/>
  <c r="I180" i="182"/>
  <c r="J180" i="182" s="1"/>
  <c r="I179" i="182"/>
  <c r="J179" i="182" s="1"/>
  <c r="I178" i="182"/>
  <c r="J178" i="182" s="1"/>
  <c r="I177" i="182"/>
  <c r="J177" i="182" s="1"/>
  <c r="J176" i="182"/>
  <c r="I176" i="182"/>
  <c r="I175" i="182"/>
  <c r="J175" i="182" s="1"/>
  <c r="I174" i="182"/>
  <c r="J174" i="182" s="1"/>
  <c r="I173" i="182"/>
  <c r="J173" i="182" s="1"/>
  <c r="I172" i="182"/>
  <c r="J172" i="182" s="1"/>
  <c r="I171" i="182"/>
  <c r="J171" i="182" s="1"/>
  <c r="I170" i="182"/>
  <c r="J170" i="182" s="1"/>
  <c r="I169" i="182"/>
  <c r="J169" i="182" s="1"/>
  <c r="J168" i="182"/>
  <c r="I168" i="182"/>
  <c r="I167" i="182"/>
  <c r="J167" i="182" s="1"/>
  <c r="I166" i="182"/>
  <c r="J166" i="182" s="1"/>
  <c r="I165" i="182"/>
  <c r="J165" i="182" s="1"/>
  <c r="I164" i="182"/>
  <c r="J164" i="182" s="1"/>
  <c r="I163" i="182"/>
  <c r="J163" i="182" s="1"/>
  <c r="I162" i="182"/>
  <c r="J162" i="182" s="1"/>
  <c r="I161" i="182"/>
  <c r="J161" i="182" s="1"/>
  <c r="J160" i="182"/>
  <c r="I160" i="182"/>
  <c r="I159" i="182"/>
  <c r="J159" i="182" s="1"/>
  <c r="I158" i="182"/>
  <c r="J158" i="182" s="1"/>
  <c r="I157" i="182"/>
  <c r="J157" i="182" s="1"/>
  <c r="I156" i="182"/>
  <c r="J156" i="182" s="1"/>
  <c r="I155" i="182"/>
  <c r="J155" i="182" s="1"/>
  <c r="I154" i="182"/>
  <c r="J154" i="182" s="1"/>
  <c r="I153" i="182"/>
  <c r="J153" i="182" s="1"/>
  <c r="J152" i="182"/>
  <c r="I152" i="182"/>
  <c r="I151" i="182"/>
  <c r="J151" i="182" s="1"/>
  <c r="I150" i="182"/>
  <c r="J150" i="182" s="1"/>
  <c r="I149" i="182"/>
  <c r="J149" i="182" s="1"/>
  <c r="I148" i="182"/>
  <c r="J148" i="182" s="1"/>
  <c r="I147" i="182"/>
  <c r="J147" i="182" s="1"/>
  <c r="I146" i="182"/>
  <c r="J146" i="182" s="1"/>
  <c r="I145" i="182"/>
  <c r="J145" i="182" s="1"/>
  <c r="J144" i="182"/>
  <c r="I144" i="182"/>
  <c r="I143" i="182"/>
  <c r="J143" i="182" s="1"/>
  <c r="I142" i="182"/>
  <c r="J142" i="182" s="1"/>
  <c r="I141" i="182"/>
  <c r="J141" i="182" s="1"/>
  <c r="I140" i="182"/>
  <c r="J140" i="182" s="1"/>
  <c r="I139" i="182"/>
  <c r="J139" i="182" s="1"/>
  <c r="I138" i="182"/>
  <c r="J138" i="182" s="1"/>
  <c r="I137" i="182"/>
  <c r="J137" i="182" s="1"/>
  <c r="J136" i="182"/>
  <c r="I136" i="182"/>
  <c r="I135" i="182"/>
  <c r="J135" i="182" s="1"/>
  <c r="I134" i="182"/>
  <c r="J134" i="182" s="1"/>
  <c r="I133" i="182"/>
  <c r="J133" i="182" s="1"/>
  <c r="I132" i="182"/>
  <c r="J132" i="182" s="1"/>
  <c r="I131" i="182"/>
  <c r="J131" i="182" s="1"/>
  <c r="I130" i="182"/>
  <c r="J130" i="182" s="1"/>
  <c r="I129" i="182"/>
  <c r="J129" i="182" s="1"/>
  <c r="J128" i="182"/>
  <c r="I128" i="182"/>
  <c r="I127" i="182"/>
  <c r="J127" i="182" s="1"/>
  <c r="I126" i="182"/>
  <c r="J126" i="182" s="1"/>
  <c r="I125" i="182"/>
  <c r="J125" i="182" s="1"/>
  <c r="I124" i="182"/>
  <c r="J124" i="182" s="1"/>
  <c r="I123" i="182"/>
  <c r="J123" i="182" s="1"/>
  <c r="I122" i="182"/>
  <c r="J122" i="182" s="1"/>
  <c r="I121" i="182"/>
  <c r="J121" i="182" s="1"/>
  <c r="J120" i="182"/>
  <c r="I120" i="182"/>
  <c r="I119" i="182"/>
  <c r="J119" i="182" s="1"/>
  <c r="I118" i="182"/>
  <c r="J118" i="182" s="1"/>
  <c r="I117" i="182"/>
  <c r="J117" i="182" s="1"/>
  <c r="I116" i="182"/>
  <c r="J116" i="182" s="1"/>
  <c r="I115" i="182"/>
  <c r="J115" i="182" s="1"/>
  <c r="I114" i="182"/>
  <c r="J114" i="182" s="1"/>
  <c r="I113" i="182"/>
  <c r="J113" i="182" s="1"/>
  <c r="J112" i="182"/>
  <c r="I112" i="182"/>
  <c r="I111" i="182"/>
  <c r="J111" i="182" s="1"/>
  <c r="I110" i="182"/>
  <c r="J110" i="182" s="1"/>
  <c r="I109" i="182"/>
  <c r="J109" i="182" s="1"/>
  <c r="I108" i="182"/>
  <c r="J108" i="182" s="1"/>
  <c r="I107" i="182"/>
  <c r="J107" i="182" s="1"/>
  <c r="I106" i="182"/>
  <c r="J106" i="182" s="1"/>
  <c r="I105" i="182"/>
  <c r="J105" i="182" s="1"/>
  <c r="J104" i="182"/>
  <c r="I104" i="182"/>
  <c r="I103" i="182"/>
  <c r="J103" i="182" s="1"/>
  <c r="I102" i="182"/>
  <c r="J102" i="182" s="1"/>
  <c r="I101" i="182"/>
  <c r="J101" i="182" s="1"/>
  <c r="I100" i="182"/>
  <c r="J100" i="182" s="1"/>
  <c r="I99" i="182"/>
  <c r="J99" i="182" s="1"/>
  <c r="I98" i="182"/>
  <c r="J98" i="182" s="1"/>
  <c r="I97" i="182"/>
  <c r="J97" i="182" s="1"/>
  <c r="J96" i="182"/>
  <c r="I96" i="182"/>
  <c r="I95" i="182"/>
  <c r="J95" i="182" s="1"/>
  <c r="I94" i="182"/>
  <c r="J94" i="182" s="1"/>
  <c r="I93" i="182"/>
  <c r="J93" i="182" s="1"/>
  <c r="I92" i="182"/>
  <c r="J92" i="182" s="1"/>
  <c r="I91" i="182"/>
  <c r="J91" i="182" s="1"/>
  <c r="I90" i="182"/>
  <c r="J90" i="182" s="1"/>
  <c r="I89" i="182"/>
  <c r="J89" i="182" s="1"/>
  <c r="J88" i="182"/>
  <c r="I88" i="182"/>
  <c r="I87" i="182"/>
  <c r="J87" i="182" s="1"/>
  <c r="I86" i="182"/>
  <c r="J86" i="182" s="1"/>
  <c r="I85" i="182"/>
  <c r="J85" i="182" s="1"/>
  <c r="I84" i="182"/>
  <c r="J84" i="182" s="1"/>
  <c r="I83" i="182"/>
  <c r="J83" i="182" s="1"/>
  <c r="I82" i="182"/>
  <c r="J82" i="182" s="1"/>
  <c r="I81" i="182"/>
  <c r="J81" i="182" s="1"/>
  <c r="J80" i="182"/>
  <c r="I80" i="182"/>
  <c r="I79" i="182"/>
  <c r="J79" i="182" s="1"/>
  <c r="I78" i="182"/>
  <c r="J78" i="182" s="1"/>
  <c r="I77" i="182"/>
  <c r="J77" i="182" s="1"/>
  <c r="CI76" i="182"/>
  <c r="CG76" i="182"/>
  <c r="J76" i="182"/>
  <c r="I76" i="182"/>
  <c r="I75" i="182"/>
  <c r="J75" i="182" s="1"/>
  <c r="I74" i="182"/>
  <c r="J74" i="182" s="1"/>
  <c r="I73" i="182"/>
  <c r="J73" i="182" s="1"/>
  <c r="I72" i="182"/>
  <c r="J72" i="182" s="1"/>
  <c r="I71" i="182"/>
  <c r="J71" i="182" s="1"/>
  <c r="I70" i="182"/>
  <c r="J70" i="182" s="1"/>
  <c r="I69" i="182"/>
  <c r="J69" i="182" s="1"/>
  <c r="J68" i="182"/>
  <c r="I68" i="182"/>
  <c r="I67" i="182"/>
  <c r="J67" i="182" s="1"/>
  <c r="I66" i="182"/>
  <c r="J66" i="182" s="1"/>
  <c r="I65" i="182"/>
  <c r="J65" i="182" s="1"/>
  <c r="I64" i="182"/>
  <c r="J64" i="182" s="1"/>
  <c r="I63" i="182"/>
  <c r="J63" i="182" s="1"/>
  <c r="I62" i="182"/>
  <c r="J62" i="182" s="1"/>
  <c r="I61" i="182"/>
  <c r="J61" i="182" s="1"/>
  <c r="J60" i="182"/>
  <c r="I60" i="182"/>
  <c r="I59" i="182"/>
  <c r="J59" i="182" s="1"/>
  <c r="I58" i="182"/>
  <c r="J58" i="182" s="1"/>
  <c r="I57" i="182"/>
  <c r="J57" i="182" s="1"/>
  <c r="I56" i="182"/>
  <c r="J56" i="182" s="1"/>
  <c r="I55" i="182"/>
  <c r="J55" i="182" s="1"/>
  <c r="I54" i="182"/>
  <c r="J54" i="182" s="1"/>
  <c r="I53" i="182"/>
  <c r="J53" i="182" s="1"/>
  <c r="J52" i="182"/>
  <c r="I52" i="182"/>
  <c r="I51" i="182"/>
  <c r="J51" i="182" s="1"/>
  <c r="I50" i="182"/>
  <c r="J50" i="182" s="1"/>
  <c r="I49" i="182"/>
  <c r="J49" i="182" s="1"/>
  <c r="I48" i="182"/>
  <c r="J48" i="182" s="1"/>
  <c r="I47" i="182"/>
  <c r="J47" i="182" s="1"/>
  <c r="I46" i="182"/>
  <c r="J46" i="182" s="1"/>
  <c r="I45" i="182"/>
  <c r="J45" i="182" s="1"/>
  <c r="J44" i="182"/>
  <c r="I44" i="182"/>
  <c r="I43" i="182"/>
  <c r="J43" i="182" s="1"/>
  <c r="I42" i="182"/>
  <c r="J42" i="182" s="1"/>
  <c r="I41" i="182"/>
  <c r="J41" i="182" s="1"/>
  <c r="I40" i="182"/>
  <c r="J40" i="182" s="1"/>
  <c r="I39" i="182"/>
  <c r="J39" i="182" s="1"/>
  <c r="I38" i="182"/>
  <c r="J38" i="182" s="1"/>
  <c r="I37" i="182"/>
  <c r="J37" i="182" s="1"/>
  <c r="I36" i="182"/>
  <c r="J36" i="182" s="1"/>
  <c r="I35" i="182"/>
  <c r="J35" i="182" s="1"/>
  <c r="I34" i="182"/>
  <c r="J34" i="182" s="1"/>
  <c r="I33" i="182"/>
  <c r="J33" i="182" s="1"/>
  <c r="I32" i="182"/>
  <c r="J32" i="182" s="1"/>
  <c r="I31" i="182"/>
  <c r="J31" i="182" s="1"/>
  <c r="J30" i="182"/>
  <c r="I30" i="182"/>
  <c r="I29" i="182"/>
  <c r="J29" i="182" s="1"/>
  <c r="I28" i="182"/>
  <c r="J28" i="182" s="1"/>
  <c r="I27" i="182"/>
  <c r="J27" i="182" s="1"/>
  <c r="I26" i="182"/>
  <c r="J26" i="182" s="1"/>
  <c r="I25" i="182"/>
  <c r="J25" i="182" s="1"/>
  <c r="I24" i="182"/>
  <c r="J24" i="182" s="1"/>
  <c r="I23" i="182"/>
  <c r="J23" i="182" s="1"/>
  <c r="J22" i="182"/>
  <c r="I22" i="182"/>
  <c r="I21" i="182"/>
  <c r="J21" i="182" s="1"/>
  <c r="I20" i="182"/>
  <c r="J20" i="182" s="1"/>
  <c r="I19" i="182"/>
  <c r="J19" i="182" s="1"/>
  <c r="I18" i="182"/>
  <c r="J18" i="182" s="1"/>
  <c r="CG17" i="182"/>
  <c r="BW17" i="182"/>
  <c r="CU17" i="182" s="1"/>
  <c r="J17" i="182"/>
  <c r="I17" i="182"/>
  <c r="DE16" i="182"/>
  <c r="CB16" i="182"/>
  <c r="CZ16" i="182" s="1"/>
  <c r="BW16" i="182"/>
  <c r="CU16" i="182" s="1"/>
  <c r="I16" i="182"/>
  <c r="J16" i="182" s="1"/>
  <c r="DE15" i="182"/>
  <c r="CB15" i="182"/>
  <c r="CZ15" i="182" s="1"/>
  <c r="BW15" i="182"/>
  <c r="CU15" i="182" s="1"/>
  <c r="J15" i="182"/>
  <c r="I15" i="182"/>
  <c r="CT14" i="182"/>
  <c r="BW14" i="182"/>
  <c r="CU14" i="182" s="1"/>
  <c r="I14" i="182"/>
  <c r="J14" i="182" s="1"/>
  <c r="BC13" i="182"/>
  <c r="AX13" i="182"/>
  <c r="AR13" i="182"/>
  <c r="AM13" i="182"/>
  <c r="AH13" i="182"/>
  <c r="AB13" i="182"/>
  <c r="W13" i="182"/>
  <c r="R13" i="182"/>
  <c r="L13" i="182"/>
  <c r="I13" i="182"/>
  <c r="BG13" i="182" s="1"/>
  <c r="AX12" i="182"/>
  <c r="AX11" i="182"/>
  <c r="AX10" i="182"/>
  <c r="M6" i="182"/>
  <c r="T4" i="182"/>
  <c r="BL15" i="181"/>
  <c r="BN15" i="181"/>
  <c r="BL16" i="181"/>
  <c r="BN16" i="181"/>
  <c r="BL17" i="181"/>
  <c r="BN17" i="181"/>
  <c r="BL18" i="181"/>
  <c r="BN18" i="181"/>
  <c r="BL19" i="181"/>
  <c r="BN19" i="181"/>
  <c r="BL20" i="181"/>
  <c r="BN20" i="181"/>
  <c r="BL21" i="181"/>
  <c r="BN21" i="181"/>
  <c r="BL22" i="181"/>
  <c r="BN22" i="181"/>
  <c r="BL23" i="181"/>
  <c r="BN23" i="181"/>
  <c r="BL24" i="181"/>
  <c r="BN24" i="181"/>
  <c r="BL25" i="181"/>
  <c r="BN25" i="181"/>
  <c r="BL26" i="181"/>
  <c r="BN26" i="181"/>
  <c r="BL27" i="181"/>
  <c r="BN27" i="181"/>
  <c r="BL28" i="181"/>
  <c r="BN28" i="181"/>
  <c r="BL29" i="181"/>
  <c r="BN29" i="181"/>
  <c r="BL30" i="181"/>
  <c r="BN30" i="181"/>
  <c r="BL31" i="181"/>
  <c r="BN31" i="181"/>
  <c r="BL32" i="181"/>
  <c r="BN32" i="181"/>
  <c r="BL33" i="181"/>
  <c r="BN33" i="181"/>
  <c r="BL34" i="181"/>
  <c r="BN34" i="181"/>
  <c r="BL35" i="181"/>
  <c r="BN35" i="181"/>
  <c r="BL36" i="181"/>
  <c r="BN36" i="181"/>
  <c r="BL37" i="181"/>
  <c r="BN37" i="181"/>
  <c r="BL38" i="181"/>
  <c r="BN38" i="181"/>
  <c r="BL39" i="181"/>
  <c r="BN39" i="181"/>
  <c r="BL40" i="181"/>
  <c r="BN40" i="181"/>
  <c r="BL41" i="181"/>
  <c r="BN41" i="181"/>
  <c r="BL42" i="181"/>
  <c r="BN42" i="181"/>
  <c r="BL43" i="181"/>
  <c r="BN43" i="181"/>
  <c r="BL44" i="181"/>
  <c r="BN44" i="181"/>
  <c r="BL45" i="181"/>
  <c r="BN45" i="181"/>
  <c r="BL46" i="181"/>
  <c r="BN46" i="181"/>
  <c r="BL47" i="181"/>
  <c r="BN47" i="181"/>
  <c r="BL48" i="181"/>
  <c r="BN48" i="181"/>
  <c r="BL49" i="181"/>
  <c r="BN49" i="181"/>
  <c r="BL50" i="181"/>
  <c r="BN50" i="181"/>
  <c r="BL51" i="181"/>
  <c r="BN51" i="181"/>
  <c r="BL52" i="181"/>
  <c r="BN52" i="181"/>
  <c r="BL53" i="181"/>
  <c r="BN53" i="181"/>
  <c r="BL54" i="181"/>
  <c r="BN54" i="181"/>
  <c r="BL55" i="181"/>
  <c r="BN55" i="181"/>
  <c r="BL56" i="181"/>
  <c r="BN56" i="181"/>
  <c r="BL57" i="181"/>
  <c r="BN57" i="181"/>
  <c r="BL58" i="181"/>
  <c r="BN58" i="181"/>
  <c r="BL59" i="181"/>
  <c r="BN59" i="181"/>
  <c r="BL60" i="181"/>
  <c r="BN60" i="181"/>
  <c r="BL61" i="181"/>
  <c r="BN61" i="181"/>
  <c r="BL62" i="181"/>
  <c r="BN62" i="181"/>
  <c r="BL63" i="181"/>
  <c r="BN63" i="181"/>
  <c r="BL64" i="181"/>
  <c r="BN64" i="181"/>
  <c r="BL65" i="181"/>
  <c r="BN65" i="181"/>
  <c r="BL66" i="181"/>
  <c r="BN66" i="181"/>
  <c r="BL67" i="181"/>
  <c r="BN67" i="181"/>
  <c r="BL68" i="181"/>
  <c r="BN68" i="181"/>
  <c r="BL69" i="181"/>
  <c r="BN69" i="181"/>
  <c r="BL70" i="181"/>
  <c r="BN70" i="181"/>
  <c r="BL71" i="181"/>
  <c r="BN71" i="181"/>
  <c r="BL72" i="181"/>
  <c r="BN72" i="181"/>
  <c r="BL73" i="181"/>
  <c r="BN73" i="181"/>
  <c r="BL74" i="181"/>
  <c r="BN74" i="181"/>
  <c r="BL75" i="181"/>
  <c r="BN75" i="181"/>
  <c r="BL76" i="181"/>
  <c r="BN76" i="181"/>
  <c r="BL77" i="181"/>
  <c r="BN77" i="181"/>
  <c r="BL78" i="181"/>
  <c r="BN78" i="181"/>
  <c r="BL79" i="181"/>
  <c r="BN79" i="181"/>
  <c r="BL80" i="181"/>
  <c r="BN80" i="181"/>
  <c r="BL81" i="181"/>
  <c r="BN81" i="181"/>
  <c r="BL82" i="181"/>
  <c r="BN82" i="181"/>
  <c r="BL83" i="181"/>
  <c r="BN83" i="181"/>
  <c r="BL84" i="181"/>
  <c r="BN84" i="181"/>
  <c r="BL85" i="181"/>
  <c r="BN85" i="181"/>
  <c r="BL86" i="181"/>
  <c r="BN86" i="181"/>
  <c r="BL87" i="181"/>
  <c r="BN87" i="181"/>
  <c r="BL88" i="181"/>
  <c r="BN88" i="181"/>
  <c r="BL89" i="181"/>
  <c r="BN89" i="181"/>
  <c r="BL90" i="181"/>
  <c r="BN90" i="181"/>
  <c r="BL91" i="181"/>
  <c r="BN91" i="181"/>
  <c r="BL92" i="181"/>
  <c r="BN92" i="181"/>
  <c r="BL93" i="181"/>
  <c r="BN93" i="181"/>
  <c r="BL94" i="181"/>
  <c r="BN94" i="181"/>
  <c r="BL95" i="181"/>
  <c r="BN95" i="181"/>
  <c r="BL96" i="181"/>
  <c r="BN96" i="181"/>
  <c r="BL97" i="181"/>
  <c r="BN97" i="181"/>
  <c r="BL98" i="181"/>
  <c r="BN98" i="181"/>
  <c r="BL99" i="181"/>
  <c r="BN99" i="181"/>
  <c r="BL100" i="181"/>
  <c r="BN100" i="181"/>
  <c r="BL101" i="181"/>
  <c r="BN101" i="181"/>
  <c r="BL102" i="181"/>
  <c r="BN102" i="181"/>
  <c r="BL103" i="181"/>
  <c r="BN103" i="181"/>
  <c r="BL104" i="181"/>
  <c r="BN104" i="181"/>
  <c r="BL105" i="181"/>
  <c r="BN105" i="181"/>
  <c r="BL106" i="181"/>
  <c r="BN106" i="181"/>
  <c r="BL107" i="181"/>
  <c r="BN107" i="181"/>
  <c r="BL108" i="181"/>
  <c r="BN108" i="181"/>
  <c r="BL109" i="181"/>
  <c r="BN109" i="181"/>
  <c r="BL110" i="181"/>
  <c r="BN110" i="181"/>
  <c r="BL111" i="181"/>
  <c r="BN111" i="181"/>
  <c r="BL112" i="181"/>
  <c r="BN112" i="181"/>
  <c r="BL113" i="181"/>
  <c r="BN113" i="181"/>
  <c r="BL114" i="181"/>
  <c r="BN114" i="181"/>
  <c r="BL115" i="181"/>
  <c r="BN115" i="181"/>
  <c r="BL116" i="181"/>
  <c r="BN116" i="181"/>
  <c r="BL117" i="181"/>
  <c r="BN117" i="181"/>
  <c r="BL118" i="181"/>
  <c r="BN118" i="181"/>
  <c r="BL119" i="181"/>
  <c r="BN119" i="181"/>
  <c r="BL120" i="181"/>
  <c r="BN120" i="181"/>
  <c r="BL121" i="181"/>
  <c r="BN121" i="181"/>
  <c r="BL122" i="181"/>
  <c r="BN122" i="181"/>
  <c r="BL123" i="181"/>
  <c r="BN123" i="181"/>
  <c r="BL124" i="181"/>
  <c r="BN124" i="181"/>
  <c r="BL125" i="181"/>
  <c r="BN125" i="181"/>
  <c r="BL126" i="181"/>
  <c r="BN126" i="181"/>
  <c r="BL127" i="181"/>
  <c r="BN127" i="181"/>
  <c r="BL128" i="181"/>
  <c r="BN128" i="181"/>
  <c r="BL129" i="181"/>
  <c r="BN129" i="181"/>
  <c r="BL130" i="181"/>
  <c r="BN130" i="181"/>
  <c r="BL131" i="181"/>
  <c r="BN131" i="181"/>
  <c r="BL132" i="181"/>
  <c r="BN132" i="181"/>
  <c r="BL133" i="181"/>
  <c r="BN133" i="181"/>
  <c r="BL134" i="181"/>
  <c r="BN134" i="181"/>
  <c r="BL135" i="181"/>
  <c r="BN135" i="181"/>
  <c r="BL136" i="181"/>
  <c r="BN136" i="181"/>
  <c r="BL137" i="181"/>
  <c r="BN137" i="181"/>
  <c r="BL138" i="181"/>
  <c r="BN138" i="181"/>
  <c r="BL139" i="181"/>
  <c r="BN139" i="181"/>
  <c r="BL140" i="181"/>
  <c r="BN140" i="181"/>
  <c r="BL141" i="181"/>
  <c r="BN141" i="181"/>
  <c r="BL142" i="181"/>
  <c r="BN142" i="181"/>
  <c r="BL143" i="181"/>
  <c r="BN143" i="181"/>
  <c r="BL144" i="181"/>
  <c r="BN144" i="181"/>
  <c r="BL145" i="181"/>
  <c r="BN145" i="181"/>
  <c r="BL146" i="181"/>
  <c r="BN146" i="181"/>
  <c r="BL147" i="181"/>
  <c r="BN147" i="181"/>
  <c r="BL148" i="181"/>
  <c r="BN148" i="181"/>
  <c r="BL149" i="181"/>
  <c r="BN149" i="181"/>
  <c r="BL150" i="181"/>
  <c r="BN150" i="181"/>
  <c r="BL151" i="181"/>
  <c r="BN151" i="181"/>
  <c r="BL152" i="181"/>
  <c r="BN152" i="181"/>
  <c r="BL153" i="181"/>
  <c r="BN153" i="181"/>
  <c r="BL154" i="181"/>
  <c r="BN154" i="181"/>
  <c r="BL155" i="181"/>
  <c r="BN155" i="181"/>
  <c r="BL156" i="181"/>
  <c r="BN156" i="181"/>
  <c r="BL157" i="181"/>
  <c r="BN157" i="181"/>
  <c r="BL158" i="181"/>
  <c r="BN158" i="181"/>
  <c r="BL159" i="181"/>
  <c r="BN159" i="181"/>
  <c r="BL160" i="181"/>
  <c r="BN160" i="181"/>
  <c r="BL161" i="181"/>
  <c r="BN161" i="181"/>
  <c r="BL162" i="181"/>
  <c r="BN162" i="181"/>
  <c r="BL163" i="181"/>
  <c r="BN163" i="181"/>
  <c r="BL164" i="181"/>
  <c r="BN164" i="181"/>
  <c r="BL165" i="181"/>
  <c r="BN165" i="181"/>
  <c r="BL166" i="181"/>
  <c r="BN166" i="181"/>
  <c r="BL167" i="181"/>
  <c r="BN167" i="181"/>
  <c r="BL168" i="181"/>
  <c r="BN168" i="181"/>
  <c r="BL169" i="181"/>
  <c r="BN169" i="181"/>
  <c r="BL170" i="181"/>
  <c r="BN170" i="181"/>
  <c r="BL171" i="181"/>
  <c r="BN171" i="181"/>
  <c r="BL172" i="181"/>
  <c r="BN172" i="181"/>
  <c r="BL173" i="181"/>
  <c r="BN173" i="181"/>
  <c r="BL174" i="181"/>
  <c r="BN174" i="181"/>
  <c r="BL175" i="181"/>
  <c r="BN175" i="181"/>
  <c r="BL176" i="181"/>
  <c r="BN176" i="181"/>
  <c r="BL177" i="181"/>
  <c r="BN177" i="181"/>
  <c r="BL178" i="181"/>
  <c r="BN178" i="181"/>
  <c r="BL179" i="181"/>
  <c r="BN179" i="181"/>
  <c r="BL180" i="181"/>
  <c r="BN180" i="181"/>
  <c r="BL181" i="181"/>
  <c r="BN181" i="181"/>
  <c r="BL182" i="181"/>
  <c r="BN182" i="181"/>
  <c r="BL183" i="181"/>
  <c r="BN183" i="181"/>
  <c r="BL184" i="181"/>
  <c r="BN184" i="181"/>
  <c r="BL185" i="181"/>
  <c r="BN185" i="181"/>
  <c r="BL186" i="181"/>
  <c r="BN186" i="181"/>
  <c r="BL187" i="181"/>
  <c r="BN187" i="181"/>
  <c r="BL188" i="181"/>
  <c r="BN188" i="181"/>
  <c r="BL189" i="181"/>
  <c r="BN189" i="181"/>
  <c r="BL190" i="181"/>
  <c r="BN190" i="181"/>
  <c r="BL191" i="181"/>
  <c r="BN191" i="181"/>
  <c r="BL192" i="181"/>
  <c r="BN192" i="181"/>
  <c r="BL193" i="181"/>
  <c r="BN193" i="181"/>
  <c r="BL194" i="181"/>
  <c r="BN194" i="181"/>
  <c r="BL195" i="181"/>
  <c r="BN195" i="181"/>
  <c r="BL196" i="181"/>
  <c r="BN196" i="181"/>
  <c r="BL197" i="181"/>
  <c r="BN197" i="181"/>
  <c r="BL198" i="181"/>
  <c r="BN198" i="181"/>
  <c r="BL199" i="181"/>
  <c r="BN199" i="181"/>
  <c r="BL200" i="181"/>
  <c r="BN200" i="181"/>
  <c r="BL201" i="181"/>
  <c r="BN201" i="181"/>
  <c r="BL202" i="181"/>
  <c r="BN202" i="181"/>
  <c r="BL203" i="181"/>
  <c r="BN203" i="181"/>
  <c r="BL204" i="181"/>
  <c r="BN204" i="181"/>
  <c r="BL205" i="181"/>
  <c r="BN205" i="181"/>
  <c r="BL206" i="181"/>
  <c r="BN206" i="181"/>
  <c r="BL207" i="181"/>
  <c r="BN207" i="181"/>
  <c r="BL208" i="181"/>
  <c r="BN208" i="181"/>
  <c r="BL209" i="181"/>
  <c r="BN209" i="181"/>
  <c r="BL210" i="181"/>
  <c r="BN210" i="181"/>
  <c r="BL211" i="181"/>
  <c r="BN211" i="181"/>
  <c r="BL212" i="181"/>
  <c r="BN212" i="181"/>
  <c r="BL213" i="181"/>
  <c r="BN213" i="181"/>
  <c r="BL214" i="181"/>
  <c r="BN214" i="181"/>
  <c r="BL215" i="181"/>
  <c r="BN215" i="181"/>
  <c r="BL216" i="181"/>
  <c r="BN216" i="181"/>
  <c r="BL217" i="181"/>
  <c r="BN217" i="181"/>
  <c r="BL218" i="181"/>
  <c r="BN218" i="181"/>
  <c r="BL219" i="181"/>
  <c r="BN219" i="181"/>
  <c r="BL220" i="181"/>
  <c r="BN220" i="181"/>
  <c r="BL221" i="181"/>
  <c r="BN221" i="181"/>
  <c r="BL222" i="181"/>
  <c r="BN222" i="181"/>
  <c r="BL223" i="181"/>
  <c r="BN223" i="181"/>
  <c r="BL224" i="181"/>
  <c r="BN224" i="181"/>
  <c r="BL225" i="181"/>
  <c r="BN225" i="181"/>
  <c r="BL226" i="181"/>
  <c r="BN226" i="181"/>
  <c r="BL227" i="181"/>
  <c r="BN227" i="181"/>
  <c r="BL228" i="181"/>
  <c r="BN228" i="181"/>
  <c r="BL229" i="181"/>
  <c r="BN229" i="181"/>
  <c r="BL230" i="181"/>
  <c r="BN230" i="181"/>
  <c r="BL231" i="181"/>
  <c r="BN231" i="181"/>
  <c r="BL232" i="181"/>
  <c r="BN232" i="181"/>
  <c r="BL233" i="181"/>
  <c r="BN233" i="181"/>
  <c r="BL234" i="181"/>
  <c r="BN234" i="181"/>
  <c r="BL235" i="181"/>
  <c r="BN235" i="181"/>
  <c r="BL236" i="181"/>
  <c r="BN236" i="181"/>
  <c r="BL237" i="181"/>
  <c r="BN237" i="181"/>
  <c r="BL238" i="181"/>
  <c r="BN238" i="181"/>
  <c r="BL239" i="181"/>
  <c r="BN239" i="181"/>
  <c r="BL240" i="181"/>
  <c r="BN240" i="181"/>
  <c r="BL241" i="181"/>
  <c r="BN241" i="181"/>
  <c r="BL242" i="181"/>
  <c r="BN242" i="181"/>
  <c r="BL243" i="181"/>
  <c r="BN243" i="181"/>
  <c r="BL244" i="181"/>
  <c r="BN244" i="181"/>
  <c r="BL245" i="181"/>
  <c r="BN245" i="181"/>
  <c r="BL246" i="181"/>
  <c r="BN246" i="181"/>
  <c r="BL247" i="181"/>
  <c r="BN247" i="181"/>
  <c r="BL248" i="181"/>
  <c r="BN248" i="181"/>
  <c r="BL249" i="181"/>
  <c r="BN249" i="181"/>
  <c r="BL250" i="181"/>
  <c r="BN250" i="181"/>
  <c r="BL251" i="181"/>
  <c r="BN251" i="181"/>
  <c r="BL252" i="181"/>
  <c r="BN252" i="181"/>
  <c r="BL253" i="181"/>
  <c r="BN253" i="181"/>
  <c r="BL254" i="181"/>
  <c r="BN254" i="181"/>
  <c r="BL255" i="181"/>
  <c r="BN255" i="181"/>
  <c r="BL256" i="181"/>
  <c r="BN256" i="181"/>
  <c r="BL257" i="181"/>
  <c r="BN257" i="181"/>
  <c r="BL258" i="181"/>
  <c r="BN258" i="181"/>
  <c r="BL259" i="181"/>
  <c r="BN259" i="181"/>
  <c r="BL260" i="181"/>
  <c r="BN260" i="181"/>
  <c r="BL261" i="181"/>
  <c r="BN261" i="181"/>
  <c r="BL262" i="181"/>
  <c r="BN262" i="181"/>
  <c r="BL263" i="181"/>
  <c r="BN263" i="181"/>
  <c r="BL264" i="181"/>
  <c r="BN264" i="181"/>
  <c r="BL265" i="181"/>
  <c r="BN265" i="181"/>
  <c r="BL266" i="181"/>
  <c r="BN266" i="181"/>
  <c r="BL267" i="181"/>
  <c r="BN267" i="181"/>
  <c r="BL268" i="181"/>
  <c r="BN268" i="181"/>
  <c r="BL269" i="181"/>
  <c r="BN269" i="181"/>
  <c r="BL270" i="181"/>
  <c r="BN270" i="181"/>
  <c r="BL271" i="181"/>
  <c r="BN271" i="181"/>
  <c r="BL272" i="181"/>
  <c r="BN272" i="181"/>
  <c r="BL273" i="181"/>
  <c r="BN273" i="181"/>
  <c r="BL274" i="181"/>
  <c r="BN274" i="181"/>
  <c r="BL275" i="181"/>
  <c r="BN275" i="181"/>
  <c r="BL276" i="181"/>
  <c r="BN276" i="181"/>
  <c r="BL277" i="181"/>
  <c r="BN277" i="181"/>
  <c r="BL278" i="181"/>
  <c r="BN278" i="181"/>
  <c r="BL279" i="181"/>
  <c r="BN279" i="181"/>
  <c r="BL280" i="181"/>
  <c r="BN280" i="181"/>
  <c r="BL281" i="181"/>
  <c r="BN281" i="181"/>
  <c r="BL282" i="181"/>
  <c r="BN282" i="181"/>
  <c r="BL283" i="181"/>
  <c r="BN283" i="181"/>
  <c r="BL284" i="181"/>
  <c r="BN284" i="181"/>
  <c r="BL285" i="181"/>
  <c r="BN285" i="181"/>
  <c r="BL286" i="181"/>
  <c r="BN286" i="181"/>
  <c r="BL287" i="181"/>
  <c r="BN287" i="181"/>
  <c r="BL288" i="181"/>
  <c r="BN288" i="181"/>
  <c r="BL289" i="181"/>
  <c r="BN289" i="181"/>
  <c r="BL290" i="181"/>
  <c r="BN290" i="181"/>
  <c r="BL291" i="181"/>
  <c r="BN291" i="181"/>
  <c r="BL292" i="181"/>
  <c r="BN292" i="181"/>
  <c r="BL293" i="181"/>
  <c r="BN293" i="181"/>
  <c r="BL294" i="181"/>
  <c r="BN294" i="181"/>
  <c r="BL295" i="181"/>
  <c r="BN295" i="181"/>
  <c r="BL296" i="181"/>
  <c r="BN296" i="181"/>
  <c r="BL297" i="181"/>
  <c r="BN297" i="181"/>
  <c r="BL298" i="181"/>
  <c r="BN298" i="181"/>
  <c r="BL299" i="181"/>
  <c r="BN299" i="181"/>
  <c r="BL300" i="181"/>
  <c r="BN300" i="181"/>
  <c r="BL301" i="181"/>
  <c r="BN301" i="181"/>
  <c r="BL302" i="181"/>
  <c r="BN302" i="181"/>
  <c r="BL303" i="181"/>
  <c r="BN303" i="181"/>
  <c r="BL304" i="181"/>
  <c r="BN304" i="181"/>
  <c r="BL305" i="181"/>
  <c r="BN305" i="181"/>
  <c r="BL306" i="181"/>
  <c r="BN306" i="181"/>
  <c r="BL307" i="181"/>
  <c r="BN307" i="181"/>
  <c r="BL308" i="181"/>
  <c r="BN308" i="181"/>
  <c r="BL309" i="181"/>
  <c r="BN309" i="181"/>
  <c r="BL310" i="181"/>
  <c r="BN310" i="181"/>
  <c r="BL311" i="181"/>
  <c r="BN311" i="181"/>
  <c r="BL312" i="181"/>
  <c r="BN312" i="181"/>
  <c r="BL313" i="181"/>
  <c r="BN313" i="181"/>
  <c r="BL314" i="181"/>
  <c r="BN314" i="181"/>
  <c r="BL315" i="181"/>
  <c r="BN315" i="181"/>
  <c r="BL316" i="181"/>
  <c r="BN316" i="181"/>
  <c r="BL317" i="181"/>
  <c r="BN317" i="181"/>
  <c r="BL318" i="181"/>
  <c r="BN318" i="181"/>
  <c r="BL14" i="181"/>
  <c r="J7" i="181"/>
  <c r="J121" i="181" s="1"/>
  <c r="I318" i="181"/>
  <c r="O3" i="181" s="1"/>
  <c r="CB17" i="181" s="1"/>
  <c r="CZ17" i="181" s="1"/>
  <c r="I317" i="181"/>
  <c r="I316" i="181"/>
  <c r="J316" i="181" s="1"/>
  <c r="I315" i="181"/>
  <c r="I314" i="181"/>
  <c r="I313" i="181"/>
  <c r="I312" i="181"/>
  <c r="J312" i="181" s="1"/>
  <c r="I311" i="181"/>
  <c r="I310" i="181"/>
  <c r="I309" i="181"/>
  <c r="I308" i="181"/>
  <c r="J308" i="181" s="1"/>
  <c r="I307" i="181"/>
  <c r="I306" i="181"/>
  <c r="I305" i="181"/>
  <c r="I304" i="181"/>
  <c r="J304" i="181" s="1"/>
  <c r="I303" i="181"/>
  <c r="I302" i="181"/>
  <c r="I301" i="181"/>
  <c r="I300" i="181"/>
  <c r="J300" i="181" s="1"/>
  <c r="I299" i="181"/>
  <c r="I298" i="181"/>
  <c r="I297" i="181"/>
  <c r="I296" i="181"/>
  <c r="J296" i="181" s="1"/>
  <c r="I295" i="181"/>
  <c r="I294" i="181"/>
  <c r="J294" i="181" s="1"/>
  <c r="I293" i="181"/>
  <c r="I292" i="181"/>
  <c r="J292" i="181" s="1"/>
  <c r="I291" i="181"/>
  <c r="I290" i="181"/>
  <c r="J290" i="181" s="1"/>
  <c r="I289" i="181"/>
  <c r="I288" i="181"/>
  <c r="J288" i="181" s="1"/>
  <c r="I287" i="181"/>
  <c r="I286" i="181"/>
  <c r="J286" i="181" s="1"/>
  <c r="I285" i="181"/>
  <c r="I284" i="181"/>
  <c r="J284" i="181" s="1"/>
  <c r="I283" i="181"/>
  <c r="I282" i="181"/>
  <c r="J282" i="181" s="1"/>
  <c r="I281" i="181"/>
  <c r="I280" i="181"/>
  <c r="J280" i="181" s="1"/>
  <c r="I279" i="181"/>
  <c r="I278" i="181"/>
  <c r="J278" i="181" s="1"/>
  <c r="I277" i="181"/>
  <c r="I276" i="181"/>
  <c r="J276" i="181" s="1"/>
  <c r="I275" i="181"/>
  <c r="I274" i="181"/>
  <c r="J274" i="181" s="1"/>
  <c r="I273" i="181"/>
  <c r="I272" i="181"/>
  <c r="J272" i="181" s="1"/>
  <c r="I271" i="181"/>
  <c r="I270" i="181"/>
  <c r="J270" i="181" s="1"/>
  <c r="I269" i="181"/>
  <c r="I268" i="181"/>
  <c r="J268" i="181" s="1"/>
  <c r="I267" i="181"/>
  <c r="I266" i="181"/>
  <c r="J266" i="181" s="1"/>
  <c r="I265" i="181"/>
  <c r="I264" i="181"/>
  <c r="J264" i="181" s="1"/>
  <c r="I263" i="181"/>
  <c r="I262" i="181"/>
  <c r="J262" i="181" s="1"/>
  <c r="I261" i="181"/>
  <c r="I260" i="181"/>
  <c r="J260" i="181" s="1"/>
  <c r="I259" i="181"/>
  <c r="I258" i="181"/>
  <c r="J258" i="181" s="1"/>
  <c r="I257" i="181"/>
  <c r="I256" i="181"/>
  <c r="J256" i="181" s="1"/>
  <c r="I255" i="181"/>
  <c r="I254" i="181"/>
  <c r="J254" i="181" s="1"/>
  <c r="I253" i="181"/>
  <c r="I252" i="181"/>
  <c r="J252" i="181" s="1"/>
  <c r="I251" i="181"/>
  <c r="I250" i="181"/>
  <c r="J250" i="181" s="1"/>
  <c r="I249" i="181"/>
  <c r="I248" i="181"/>
  <c r="J248" i="181" s="1"/>
  <c r="I247" i="181"/>
  <c r="I246" i="181"/>
  <c r="J246" i="181" s="1"/>
  <c r="I245" i="181"/>
  <c r="I244" i="181"/>
  <c r="J244" i="181" s="1"/>
  <c r="I243" i="181"/>
  <c r="I242" i="181"/>
  <c r="J242" i="181" s="1"/>
  <c r="I241" i="181"/>
  <c r="I240" i="181"/>
  <c r="J240" i="181" s="1"/>
  <c r="I239" i="181"/>
  <c r="I238" i="181"/>
  <c r="J238" i="181" s="1"/>
  <c r="I237" i="181"/>
  <c r="I236" i="181"/>
  <c r="J236" i="181" s="1"/>
  <c r="I235" i="181"/>
  <c r="I234" i="181"/>
  <c r="J234" i="181" s="1"/>
  <c r="I233" i="181"/>
  <c r="I232" i="181"/>
  <c r="J232" i="181" s="1"/>
  <c r="I231" i="181"/>
  <c r="I230" i="181"/>
  <c r="J230" i="181" s="1"/>
  <c r="I229" i="181"/>
  <c r="I228" i="181"/>
  <c r="J228" i="181" s="1"/>
  <c r="I227" i="181"/>
  <c r="I226" i="181"/>
  <c r="J226" i="181" s="1"/>
  <c r="I225" i="181"/>
  <c r="I224" i="181"/>
  <c r="J224" i="181" s="1"/>
  <c r="I223" i="181"/>
  <c r="I222" i="181"/>
  <c r="J222" i="181" s="1"/>
  <c r="I221" i="181"/>
  <c r="I220" i="181"/>
  <c r="J220" i="181" s="1"/>
  <c r="I219" i="181"/>
  <c r="I218" i="181"/>
  <c r="J218" i="181" s="1"/>
  <c r="I217" i="181"/>
  <c r="I216" i="181"/>
  <c r="J216" i="181" s="1"/>
  <c r="I215" i="181"/>
  <c r="I214" i="181"/>
  <c r="J214" i="181" s="1"/>
  <c r="I213" i="181"/>
  <c r="I212" i="181"/>
  <c r="J212" i="181" s="1"/>
  <c r="I211" i="181"/>
  <c r="I210" i="181"/>
  <c r="J210" i="181" s="1"/>
  <c r="I209" i="181"/>
  <c r="I208" i="181"/>
  <c r="J208" i="181" s="1"/>
  <c r="I207" i="181"/>
  <c r="I206" i="181"/>
  <c r="J206" i="181" s="1"/>
  <c r="I205" i="181"/>
  <c r="I204" i="181"/>
  <c r="J204" i="181" s="1"/>
  <c r="I203" i="181"/>
  <c r="I202" i="181"/>
  <c r="J202" i="181" s="1"/>
  <c r="I201" i="181"/>
  <c r="I200" i="181"/>
  <c r="J200" i="181" s="1"/>
  <c r="I199" i="181"/>
  <c r="I198" i="181"/>
  <c r="J198" i="181" s="1"/>
  <c r="I197" i="181"/>
  <c r="I196" i="181"/>
  <c r="J196" i="181" s="1"/>
  <c r="I195" i="181"/>
  <c r="I194" i="181"/>
  <c r="J194" i="181" s="1"/>
  <c r="I193" i="181"/>
  <c r="I192" i="181"/>
  <c r="J192" i="181" s="1"/>
  <c r="I191" i="181"/>
  <c r="I190" i="181"/>
  <c r="J190" i="181" s="1"/>
  <c r="I189" i="181"/>
  <c r="I188" i="181"/>
  <c r="J188" i="181" s="1"/>
  <c r="I187" i="181"/>
  <c r="I186" i="181"/>
  <c r="J186" i="181" s="1"/>
  <c r="I185" i="181"/>
  <c r="I184" i="181"/>
  <c r="J184" i="181" s="1"/>
  <c r="I183" i="181"/>
  <c r="I182" i="181"/>
  <c r="J182" i="181" s="1"/>
  <c r="I181" i="181"/>
  <c r="I180" i="181"/>
  <c r="J180" i="181" s="1"/>
  <c r="I179" i="181"/>
  <c r="I178" i="181"/>
  <c r="J178" i="181" s="1"/>
  <c r="I177" i="181"/>
  <c r="I176" i="181"/>
  <c r="J176" i="181" s="1"/>
  <c r="I175" i="181"/>
  <c r="I174" i="181"/>
  <c r="J174" i="181" s="1"/>
  <c r="I173" i="181"/>
  <c r="I172" i="181"/>
  <c r="J172" i="181" s="1"/>
  <c r="I171" i="181"/>
  <c r="I170" i="181"/>
  <c r="J170" i="181" s="1"/>
  <c r="I169" i="181"/>
  <c r="I168" i="181"/>
  <c r="J168" i="181" s="1"/>
  <c r="I167" i="181"/>
  <c r="I166" i="181"/>
  <c r="J166" i="181" s="1"/>
  <c r="I165" i="181"/>
  <c r="I164" i="181"/>
  <c r="J164" i="181" s="1"/>
  <c r="I163" i="181"/>
  <c r="I162" i="181"/>
  <c r="J162" i="181" s="1"/>
  <c r="I161" i="181"/>
  <c r="I160" i="181"/>
  <c r="J160" i="181" s="1"/>
  <c r="I159" i="181"/>
  <c r="I158" i="181"/>
  <c r="J158" i="181" s="1"/>
  <c r="I157" i="181"/>
  <c r="I156" i="181"/>
  <c r="J156" i="181" s="1"/>
  <c r="I155" i="181"/>
  <c r="I154" i="181"/>
  <c r="J154" i="181" s="1"/>
  <c r="I153" i="181"/>
  <c r="I152" i="181"/>
  <c r="J152" i="181" s="1"/>
  <c r="I151" i="181"/>
  <c r="I150" i="181"/>
  <c r="J150" i="181" s="1"/>
  <c r="I149" i="181"/>
  <c r="I148" i="181"/>
  <c r="J148" i="181" s="1"/>
  <c r="I147" i="181"/>
  <c r="I146" i="181"/>
  <c r="J146" i="181" s="1"/>
  <c r="I145" i="181"/>
  <c r="I144" i="181"/>
  <c r="J144" i="181" s="1"/>
  <c r="I143" i="181"/>
  <c r="I142" i="181"/>
  <c r="J142" i="181" s="1"/>
  <c r="I141" i="181"/>
  <c r="I140" i="181"/>
  <c r="J140" i="181" s="1"/>
  <c r="I139" i="181"/>
  <c r="I138" i="181"/>
  <c r="J138" i="181" s="1"/>
  <c r="I137" i="181"/>
  <c r="I136" i="181"/>
  <c r="J136" i="181" s="1"/>
  <c r="I135" i="181"/>
  <c r="I134" i="181"/>
  <c r="J134" i="181" s="1"/>
  <c r="I133" i="181"/>
  <c r="I132" i="181"/>
  <c r="J132" i="181" s="1"/>
  <c r="I131" i="181"/>
  <c r="I130" i="181"/>
  <c r="J130" i="181" s="1"/>
  <c r="I129" i="181"/>
  <c r="I128" i="181"/>
  <c r="J128" i="181" s="1"/>
  <c r="I127" i="181"/>
  <c r="I126" i="181"/>
  <c r="J126" i="181" s="1"/>
  <c r="I125" i="181"/>
  <c r="I124" i="181"/>
  <c r="J124" i="181" s="1"/>
  <c r="I123" i="181"/>
  <c r="I122" i="181"/>
  <c r="J122" i="181" s="1"/>
  <c r="I121" i="181"/>
  <c r="I120" i="181"/>
  <c r="I119" i="181"/>
  <c r="J119" i="181" s="1"/>
  <c r="I118" i="181"/>
  <c r="I117" i="181"/>
  <c r="J117" i="181" s="1"/>
  <c r="I116" i="181"/>
  <c r="I115" i="181"/>
  <c r="J115" i="181" s="1"/>
  <c r="I114" i="181"/>
  <c r="J113" i="181"/>
  <c r="I113" i="181"/>
  <c r="I112" i="181"/>
  <c r="J112" i="181" s="1"/>
  <c r="I111" i="181"/>
  <c r="I110" i="181"/>
  <c r="J110" i="181" s="1"/>
  <c r="I109" i="181"/>
  <c r="I108" i="181"/>
  <c r="J108" i="181" s="1"/>
  <c r="I107" i="181"/>
  <c r="I106" i="181"/>
  <c r="J106" i="181" s="1"/>
  <c r="I105" i="181"/>
  <c r="I104" i="181"/>
  <c r="I103" i="181"/>
  <c r="J103" i="181" s="1"/>
  <c r="I102" i="181"/>
  <c r="I101" i="181"/>
  <c r="J101" i="181" s="1"/>
  <c r="I100" i="181"/>
  <c r="I99" i="181"/>
  <c r="J99" i="181" s="1"/>
  <c r="I98" i="181"/>
  <c r="I97" i="181"/>
  <c r="J97" i="181" s="1"/>
  <c r="I96" i="181"/>
  <c r="I95" i="181"/>
  <c r="J95" i="181" s="1"/>
  <c r="I94" i="181"/>
  <c r="I93" i="181"/>
  <c r="J93" i="181" s="1"/>
  <c r="I92" i="181"/>
  <c r="I91" i="181"/>
  <c r="J91" i="181" s="1"/>
  <c r="I90" i="181"/>
  <c r="J89" i="181"/>
  <c r="I89" i="181"/>
  <c r="I88" i="181"/>
  <c r="J88" i="181" s="1"/>
  <c r="I87" i="181"/>
  <c r="I86" i="181"/>
  <c r="J86" i="181" s="1"/>
  <c r="I85" i="181"/>
  <c r="I84" i="181"/>
  <c r="J84" i="181" s="1"/>
  <c r="I83" i="181"/>
  <c r="I82" i="181"/>
  <c r="J82" i="181" s="1"/>
  <c r="I81" i="181"/>
  <c r="I80" i="181"/>
  <c r="I79" i="181"/>
  <c r="J79" i="181" s="1"/>
  <c r="I78" i="181"/>
  <c r="I77" i="181"/>
  <c r="J77" i="181" s="1"/>
  <c r="CI76" i="181"/>
  <c r="CG76" i="181"/>
  <c r="I76" i="181"/>
  <c r="I75" i="181"/>
  <c r="J75" i="181" s="1"/>
  <c r="I74" i="181"/>
  <c r="I73" i="181"/>
  <c r="J73" i="181" s="1"/>
  <c r="I72" i="181"/>
  <c r="I71" i="181"/>
  <c r="J71" i="181" s="1"/>
  <c r="I70" i="181"/>
  <c r="J69" i="181"/>
  <c r="I69" i="181"/>
  <c r="I68" i="181"/>
  <c r="J68" i="181" s="1"/>
  <c r="I67" i="181"/>
  <c r="I66" i="181"/>
  <c r="J66" i="181" s="1"/>
  <c r="I65" i="181"/>
  <c r="I64" i="181"/>
  <c r="J64" i="181" s="1"/>
  <c r="I63" i="181"/>
  <c r="I62" i="181"/>
  <c r="J62" i="181" s="1"/>
  <c r="I61" i="181"/>
  <c r="I60" i="181"/>
  <c r="J60" i="181" s="1"/>
  <c r="I59" i="181"/>
  <c r="I58" i="181"/>
  <c r="J58" i="181" s="1"/>
  <c r="I57" i="181"/>
  <c r="I56" i="181"/>
  <c r="J56" i="181" s="1"/>
  <c r="I55" i="181"/>
  <c r="I54" i="181"/>
  <c r="J54" i="181" s="1"/>
  <c r="I53" i="181"/>
  <c r="I52" i="181"/>
  <c r="J52" i="181" s="1"/>
  <c r="I51" i="181"/>
  <c r="I50" i="181"/>
  <c r="J50" i="181" s="1"/>
  <c r="I49" i="181"/>
  <c r="I48" i="181"/>
  <c r="J48" i="181" s="1"/>
  <c r="I47" i="181"/>
  <c r="I46" i="181"/>
  <c r="J46" i="181" s="1"/>
  <c r="I45" i="181"/>
  <c r="I44" i="181"/>
  <c r="J44" i="181" s="1"/>
  <c r="I43" i="181"/>
  <c r="I42" i="181"/>
  <c r="J42" i="181" s="1"/>
  <c r="I41" i="181"/>
  <c r="I40" i="181"/>
  <c r="J40" i="181" s="1"/>
  <c r="I39" i="181"/>
  <c r="I38" i="181"/>
  <c r="J38" i="181" s="1"/>
  <c r="I37" i="181"/>
  <c r="I36" i="181"/>
  <c r="J36" i="181" s="1"/>
  <c r="I35" i="181"/>
  <c r="I34" i="181"/>
  <c r="J34" i="181" s="1"/>
  <c r="I33" i="181"/>
  <c r="I32" i="181"/>
  <c r="J32" i="181" s="1"/>
  <c r="I31" i="181"/>
  <c r="I30" i="181"/>
  <c r="J30" i="181" s="1"/>
  <c r="I29" i="181"/>
  <c r="I28" i="181"/>
  <c r="J28" i="181" s="1"/>
  <c r="I27" i="181"/>
  <c r="I26" i="181"/>
  <c r="J26" i="181" s="1"/>
  <c r="I25" i="181"/>
  <c r="I24" i="181"/>
  <c r="J24" i="181" s="1"/>
  <c r="I23" i="181"/>
  <c r="I22" i="181"/>
  <c r="J22" i="181" s="1"/>
  <c r="I21" i="181"/>
  <c r="I20" i="181"/>
  <c r="J20" i="181" s="1"/>
  <c r="I19" i="181"/>
  <c r="I18" i="181"/>
  <c r="J18" i="181" s="1"/>
  <c r="CG17" i="181"/>
  <c r="BW17" i="181"/>
  <c r="CU17" i="181" s="1"/>
  <c r="I17" i="181"/>
  <c r="DE16" i="181"/>
  <c r="CB16" i="181"/>
  <c r="CZ16" i="181" s="1"/>
  <c r="BW16" i="181"/>
  <c r="CU16" i="181" s="1"/>
  <c r="I16" i="181"/>
  <c r="DE15" i="181"/>
  <c r="BW15" i="181"/>
  <c r="CU15" i="181" s="1"/>
  <c r="I15" i="181"/>
  <c r="CT14" i="181"/>
  <c r="BW14" i="181"/>
  <c r="CU14" i="181" s="1"/>
  <c r="BN14" i="181"/>
  <c r="I14" i="181"/>
  <c r="AX13" i="181"/>
  <c r="I13" i="181"/>
  <c r="BH13" i="181" s="1"/>
  <c r="AX12" i="181"/>
  <c r="AX11" i="181"/>
  <c r="AX10" i="181"/>
  <c r="M6" i="181"/>
  <c r="T4" i="181"/>
  <c r="BL15" i="180"/>
  <c r="BN15" i="180"/>
  <c r="BL16" i="180"/>
  <c r="BN16" i="180"/>
  <c r="BL17" i="180"/>
  <c r="BN17" i="180"/>
  <c r="BL18" i="180"/>
  <c r="BN18" i="180"/>
  <c r="BL19" i="180"/>
  <c r="BN19" i="180"/>
  <c r="BL20" i="180"/>
  <c r="BN20" i="180"/>
  <c r="BL21" i="180"/>
  <c r="BN21" i="180"/>
  <c r="BL22" i="180"/>
  <c r="BN22" i="180"/>
  <c r="BL23" i="180"/>
  <c r="BN23" i="180"/>
  <c r="BL24" i="180"/>
  <c r="BN24" i="180"/>
  <c r="BL25" i="180"/>
  <c r="BN25" i="180"/>
  <c r="BL26" i="180"/>
  <c r="BN26" i="180"/>
  <c r="BL27" i="180"/>
  <c r="BN27" i="180"/>
  <c r="BL28" i="180"/>
  <c r="BN28" i="180"/>
  <c r="BL29" i="180"/>
  <c r="BN29" i="180"/>
  <c r="BL30" i="180"/>
  <c r="BN30" i="180"/>
  <c r="BL31" i="180"/>
  <c r="BN31" i="180"/>
  <c r="BL32" i="180"/>
  <c r="BN32" i="180"/>
  <c r="BL33" i="180"/>
  <c r="BN33" i="180"/>
  <c r="BL34" i="180"/>
  <c r="BN34" i="180"/>
  <c r="BL35" i="180"/>
  <c r="BN35" i="180"/>
  <c r="BL36" i="180"/>
  <c r="BN36" i="180"/>
  <c r="BL37" i="180"/>
  <c r="BN37" i="180"/>
  <c r="BL38" i="180"/>
  <c r="BN38" i="180"/>
  <c r="BL39" i="180"/>
  <c r="BN39" i="180"/>
  <c r="BL40" i="180"/>
  <c r="BN40" i="180"/>
  <c r="BL41" i="180"/>
  <c r="BN41" i="180"/>
  <c r="BL42" i="180"/>
  <c r="BN42" i="180"/>
  <c r="BL43" i="180"/>
  <c r="BN43" i="180"/>
  <c r="BL44" i="180"/>
  <c r="BN44" i="180"/>
  <c r="BL45" i="180"/>
  <c r="BN45" i="180"/>
  <c r="BL46" i="180"/>
  <c r="BN46" i="180"/>
  <c r="BL47" i="180"/>
  <c r="BN47" i="180"/>
  <c r="BL48" i="180"/>
  <c r="BN48" i="180"/>
  <c r="BL49" i="180"/>
  <c r="BN49" i="180"/>
  <c r="BL50" i="180"/>
  <c r="BN50" i="180"/>
  <c r="BL51" i="180"/>
  <c r="BN51" i="180"/>
  <c r="BL52" i="180"/>
  <c r="BN52" i="180"/>
  <c r="BL53" i="180"/>
  <c r="BN53" i="180"/>
  <c r="BL54" i="180"/>
  <c r="BN54" i="180"/>
  <c r="BL55" i="180"/>
  <c r="BN55" i="180"/>
  <c r="BL56" i="180"/>
  <c r="BN56" i="180"/>
  <c r="BL57" i="180"/>
  <c r="BN57" i="180"/>
  <c r="BL58" i="180"/>
  <c r="BN58" i="180"/>
  <c r="BL59" i="180"/>
  <c r="BN59" i="180"/>
  <c r="BL60" i="180"/>
  <c r="BN60" i="180"/>
  <c r="BL61" i="180"/>
  <c r="BN61" i="180"/>
  <c r="BL62" i="180"/>
  <c r="BN62" i="180"/>
  <c r="BL63" i="180"/>
  <c r="BN63" i="180"/>
  <c r="BL64" i="180"/>
  <c r="BN64" i="180"/>
  <c r="BL65" i="180"/>
  <c r="BN65" i="180"/>
  <c r="BL66" i="180"/>
  <c r="BN66" i="180"/>
  <c r="BL67" i="180"/>
  <c r="BN67" i="180"/>
  <c r="BL68" i="180"/>
  <c r="BN68" i="180"/>
  <c r="BL69" i="180"/>
  <c r="BN69" i="180"/>
  <c r="BL70" i="180"/>
  <c r="BN70" i="180"/>
  <c r="BL71" i="180"/>
  <c r="BN71" i="180"/>
  <c r="BL72" i="180"/>
  <c r="BN72" i="180"/>
  <c r="BL73" i="180"/>
  <c r="BN73" i="180"/>
  <c r="BL74" i="180"/>
  <c r="BN74" i="180"/>
  <c r="BL75" i="180"/>
  <c r="BN75" i="180"/>
  <c r="BL76" i="180"/>
  <c r="BN76" i="180"/>
  <c r="BL77" i="180"/>
  <c r="BN77" i="180"/>
  <c r="BL78" i="180"/>
  <c r="BN78" i="180"/>
  <c r="BL79" i="180"/>
  <c r="BN79" i="180"/>
  <c r="BL80" i="180"/>
  <c r="BN80" i="180"/>
  <c r="BL81" i="180"/>
  <c r="BN81" i="180"/>
  <c r="BL82" i="180"/>
  <c r="BN82" i="180"/>
  <c r="BL83" i="180"/>
  <c r="BN83" i="180"/>
  <c r="BL84" i="180"/>
  <c r="BN84" i="180"/>
  <c r="BL85" i="180"/>
  <c r="BN85" i="180"/>
  <c r="BL86" i="180"/>
  <c r="BN86" i="180"/>
  <c r="BL87" i="180"/>
  <c r="BN87" i="180"/>
  <c r="BL88" i="180"/>
  <c r="BN88" i="180"/>
  <c r="BL89" i="180"/>
  <c r="BN89" i="180"/>
  <c r="BL90" i="180"/>
  <c r="BN90" i="180"/>
  <c r="BL91" i="180"/>
  <c r="BN91" i="180"/>
  <c r="BL92" i="180"/>
  <c r="BN92" i="180"/>
  <c r="BL93" i="180"/>
  <c r="BN93" i="180"/>
  <c r="BL94" i="180"/>
  <c r="BN94" i="180"/>
  <c r="BL95" i="180"/>
  <c r="BN95" i="180"/>
  <c r="BL96" i="180"/>
  <c r="BN96" i="180"/>
  <c r="BL97" i="180"/>
  <c r="BN97" i="180"/>
  <c r="BL98" i="180"/>
  <c r="BN98" i="180"/>
  <c r="BL99" i="180"/>
  <c r="BN99" i="180"/>
  <c r="BL100" i="180"/>
  <c r="BN100" i="180"/>
  <c r="BL101" i="180"/>
  <c r="BN101" i="180"/>
  <c r="BL102" i="180"/>
  <c r="BN102" i="180"/>
  <c r="BL103" i="180"/>
  <c r="BN103" i="180"/>
  <c r="BL104" i="180"/>
  <c r="BN104" i="180"/>
  <c r="BL105" i="180"/>
  <c r="BN105" i="180"/>
  <c r="BL106" i="180"/>
  <c r="BN106" i="180"/>
  <c r="BL107" i="180"/>
  <c r="BN107" i="180"/>
  <c r="BL108" i="180"/>
  <c r="BN108" i="180"/>
  <c r="BL109" i="180"/>
  <c r="BN109" i="180"/>
  <c r="BL110" i="180"/>
  <c r="BN110" i="180"/>
  <c r="BL111" i="180"/>
  <c r="BN111" i="180"/>
  <c r="BL112" i="180"/>
  <c r="BN112" i="180"/>
  <c r="BL113" i="180"/>
  <c r="BN113" i="180"/>
  <c r="BL114" i="180"/>
  <c r="BN114" i="180"/>
  <c r="BL115" i="180"/>
  <c r="BN115" i="180"/>
  <c r="BL116" i="180"/>
  <c r="BN116" i="180"/>
  <c r="BL117" i="180"/>
  <c r="BN117" i="180"/>
  <c r="BL118" i="180"/>
  <c r="BN118" i="180"/>
  <c r="BL119" i="180"/>
  <c r="BN119" i="180"/>
  <c r="BL120" i="180"/>
  <c r="BN120" i="180"/>
  <c r="BL121" i="180"/>
  <c r="BN121" i="180"/>
  <c r="BL122" i="180"/>
  <c r="BN122" i="180"/>
  <c r="BL123" i="180"/>
  <c r="BN123" i="180"/>
  <c r="BL124" i="180"/>
  <c r="BN124" i="180"/>
  <c r="BL125" i="180"/>
  <c r="BN125" i="180"/>
  <c r="BL126" i="180"/>
  <c r="BN126" i="180"/>
  <c r="BL127" i="180"/>
  <c r="BN127" i="180"/>
  <c r="BL128" i="180"/>
  <c r="BN128" i="180"/>
  <c r="BL129" i="180"/>
  <c r="BN129" i="180"/>
  <c r="BL130" i="180"/>
  <c r="BN130" i="180"/>
  <c r="BL131" i="180"/>
  <c r="BN131" i="180"/>
  <c r="BL132" i="180"/>
  <c r="BN132" i="180"/>
  <c r="BL133" i="180"/>
  <c r="BN133" i="180"/>
  <c r="BL134" i="180"/>
  <c r="BN134" i="180"/>
  <c r="BL135" i="180"/>
  <c r="BN135" i="180"/>
  <c r="BL136" i="180"/>
  <c r="BN136" i="180"/>
  <c r="BL137" i="180"/>
  <c r="BN137" i="180"/>
  <c r="BL138" i="180"/>
  <c r="BN138" i="180"/>
  <c r="BL139" i="180"/>
  <c r="BN139" i="180"/>
  <c r="BL140" i="180"/>
  <c r="BN140" i="180"/>
  <c r="BL141" i="180"/>
  <c r="BN141" i="180"/>
  <c r="BL142" i="180"/>
  <c r="BN142" i="180"/>
  <c r="BL143" i="180"/>
  <c r="BN143" i="180"/>
  <c r="BL144" i="180"/>
  <c r="BN144" i="180"/>
  <c r="BL145" i="180"/>
  <c r="BN145" i="180"/>
  <c r="BL146" i="180"/>
  <c r="BN146" i="180"/>
  <c r="BL147" i="180"/>
  <c r="BN147" i="180"/>
  <c r="BL148" i="180"/>
  <c r="BN148" i="180"/>
  <c r="BL149" i="180"/>
  <c r="BN149" i="180"/>
  <c r="BL150" i="180"/>
  <c r="BN150" i="180"/>
  <c r="BL151" i="180"/>
  <c r="BN151" i="180"/>
  <c r="BL152" i="180"/>
  <c r="BN152" i="180"/>
  <c r="BL153" i="180"/>
  <c r="BN153" i="180"/>
  <c r="BL154" i="180"/>
  <c r="BN154" i="180"/>
  <c r="BL155" i="180"/>
  <c r="BN155" i="180"/>
  <c r="BL156" i="180"/>
  <c r="BN156" i="180"/>
  <c r="BL157" i="180"/>
  <c r="BN157" i="180"/>
  <c r="BL158" i="180"/>
  <c r="BN158" i="180"/>
  <c r="BL159" i="180"/>
  <c r="BN159" i="180"/>
  <c r="BL160" i="180"/>
  <c r="BN160" i="180"/>
  <c r="BL161" i="180"/>
  <c r="BN161" i="180"/>
  <c r="BL162" i="180"/>
  <c r="BN162" i="180"/>
  <c r="BL163" i="180"/>
  <c r="BN163" i="180"/>
  <c r="BL164" i="180"/>
  <c r="BN164" i="180"/>
  <c r="BL165" i="180"/>
  <c r="BN165" i="180"/>
  <c r="BL166" i="180"/>
  <c r="BN166" i="180"/>
  <c r="BL167" i="180"/>
  <c r="BN167" i="180"/>
  <c r="BL168" i="180"/>
  <c r="BN168" i="180"/>
  <c r="BL169" i="180"/>
  <c r="BN169" i="180"/>
  <c r="BL170" i="180"/>
  <c r="BN170" i="180"/>
  <c r="BL171" i="180"/>
  <c r="BN171" i="180"/>
  <c r="BL172" i="180"/>
  <c r="BN172" i="180"/>
  <c r="BL173" i="180"/>
  <c r="BN173" i="180"/>
  <c r="BL174" i="180"/>
  <c r="BN174" i="180"/>
  <c r="BL175" i="180"/>
  <c r="BN175" i="180"/>
  <c r="BL176" i="180"/>
  <c r="BN176" i="180"/>
  <c r="BL177" i="180"/>
  <c r="BN177" i="180"/>
  <c r="BL178" i="180"/>
  <c r="BN178" i="180"/>
  <c r="BL179" i="180"/>
  <c r="BN179" i="180"/>
  <c r="BL180" i="180"/>
  <c r="BN180" i="180"/>
  <c r="BL181" i="180"/>
  <c r="BN181" i="180"/>
  <c r="BL182" i="180"/>
  <c r="BN182" i="180"/>
  <c r="BL183" i="180"/>
  <c r="BN183" i="180"/>
  <c r="BL184" i="180"/>
  <c r="BN184" i="180"/>
  <c r="BL185" i="180"/>
  <c r="BN185" i="180"/>
  <c r="BL186" i="180"/>
  <c r="BN186" i="180"/>
  <c r="BL187" i="180"/>
  <c r="BN187" i="180"/>
  <c r="BL188" i="180"/>
  <c r="BN188" i="180"/>
  <c r="BL189" i="180"/>
  <c r="BN189" i="180"/>
  <c r="BL190" i="180"/>
  <c r="BN190" i="180"/>
  <c r="BL191" i="180"/>
  <c r="BN191" i="180"/>
  <c r="BL192" i="180"/>
  <c r="BN192" i="180"/>
  <c r="BL193" i="180"/>
  <c r="BN193" i="180"/>
  <c r="BL194" i="180"/>
  <c r="BN194" i="180"/>
  <c r="BL195" i="180"/>
  <c r="BN195" i="180"/>
  <c r="BL196" i="180"/>
  <c r="BN196" i="180"/>
  <c r="BL197" i="180"/>
  <c r="BN197" i="180"/>
  <c r="BL198" i="180"/>
  <c r="BN198" i="180"/>
  <c r="BL199" i="180"/>
  <c r="BN199" i="180"/>
  <c r="BL200" i="180"/>
  <c r="BN200" i="180"/>
  <c r="BL201" i="180"/>
  <c r="BN201" i="180"/>
  <c r="BL202" i="180"/>
  <c r="BN202" i="180"/>
  <c r="BL203" i="180"/>
  <c r="BN203" i="180"/>
  <c r="BL204" i="180"/>
  <c r="BN204" i="180"/>
  <c r="BL205" i="180"/>
  <c r="BN205" i="180"/>
  <c r="BL206" i="180"/>
  <c r="BN206" i="180"/>
  <c r="BL207" i="180"/>
  <c r="BN207" i="180"/>
  <c r="BL208" i="180"/>
  <c r="BN208" i="180"/>
  <c r="BL209" i="180"/>
  <c r="BN209" i="180"/>
  <c r="BL210" i="180"/>
  <c r="BN210" i="180"/>
  <c r="BL211" i="180"/>
  <c r="BN211" i="180"/>
  <c r="BL212" i="180"/>
  <c r="BN212" i="180"/>
  <c r="BL213" i="180"/>
  <c r="BN213" i="180"/>
  <c r="BL214" i="180"/>
  <c r="BN214" i="180"/>
  <c r="BL215" i="180"/>
  <c r="BN215" i="180"/>
  <c r="BL216" i="180"/>
  <c r="BN216" i="180"/>
  <c r="BL217" i="180"/>
  <c r="BN217" i="180"/>
  <c r="BL218" i="180"/>
  <c r="BN218" i="180"/>
  <c r="BL219" i="180"/>
  <c r="BN219" i="180"/>
  <c r="BL220" i="180"/>
  <c r="BN220" i="180"/>
  <c r="BL221" i="180"/>
  <c r="BN221" i="180"/>
  <c r="BL222" i="180"/>
  <c r="BN222" i="180"/>
  <c r="BL223" i="180"/>
  <c r="BN223" i="180"/>
  <c r="BL224" i="180"/>
  <c r="BN224" i="180"/>
  <c r="BL225" i="180"/>
  <c r="BN225" i="180"/>
  <c r="BL226" i="180"/>
  <c r="BN226" i="180"/>
  <c r="BL227" i="180"/>
  <c r="BN227" i="180"/>
  <c r="BL228" i="180"/>
  <c r="BN228" i="180"/>
  <c r="BL229" i="180"/>
  <c r="BN229" i="180"/>
  <c r="BL230" i="180"/>
  <c r="BN230" i="180"/>
  <c r="BL231" i="180"/>
  <c r="BN231" i="180"/>
  <c r="BL232" i="180"/>
  <c r="BN232" i="180"/>
  <c r="BL233" i="180"/>
  <c r="BN233" i="180"/>
  <c r="BL234" i="180"/>
  <c r="BN234" i="180"/>
  <c r="BL235" i="180"/>
  <c r="BN235" i="180"/>
  <c r="BL236" i="180"/>
  <c r="BN236" i="180"/>
  <c r="BL237" i="180"/>
  <c r="BN237" i="180"/>
  <c r="BL238" i="180"/>
  <c r="BN238" i="180"/>
  <c r="BL239" i="180"/>
  <c r="BN239" i="180"/>
  <c r="BL240" i="180"/>
  <c r="BN240" i="180"/>
  <c r="BL241" i="180"/>
  <c r="BN241" i="180"/>
  <c r="BL242" i="180"/>
  <c r="BN242" i="180"/>
  <c r="BL243" i="180"/>
  <c r="BN243" i="180"/>
  <c r="BL244" i="180"/>
  <c r="BN244" i="180"/>
  <c r="BL245" i="180"/>
  <c r="BN245" i="180"/>
  <c r="BL246" i="180"/>
  <c r="BN246" i="180"/>
  <c r="BL247" i="180"/>
  <c r="BN247" i="180"/>
  <c r="BL248" i="180"/>
  <c r="BN248" i="180"/>
  <c r="BL249" i="180"/>
  <c r="BN249" i="180"/>
  <c r="BL250" i="180"/>
  <c r="BN250" i="180"/>
  <c r="BL251" i="180"/>
  <c r="BN251" i="180"/>
  <c r="BL252" i="180"/>
  <c r="BN252" i="180"/>
  <c r="BL253" i="180"/>
  <c r="BN253" i="180"/>
  <c r="BL254" i="180"/>
  <c r="BN254" i="180"/>
  <c r="BL255" i="180"/>
  <c r="BN255" i="180"/>
  <c r="BL256" i="180"/>
  <c r="BN256" i="180"/>
  <c r="BL257" i="180"/>
  <c r="BN257" i="180"/>
  <c r="BL258" i="180"/>
  <c r="BN258" i="180"/>
  <c r="BL259" i="180"/>
  <c r="BN259" i="180"/>
  <c r="BL260" i="180"/>
  <c r="BN260" i="180"/>
  <c r="BL261" i="180"/>
  <c r="BN261" i="180"/>
  <c r="BL262" i="180"/>
  <c r="BN262" i="180"/>
  <c r="BL263" i="180"/>
  <c r="BN263" i="180"/>
  <c r="BL264" i="180"/>
  <c r="BN264" i="180"/>
  <c r="BL265" i="180"/>
  <c r="BN265" i="180"/>
  <c r="BL266" i="180"/>
  <c r="BN266" i="180"/>
  <c r="BL267" i="180"/>
  <c r="BN267" i="180"/>
  <c r="BL268" i="180"/>
  <c r="BN268" i="180"/>
  <c r="BL269" i="180"/>
  <c r="BN269" i="180"/>
  <c r="BL270" i="180"/>
  <c r="BN270" i="180"/>
  <c r="BL271" i="180"/>
  <c r="BN271" i="180"/>
  <c r="BL272" i="180"/>
  <c r="BN272" i="180"/>
  <c r="BL273" i="180"/>
  <c r="BN273" i="180"/>
  <c r="BL274" i="180"/>
  <c r="BN274" i="180"/>
  <c r="BL275" i="180"/>
  <c r="BN275" i="180"/>
  <c r="BL276" i="180"/>
  <c r="BN276" i="180"/>
  <c r="BL277" i="180"/>
  <c r="BN277" i="180"/>
  <c r="BL278" i="180"/>
  <c r="BN278" i="180"/>
  <c r="BL279" i="180"/>
  <c r="BN279" i="180"/>
  <c r="BL280" i="180"/>
  <c r="BN280" i="180"/>
  <c r="BL281" i="180"/>
  <c r="BN281" i="180"/>
  <c r="BL282" i="180"/>
  <c r="BN282" i="180"/>
  <c r="BL283" i="180"/>
  <c r="BN283" i="180"/>
  <c r="BL284" i="180"/>
  <c r="BN284" i="180"/>
  <c r="BL285" i="180"/>
  <c r="BN285" i="180"/>
  <c r="BL286" i="180"/>
  <c r="BN286" i="180"/>
  <c r="BL287" i="180"/>
  <c r="BN287" i="180"/>
  <c r="BL288" i="180"/>
  <c r="BN288" i="180"/>
  <c r="BL289" i="180"/>
  <c r="BN289" i="180"/>
  <c r="BL290" i="180"/>
  <c r="BN290" i="180"/>
  <c r="BL291" i="180"/>
  <c r="BN291" i="180"/>
  <c r="BL292" i="180"/>
  <c r="BN292" i="180"/>
  <c r="BL293" i="180"/>
  <c r="BN293" i="180"/>
  <c r="BL294" i="180"/>
  <c r="BN294" i="180"/>
  <c r="BL295" i="180"/>
  <c r="BN295" i="180"/>
  <c r="BL296" i="180"/>
  <c r="BN296" i="180"/>
  <c r="BL297" i="180"/>
  <c r="BN297" i="180"/>
  <c r="BL298" i="180"/>
  <c r="BN298" i="180"/>
  <c r="BL299" i="180"/>
  <c r="BN299" i="180"/>
  <c r="BL300" i="180"/>
  <c r="BN300" i="180"/>
  <c r="BL301" i="180"/>
  <c r="BN301" i="180"/>
  <c r="BL302" i="180"/>
  <c r="BN302" i="180"/>
  <c r="BL303" i="180"/>
  <c r="BN303" i="180"/>
  <c r="BL304" i="180"/>
  <c r="BN304" i="180"/>
  <c r="BL305" i="180"/>
  <c r="BN305" i="180"/>
  <c r="BL306" i="180"/>
  <c r="BN306" i="180"/>
  <c r="BL307" i="180"/>
  <c r="BN307" i="180"/>
  <c r="BL308" i="180"/>
  <c r="BN308" i="180"/>
  <c r="BL309" i="180"/>
  <c r="BN309" i="180"/>
  <c r="BL310" i="180"/>
  <c r="BN310" i="180"/>
  <c r="BL311" i="180"/>
  <c r="BN311" i="180"/>
  <c r="BL312" i="180"/>
  <c r="BN312" i="180"/>
  <c r="BL313" i="180"/>
  <c r="BN313" i="180"/>
  <c r="BL314" i="180"/>
  <c r="BN314" i="180"/>
  <c r="BL315" i="180"/>
  <c r="BN315" i="180"/>
  <c r="BL316" i="180"/>
  <c r="BN316" i="180"/>
  <c r="BL317" i="180"/>
  <c r="BN317" i="180"/>
  <c r="BL318" i="180"/>
  <c r="BN318" i="180"/>
  <c r="BL319" i="180"/>
  <c r="BN319" i="180"/>
  <c r="BL320" i="180"/>
  <c r="BN320" i="180"/>
  <c r="BL321" i="180"/>
  <c r="BN321" i="180"/>
  <c r="BL322" i="180"/>
  <c r="BN322" i="180"/>
  <c r="BL323" i="180"/>
  <c r="BN323" i="180"/>
  <c r="BL324" i="180"/>
  <c r="BN324" i="180"/>
  <c r="BL325" i="180"/>
  <c r="BN325" i="180"/>
  <c r="BL326" i="180"/>
  <c r="BN326" i="180"/>
  <c r="BL327" i="180"/>
  <c r="BN327" i="180"/>
  <c r="BL328" i="180"/>
  <c r="BN328" i="180"/>
  <c r="BL329" i="180"/>
  <c r="BN329" i="180"/>
  <c r="BL330" i="180"/>
  <c r="BN330" i="180"/>
  <c r="BL331" i="180"/>
  <c r="BN331" i="180"/>
  <c r="BL332" i="180"/>
  <c r="BN332" i="180"/>
  <c r="BL333" i="180"/>
  <c r="BN333" i="180"/>
  <c r="BL334" i="180"/>
  <c r="BN334" i="180"/>
  <c r="BL335" i="180"/>
  <c r="BN335" i="180"/>
  <c r="BL336" i="180"/>
  <c r="BN336" i="180"/>
  <c r="BL337" i="180"/>
  <c r="BN337" i="180"/>
  <c r="BL338" i="180"/>
  <c r="BN338" i="180"/>
  <c r="BL339" i="180"/>
  <c r="BN339" i="180"/>
  <c r="BL340" i="180"/>
  <c r="BN340" i="180"/>
  <c r="BL341" i="180"/>
  <c r="BN341" i="180"/>
  <c r="BL342" i="180"/>
  <c r="BN342" i="180"/>
  <c r="BL343" i="180"/>
  <c r="BN343" i="180"/>
  <c r="BL344" i="180"/>
  <c r="BN344" i="180"/>
  <c r="BL345" i="180"/>
  <c r="BN345" i="180"/>
  <c r="BL346" i="180"/>
  <c r="BN346" i="180"/>
  <c r="BL347" i="180"/>
  <c r="BN347" i="180"/>
  <c r="BL348" i="180"/>
  <c r="BN348" i="180"/>
  <c r="BL349" i="180"/>
  <c r="BN349" i="180"/>
  <c r="BL350" i="180"/>
  <c r="BN350" i="180"/>
  <c r="BL351" i="180"/>
  <c r="BN351" i="180"/>
  <c r="BL352" i="180"/>
  <c r="BN352" i="180"/>
  <c r="BL353" i="180"/>
  <c r="BN353" i="180"/>
  <c r="BL354" i="180"/>
  <c r="BN354" i="180"/>
  <c r="BL355" i="180"/>
  <c r="BN355" i="180"/>
  <c r="BL356" i="180"/>
  <c r="BN356" i="180"/>
  <c r="BL357" i="180"/>
  <c r="BN357" i="180"/>
  <c r="BL358" i="180"/>
  <c r="BN358" i="180"/>
  <c r="BL359" i="180"/>
  <c r="BN359" i="180"/>
  <c r="BL360" i="180"/>
  <c r="BN360" i="180"/>
  <c r="BL361" i="180"/>
  <c r="BN361" i="180"/>
  <c r="BL362" i="180"/>
  <c r="BN362" i="180"/>
  <c r="BL363" i="180"/>
  <c r="BN363" i="180"/>
  <c r="BL364" i="180"/>
  <c r="BN364" i="180"/>
  <c r="BL365" i="180"/>
  <c r="BN365" i="180"/>
  <c r="BL366" i="180"/>
  <c r="BN366" i="180"/>
  <c r="BL367" i="180"/>
  <c r="BN367" i="180"/>
  <c r="BL368" i="180"/>
  <c r="BN368" i="180"/>
  <c r="BL369" i="180"/>
  <c r="BN369" i="180"/>
  <c r="BL370" i="180"/>
  <c r="BN370" i="180"/>
  <c r="BL371" i="180"/>
  <c r="BN371" i="180"/>
  <c r="BL372" i="180"/>
  <c r="BN372" i="180"/>
  <c r="BL373" i="180"/>
  <c r="BN373" i="180"/>
  <c r="BL374" i="180"/>
  <c r="BN374" i="180"/>
  <c r="BL375" i="180"/>
  <c r="BN375" i="180"/>
  <c r="BL376" i="180"/>
  <c r="BN376" i="180"/>
  <c r="BL377" i="180"/>
  <c r="BN377" i="180"/>
  <c r="BL378" i="180"/>
  <c r="BN378" i="180"/>
  <c r="BL379" i="180"/>
  <c r="BN379" i="180"/>
  <c r="BL14" i="180"/>
  <c r="BN14" i="180"/>
  <c r="J7" i="180"/>
  <c r="J366" i="180" s="1"/>
  <c r="I379" i="180"/>
  <c r="I378" i="180"/>
  <c r="I377" i="180"/>
  <c r="I376" i="180"/>
  <c r="J376" i="180" s="1"/>
  <c r="I375" i="180"/>
  <c r="I374" i="180"/>
  <c r="I373" i="180"/>
  <c r="J373" i="180" s="1"/>
  <c r="I372" i="180"/>
  <c r="I371" i="180"/>
  <c r="I370" i="180"/>
  <c r="I369" i="180"/>
  <c r="J369" i="180" s="1"/>
  <c r="I368" i="180"/>
  <c r="I367" i="180"/>
  <c r="I366" i="180"/>
  <c r="I365" i="180"/>
  <c r="I364" i="180"/>
  <c r="I363" i="180"/>
  <c r="I362" i="180"/>
  <c r="J362" i="180" s="1"/>
  <c r="I361" i="180"/>
  <c r="I360" i="180"/>
  <c r="I359" i="180"/>
  <c r="J358" i="180"/>
  <c r="I358" i="180"/>
  <c r="I357" i="180"/>
  <c r="I356" i="180"/>
  <c r="I355" i="180"/>
  <c r="J355" i="180" s="1"/>
  <c r="I354" i="180"/>
  <c r="I353" i="180"/>
  <c r="I352" i="180"/>
  <c r="I351" i="180"/>
  <c r="J351" i="180" s="1"/>
  <c r="I350" i="180"/>
  <c r="I349" i="180"/>
  <c r="I348" i="180"/>
  <c r="J348" i="180" s="1"/>
  <c r="I347" i="180"/>
  <c r="I346" i="180"/>
  <c r="I345" i="180"/>
  <c r="I344" i="180"/>
  <c r="J344" i="180" s="1"/>
  <c r="I343" i="180"/>
  <c r="I342" i="180"/>
  <c r="I341" i="180"/>
  <c r="J341" i="180" s="1"/>
  <c r="I340" i="180"/>
  <c r="I339" i="180"/>
  <c r="I338" i="180"/>
  <c r="I337" i="180"/>
  <c r="J337" i="180" s="1"/>
  <c r="I336" i="180"/>
  <c r="I335" i="180"/>
  <c r="I334" i="180"/>
  <c r="I333" i="180"/>
  <c r="I332" i="180"/>
  <c r="I331" i="180"/>
  <c r="I330" i="180"/>
  <c r="J330" i="180" s="1"/>
  <c r="I329" i="180"/>
  <c r="I328" i="180"/>
  <c r="I327" i="180"/>
  <c r="J326" i="180"/>
  <c r="I326" i="180"/>
  <c r="I325" i="180"/>
  <c r="I324" i="180"/>
  <c r="I323" i="180"/>
  <c r="J323" i="180" s="1"/>
  <c r="I322" i="180"/>
  <c r="I321" i="180"/>
  <c r="I320" i="180"/>
  <c r="I319" i="180"/>
  <c r="J319" i="180" s="1"/>
  <c r="I318" i="180"/>
  <c r="I317" i="180"/>
  <c r="I316" i="180"/>
  <c r="J316" i="180" s="1"/>
  <c r="I315" i="180"/>
  <c r="I314" i="180"/>
  <c r="I313" i="180"/>
  <c r="I312" i="180"/>
  <c r="J312" i="180" s="1"/>
  <c r="I311" i="180"/>
  <c r="I310" i="180"/>
  <c r="I309" i="180"/>
  <c r="J309" i="180" s="1"/>
  <c r="I308" i="180"/>
  <c r="I307" i="180"/>
  <c r="I306" i="180"/>
  <c r="I305" i="180"/>
  <c r="J305" i="180" s="1"/>
  <c r="I304" i="180"/>
  <c r="I303" i="180"/>
  <c r="I302" i="180"/>
  <c r="J301" i="180"/>
  <c r="I301" i="180"/>
  <c r="I300" i="180"/>
  <c r="I299" i="180"/>
  <c r="I298" i="180"/>
  <c r="J298" i="180" s="1"/>
  <c r="I297" i="180"/>
  <c r="I296" i="180"/>
  <c r="I295" i="180"/>
  <c r="I294" i="180"/>
  <c r="J294" i="180" s="1"/>
  <c r="I293" i="180"/>
  <c r="I292" i="180"/>
  <c r="I291" i="180"/>
  <c r="J291" i="180" s="1"/>
  <c r="I290" i="180"/>
  <c r="I289" i="180"/>
  <c r="I288" i="180"/>
  <c r="I287" i="180"/>
  <c r="J287" i="180" s="1"/>
  <c r="I286" i="180"/>
  <c r="I285" i="180"/>
  <c r="I284" i="180"/>
  <c r="J284" i="180" s="1"/>
  <c r="I283" i="180"/>
  <c r="I282" i="180"/>
  <c r="I281" i="180"/>
  <c r="I280" i="180"/>
  <c r="J280" i="180" s="1"/>
  <c r="I279" i="180"/>
  <c r="I278" i="180"/>
  <c r="I277" i="180"/>
  <c r="I276" i="180"/>
  <c r="I275" i="180"/>
  <c r="I274" i="180"/>
  <c r="I273" i="180"/>
  <c r="J273" i="180" s="1"/>
  <c r="I272" i="180"/>
  <c r="I271" i="180"/>
  <c r="I270" i="180"/>
  <c r="J269" i="180"/>
  <c r="I269" i="180"/>
  <c r="I268" i="180"/>
  <c r="I267" i="180"/>
  <c r="I266" i="180"/>
  <c r="J266" i="180" s="1"/>
  <c r="I265" i="180"/>
  <c r="I264" i="180"/>
  <c r="I263" i="180"/>
  <c r="I262" i="180"/>
  <c r="J262" i="180" s="1"/>
  <c r="I261" i="180"/>
  <c r="I260" i="180"/>
  <c r="I259" i="180"/>
  <c r="J259" i="180" s="1"/>
  <c r="I258" i="180"/>
  <c r="I257" i="180"/>
  <c r="I256" i="180"/>
  <c r="I255" i="180"/>
  <c r="J255" i="180" s="1"/>
  <c r="I254" i="180"/>
  <c r="I253" i="180"/>
  <c r="I252" i="180"/>
  <c r="J252" i="180" s="1"/>
  <c r="I251" i="180"/>
  <c r="I250" i="180"/>
  <c r="I249" i="180"/>
  <c r="I248" i="180"/>
  <c r="J248" i="180" s="1"/>
  <c r="I247" i="180"/>
  <c r="I246" i="180"/>
  <c r="I245" i="180"/>
  <c r="I244" i="180"/>
  <c r="I243" i="180"/>
  <c r="I242" i="180"/>
  <c r="I241" i="180"/>
  <c r="J241" i="180" s="1"/>
  <c r="I240" i="180"/>
  <c r="I239" i="180"/>
  <c r="I238" i="180"/>
  <c r="J237" i="180"/>
  <c r="I237" i="180"/>
  <c r="I236" i="180"/>
  <c r="I235" i="180"/>
  <c r="I234" i="180"/>
  <c r="J234" i="180" s="1"/>
  <c r="I233" i="180"/>
  <c r="I232" i="180"/>
  <c r="I231" i="180"/>
  <c r="I230" i="180"/>
  <c r="J230" i="180" s="1"/>
  <c r="I229" i="180"/>
  <c r="I228" i="180"/>
  <c r="I227" i="180"/>
  <c r="J227" i="180" s="1"/>
  <c r="I226" i="180"/>
  <c r="I225" i="180"/>
  <c r="I224" i="180"/>
  <c r="I223" i="180"/>
  <c r="J223" i="180" s="1"/>
  <c r="I222" i="180"/>
  <c r="I221" i="180"/>
  <c r="I220" i="180"/>
  <c r="J220" i="180" s="1"/>
  <c r="I219" i="180"/>
  <c r="I218" i="180"/>
  <c r="I217" i="180"/>
  <c r="I216" i="180"/>
  <c r="J216" i="180" s="1"/>
  <c r="I215" i="180"/>
  <c r="I214" i="180"/>
  <c r="I213" i="180"/>
  <c r="I212" i="180"/>
  <c r="I211" i="180"/>
  <c r="I210" i="180"/>
  <c r="I209" i="180"/>
  <c r="J209" i="180" s="1"/>
  <c r="I208" i="180"/>
  <c r="I207" i="180"/>
  <c r="I206" i="180"/>
  <c r="J205" i="180"/>
  <c r="I205" i="180"/>
  <c r="I204" i="180"/>
  <c r="I203" i="180"/>
  <c r="I202" i="180"/>
  <c r="J202" i="180" s="1"/>
  <c r="I201" i="180"/>
  <c r="I200" i="180"/>
  <c r="I199" i="180"/>
  <c r="I198" i="180"/>
  <c r="J198" i="180" s="1"/>
  <c r="I197" i="180"/>
  <c r="I196" i="180"/>
  <c r="I195" i="180"/>
  <c r="J195" i="180" s="1"/>
  <c r="I194" i="180"/>
  <c r="I193" i="180"/>
  <c r="I192" i="180"/>
  <c r="I191" i="180"/>
  <c r="J191" i="180" s="1"/>
  <c r="I190" i="180"/>
  <c r="I189" i="180"/>
  <c r="I188" i="180"/>
  <c r="J188" i="180" s="1"/>
  <c r="I187" i="180"/>
  <c r="I186" i="180"/>
  <c r="I185" i="180"/>
  <c r="I184" i="180"/>
  <c r="J184" i="180" s="1"/>
  <c r="I183" i="180"/>
  <c r="I182" i="180"/>
  <c r="I181" i="180"/>
  <c r="I180" i="180"/>
  <c r="I179" i="180"/>
  <c r="I178" i="180"/>
  <c r="I177" i="180"/>
  <c r="J177" i="180" s="1"/>
  <c r="I176" i="180"/>
  <c r="I175" i="180"/>
  <c r="I174" i="180"/>
  <c r="J173" i="180"/>
  <c r="I173" i="180"/>
  <c r="I172" i="180"/>
  <c r="I171" i="180"/>
  <c r="I170" i="180"/>
  <c r="J170" i="180" s="1"/>
  <c r="I169" i="180"/>
  <c r="I168" i="180"/>
  <c r="I167" i="180"/>
  <c r="I166" i="180"/>
  <c r="J166" i="180" s="1"/>
  <c r="I165" i="180"/>
  <c r="I164" i="180"/>
  <c r="I163" i="180"/>
  <c r="J163" i="180" s="1"/>
  <c r="I162" i="180"/>
  <c r="I161" i="180"/>
  <c r="I160" i="180"/>
  <c r="I159" i="180"/>
  <c r="J159" i="180" s="1"/>
  <c r="I158" i="180"/>
  <c r="I157" i="180"/>
  <c r="I156" i="180"/>
  <c r="J156" i="180" s="1"/>
  <c r="I155" i="180"/>
  <c r="I154" i="180"/>
  <c r="I153" i="180"/>
  <c r="I152" i="180"/>
  <c r="J152" i="180" s="1"/>
  <c r="I151" i="180"/>
  <c r="I150" i="180"/>
  <c r="I149" i="180"/>
  <c r="I148" i="180"/>
  <c r="I147" i="180"/>
  <c r="I146" i="180"/>
  <c r="I145" i="180"/>
  <c r="J145" i="180" s="1"/>
  <c r="I144" i="180"/>
  <c r="I143" i="180"/>
  <c r="I142" i="180"/>
  <c r="J141" i="180"/>
  <c r="I141" i="180"/>
  <c r="I140" i="180"/>
  <c r="I139" i="180"/>
  <c r="I138" i="180"/>
  <c r="J138" i="180" s="1"/>
  <c r="I137" i="180"/>
  <c r="I136" i="180"/>
  <c r="I135" i="180"/>
  <c r="I134" i="180"/>
  <c r="J134" i="180" s="1"/>
  <c r="I133" i="180"/>
  <c r="I132" i="180"/>
  <c r="I131" i="180"/>
  <c r="J131" i="180" s="1"/>
  <c r="I130" i="180"/>
  <c r="I129" i="180"/>
  <c r="I128" i="180"/>
  <c r="I127" i="180"/>
  <c r="J127" i="180" s="1"/>
  <c r="I126" i="180"/>
  <c r="I125" i="180"/>
  <c r="I124" i="180"/>
  <c r="J124" i="180" s="1"/>
  <c r="I123" i="180"/>
  <c r="I122" i="180"/>
  <c r="J122" i="180" s="1"/>
  <c r="I121" i="180"/>
  <c r="I120" i="180"/>
  <c r="J120" i="180" s="1"/>
  <c r="I119" i="180"/>
  <c r="I118" i="180"/>
  <c r="J118" i="180" s="1"/>
  <c r="I117" i="180"/>
  <c r="I116" i="180"/>
  <c r="I115" i="180"/>
  <c r="J115" i="180" s="1"/>
  <c r="I114" i="180"/>
  <c r="I113" i="180"/>
  <c r="J113" i="180" s="1"/>
  <c r="I112" i="180"/>
  <c r="I111" i="180"/>
  <c r="J111" i="180" s="1"/>
  <c r="I110" i="180"/>
  <c r="J109" i="180"/>
  <c r="I109" i="180"/>
  <c r="I108" i="180"/>
  <c r="J108" i="180" s="1"/>
  <c r="I107" i="180"/>
  <c r="I106" i="180"/>
  <c r="J106" i="180" s="1"/>
  <c r="I105" i="180"/>
  <c r="I104" i="180"/>
  <c r="J104" i="180" s="1"/>
  <c r="I103" i="180"/>
  <c r="I102" i="180"/>
  <c r="J102" i="180" s="1"/>
  <c r="I101" i="180"/>
  <c r="I100" i="180"/>
  <c r="I99" i="180"/>
  <c r="J99" i="180" s="1"/>
  <c r="I98" i="180"/>
  <c r="I97" i="180"/>
  <c r="J97" i="180" s="1"/>
  <c r="I96" i="180"/>
  <c r="I95" i="180"/>
  <c r="J95" i="180" s="1"/>
  <c r="I94" i="180"/>
  <c r="J93" i="180"/>
  <c r="I93" i="180"/>
  <c r="I92" i="180"/>
  <c r="J92" i="180" s="1"/>
  <c r="I91" i="180"/>
  <c r="I90" i="180"/>
  <c r="J90" i="180" s="1"/>
  <c r="I89" i="180"/>
  <c r="I88" i="180"/>
  <c r="J88" i="180" s="1"/>
  <c r="I87" i="180"/>
  <c r="I86" i="180"/>
  <c r="J86" i="180" s="1"/>
  <c r="I85" i="180"/>
  <c r="I84" i="180"/>
  <c r="I83" i="180"/>
  <c r="J83" i="180" s="1"/>
  <c r="I82" i="180"/>
  <c r="I81" i="180"/>
  <c r="J81" i="180" s="1"/>
  <c r="I80" i="180"/>
  <c r="I79" i="180"/>
  <c r="J79" i="180" s="1"/>
  <c r="I78" i="180"/>
  <c r="J77" i="180"/>
  <c r="I77" i="180"/>
  <c r="CI76" i="180"/>
  <c r="CG76" i="180"/>
  <c r="I76" i="180"/>
  <c r="J76" i="180" s="1"/>
  <c r="I75" i="180"/>
  <c r="I74" i="180"/>
  <c r="J74" i="180" s="1"/>
  <c r="I73" i="180"/>
  <c r="I72" i="180"/>
  <c r="I71" i="180"/>
  <c r="J71" i="180" s="1"/>
  <c r="I70" i="180"/>
  <c r="J69" i="180"/>
  <c r="I69" i="180"/>
  <c r="I68" i="180"/>
  <c r="J68" i="180" s="1"/>
  <c r="I67" i="180"/>
  <c r="I66" i="180"/>
  <c r="J66" i="180" s="1"/>
  <c r="I65" i="180"/>
  <c r="I64" i="180"/>
  <c r="I63" i="180"/>
  <c r="J63" i="180" s="1"/>
  <c r="I62" i="180"/>
  <c r="I61" i="180"/>
  <c r="J61" i="180" s="1"/>
  <c r="I60" i="180"/>
  <c r="I59" i="180"/>
  <c r="J59" i="180" s="1"/>
  <c r="I58" i="180"/>
  <c r="J57" i="180"/>
  <c r="I57" i="180"/>
  <c r="I56" i="180"/>
  <c r="J56" i="180" s="1"/>
  <c r="I55" i="180"/>
  <c r="I54" i="180"/>
  <c r="J54" i="180" s="1"/>
  <c r="I53" i="180"/>
  <c r="I52" i="180"/>
  <c r="J52" i="180" s="1"/>
  <c r="I51" i="180"/>
  <c r="I50" i="180"/>
  <c r="J50" i="180" s="1"/>
  <c r="I49" i="180"/>
  <c r="I48" i="180"/>
  <c r="I47" i="180"/>
  <c r="J47" i="180" s="1"/>
  <c r="I46" i="180"/>
  <c r="I45" i="180"/>
  <c r="J45" i="180" s="1"/>
  <c r="I44" i="180"/>
  <c r="I43" i="180"/>
  <c r="J43" i="180" s="1"/>
  <c r="I42" i="180"/>
  <c r="J41" i="180"/>
  <c r="I41" i="180"/>
  <c r="I40" i="180"/>
  <c r="J40" i="180" s="1"/>
  <c r="I39" i="180"/>
  <c r="I38" i="180"/>
  <c r="J38" i="180" s="1"/>
  <c r="I37" i="180"/>
  <c r="I36" i="180"/>
  <c r="J36" i="180" s="1"/>
  <c r="I35" i="180"/>
  <c r="I34" i="180"/>
  <c r="J34" i="180" s="1"/>
  <c r="I33" i="180"/>
  <c r="I32" i="180"/>
  <c r="I31" i="180"/>
  <c r="J31" i="180" s="1"/>
  <c r="I30" i="180"/>
  <c r="I29" i="180"/>
  <c r="J29" i="180" s="1"/>
  <c r="I28" i="180"/>
  <c r="I27" i="180"/>
  <c r="J27" i="180" s="1"/>
  <c r="I26" i="180"/>
  <c r="J25" i="180"/>
  <c r="I25" i="180"/>
  <c r="I24" i="180"/>
  <c r="J24" i="180" s="1"/>
  <c r="I23" i="180"/>
  <c r="I22" i="180"/>
  <c r="J22" i="180" s="1"/>
  <c r="I21" i="180"/>
  <c r="I20" i="180"/>
  <c r="J20" i="180" s="1"/>
  <c r="I19" i="180"/>
  <c r="I18" i="180"/>
  <c r="J18" i="180" s="1"/>
  <c r="CG17" i="180"/>
  <c r="BW17" i="180"/>
  <c r="CU17" i="180" s="1"/>
  <c r="I17" i="180"/>
  <c r="J17" i="180" s="1"/>
  <c r="DE16" i="180"/>
  <c r="CB16" i="180"/>
  <c r="CZ16" i="180" s="1"/>
  <c r="BW16" i="180"/>
  <c r="CU16" i="180" s="1"/>
  <c r="I16" i="180"/>
  <c r="J16" i="180" s="1"/>
  <c r="DE15" i="180"/>
  <c r="CB15" i="180"/>
  <c r="CZ15" i="180" s="1"/>
  <c r="BW15" i="180"/>
  <c r="CU15" i="180" s="1"/>
  <c r="I15" i="180"/>
  <c r="CT14" i="180"/>
  <c r="BW14" i="180"/>
  <c r="CU14" i="180" s="1"/>
  <c r="I14" i="180"/>
  <c r="J14" i="180" s="1"/>
  <c r="BC13" i="180"/>
  <c r="AX13" i="180"/>
  <c r="AQ13" i="180"/>
  <c r="AI13" i="180"/>
  <c r="AA13" i="180"/>
  <c r="S13" i="180"/>
  <c r="K13" i="180"/>
  <c r="I13" i="180"/>
  <c r="BF13" i="180" s="1"/>
  <c r="AX12" i="180"/>
  <c r="AX11" i="180"/>
  <c r="AX10" i="180"/>
  <c r="M6" i="180"/>
  <c r="T4" i="180"/>
  <c r="J125" i="180" l="1"/>
  <c r="J129" i="180"/>
  <c r="J136" i="180"/>
  <c r="J140" i="180"/>
  <c r="J143" i="180"/>
  <c r="J147" i="180"/>
  <c r="J150" i="180"/>
  <c r="J154" i="180"/>
  <c r="J157" i="180"/>
  <c r="J161" i="180"/>
  <c r="J168" i="180"/>
  <c r="J172" i="180"/>
  <c r="J175" i="180"/>
  <c r="J179" i="180"/>
  <c r="J182" i="180"/>
  <c r="J186" i="180"/>
  <c r="J189" i="180"/>
  <c r="J193" i="180"/>
  <c r="J200" i="180"/>
  <c r="J204" i="180"/>
  <c r="J207" i="180"/>
  <c r="J211" i="180"/>
  <c r="J214" i="180"/>
  <c r="J218" i="180"/>
  <c r="J221" i="180"/>
  <c r="J225" i="180"/>
  <c r="J232" i="180"/>
  <c r="J236" i="180"/>
  <c r="J239" i="180"/>
  <c r="J243" i="180"/>
  <c r="J246" i="180"/>
  <c r="J250" i="180"/>
  <c r="J253" i="180"/>
  <c r="J257" i="180"/>
  <c r="J264" i="180"/>
  <c r="J268" i="180"/>
  <c r="J271" i="180"/>
  <c r="J275" i="180"/>
  <c r="J278" i="180"/>
  <c r="J282" i="180"/>
  <c r="J285" i="180"/>
  <c r="J289" i="180"/>
  <c r="J296" i="180"/>
  <c r="J300" i="180"/>
  <c r="J303" i="180"/>
  <c r="J307" i="180"/>
  <c r="J310" i="180"/>
  <c r="J314" i="180"/>
  <c r="J321" i="180"/>
  <c r="J325" i="180"/>
  <c r="J328" i="180"/>
  <c r="J332" i="180"/>
  <c r="J335" i="180"/>
  <c r="J339" i="180"/>
  <c r="J342" i="180"/>
  <c r="J346" i="180"/>
  <c r="J353" i="180"/>
  <c r="J357" i="180"/>
  <c r="J360" i="180"/>
  <c r="J364" i="180"/>
  <c r="J367" i="180"/>
  <c r="J371" i="180"/>
  <c r="J374" i="180"/>
  <c r="J378" i="180"/>
  <c r="U4" i="181"/>
  <c r="B4" i="181" s="1"/>
  <c r="O13" i="182"/>
  <c r="T13" i="182"/>
  <c r="Z13" i="182"/>
  <c r="AE13" i="182"/>
  <c r="AJ13" i="182"/>
  <c r="AP13" i="182"/>
  <c r="AU13" i="182"/>
  <c r="AZ13" i="182"/>
  <c r="BF13" i="182"/>
  <c r="W13" i="180"/>
  <c r="AM13" i="180"/>
  <c r="AY13" i="180"/>
  <c r="J19" i="180"/>
  <c r="J23" i="180"/>
  <c r="J26" i="180"/>
  <c r="J30" i="180"/>
  <c r="J33" i="180"/>
  <c r="J37" i="180"/>
  <c r="J44" i="180"/>
  <c r="J48" i="180"/>
  <c r="J51" i="180"/>
  <c r="J55" i="180"/>
  <c r="J58" i="180"/>
  <c r="J62" i="180"/>
  <c r="J65" i="180"/>
  <c r="J72" i="180"/>
  <c r="J75" i="180"/>
  <c r="J80" i="180"/>
  <c r="J84" i="180"/>
  <c r="J87" i="180"/>
  <c r="J91" i="180"/>
  <c r="J94" i="180"/>
  <c r="J98" i="180"/>
  <c r="J101" i="180"/>
  <c r="J105" i="180"/>
  <c r="J112" i="180"/>
  <c r="J116" i="180"/>
  <c r="J119" i="180"/>
  <c r="J123" i="180"/>
  <c r="J126" i="180"/>
  <c r="J130" i="180"/>
  <c r="J133" i="180"/>
  <c r="J137" i="180"/>
  <c r="J144" i="180"/>
  <c r="J148" i="180"/>
  <c r="J151" i="180"/>
  <c r="J155" i="180"/>
  <c r="J158" i="180"/>
  <c r="J162" i="180"/>
  <c r="J165" i="180"/>
  <c r="J169" i="180"/>
  <c r="J176" i="180"/>
  <c r="J180" i="180"/>
  <c r="J183" i="180"/>
  <c r="J187" i="180"/>
  <c r="J190" i="180"/>
  <c r="J194" i="180"/>
  <c r="J197" i="180"/>
  <c r="J201" i="180"/>
  <c r="J208" i="180"/>
  <c r="J212" i="180"/>
  <c r="J215" i="180"/>
  <c r="J219" i="180"/>
  <c r="J222" i="180"/>
  <c r="J226" i="180"/>
  <c r="J229" i="180"/>
  <c r="J233" i="180"/>
  <c r="J240" i="180"/>
  <c r="J244" i="180"/>
  <c r="J247" i="180"/>
  <c r="J251" i="180"/>
  <c r="J254" i="180"/>
  <c r="J258" i="180"/>
  <c r="J261" i="180"/>
  <c r="J265" i="180"/>
  <c r="J272" i="180"/>
  <c r="J276" i="180"/>
  <c r="J279" i="180"/>
  <c r="J283" i="180"/>
  <c r="J286" i="180"/>
  <c r="J290" i="180"/>
  <c r="J293" i="180"/>
  <c r="J297" i="180"/>
  <c r="J304" i="180"/>
  <c r="J308" i="180"/>
  <c r="J311" i="180"/>
  <c r="J315" i="180"/>
  <c r="J318" i="180"/>
  <c r="J322" i="180"/>
  <c r="J329" i="180"/>
  <c r="J333" i="180"/>
  <c r="J336" i="180"/>
  <c r="J340" i="180"/>
  <c r="J343" i="180"/>
  <c r="J347" i="180"/>
  <c r="J350" i="180"/>
  <c r="J354" i="180"/>
  <c r="J361" i="180"/>
  <c r="J365" i="180"/>
  <c r="J368" i="180"/>
  <c r="J372" i="180"/>
  <c r="J375" i="180"/>
  <c r="J379" i="180"/>
  <c r="J15" i="181"/>
  <c r="J16" i="181"/>
  <c r="J17" i="181"/>
  <c r="J19" i="181"/>
  <c r="J23" i="181"/>
  <c r="J27" i="181"/>
  <c r="J31" i="181"/>
  <c r="J35" i="181"/>
  <c r="J39" i="181"/>
  <c r="J43" i="181"/>
  <c r="J47" i="181"/>
  <c r="J51" i="181"/>
  <c r="J55" i="181"/>
  <c r="J59" i="181"/>
  <c r="J63" i="181"/>
  <c r="J67" i="181"/>
  <c r="J70" i="181"/>
  <c r="J74" i="181"/>
  <c r="J80" i="181"/>
  <c r="J83" i="181"/>
  <c r="J87" i="181"/>
  <c r="J90" i="181"/>
  <c r="J94" i="181"/>
  <c r="J98" i="181"/>
  <c r="J102" i="181"/>
  <c r="J105" i="181"/>
  <c r="J109" i="181"/>
  <c r="J116" i="181"/>
  <c r="J120" i="181"/>
  <c r="J123" i="181"/>
  <c r="J127" i="181"/>
  <c r="J131" i="181"/>
  <c r="J135" i="181"/>
  <c r="J139" i="181"/>
  <c r="J143" i="181"/>
  <c r="J147" i="181"/>
  <c r="J151" i="181"/>
  <c r="J155" i="181"/>
  <c r="J159" i="181"/>
  <c r="J163" i="181"/>
  <c r="J167" i="181"/>
  <c r="J171" i="181"/>
  <c r="J175" i="181"/>
  <c r="J179" i="181"/>
  <c r="J183" i="181"/>
  <c r="J187" i="181"/>
  <c r="J191" i="181"/>
  <c r="J195" i="181"/>
  <c r="J199" i="181"/>
  <c r="J203" i="181"/>
  <c r="J207" i="181"/>
  <c r="J211" i="181"/>
  <c r="J215" i="181"/>
  <c r="J219" i="181"/>
  <c r="J223" i="181"/>
  <c r="J227" i="181"/>
  <c r="J231" i="181"/>
  <c r="J235" i="181"/>
  <c r="J239" i="181"/>
  <c r="J243" i="181"/>
  <c r="J247" i="181"/>
  <c r="J251" i="181"/>
  <c r="J255" i="181"/>
  <c r="J259" i="181"/>
  <c r="J263" i="181"/>
  <c r="J267" i="181"/>
  <c r="J271" i="181"/>
  <c r="J275" i="181"/>
  <c r="J279" i="181"/>
  <c r="J283" i="181"/>
  <c r="J287" i="181"/>
  <c r="J291" i="181"/>
  <c r="J295" i="181"/>
  <c r="J299" i="181"/>
  <c r="J303" i="181"/>
  <c r="J307" i="181"/>
  <c r="J311" i="181"/>
  <c r="J315" i="181"/>
  <c r="J13" i="182"/>
  <c r="P13" i="182"/>
  <c r="V13" i="182"/>
  <c r="AA13" i="182"/>
  <c r="AF13" i="182"/>
  <c r="AL13" i="182"/>
  <c r="AQ13" i="182"/>
  <c r="AV13" i="182"/>
  <c r="BB13" i="182"/>
  <c r="BH13" i="182"/>
  <c r="O3" i="182"/>
  <c r="CB17" i="182" s="1"/>
  <c r="CZ17" i="182" s="1"/>
  <c r="O3" i="180"/>
  <c r="CB17" i="180" s="1"/>
  <c r="CZ17" i="180" s="1"/>
  <c r="O13" i="180"/>
  <c r="AE13" i="180"/>
  <c r="AU13" i="180"/>
  <c r="BG13" i="180"/>
  <c r="J21" i="180"/>
  <c r="J28" i="180"/>
  <c r="J32" i="180"/>
  <c r="J35" i="180"/>
  <c r="J39" i="180"/>
  <c r="J42" i="180"/>
  <c r="J46" i="180"/>
  <c r="J49" i="180"/>
  <c r="J53" i="180"/>
  <c r="J60" i="180"/>
  <c r="J64" i="180"/>
  <c r="J67" i="180"/>
  <c r="J70" i="180"/>
  <c r="J73" i="180"/>
  <c r="J78" i="180"/>
  <c r="J82" i="180"/>
  <c r="J85" i="180"/>
  <c r="J89" i="180"/>
  <c r="J96" i="180"/>
  <c r="J100" i="180"/>
  <c r="J103" i="180"/>
  <c r="J107" i="180"/>
  <c r="J110" i="180"/>
  <c r="J114" i="180"/>
  <c r="J117" i="180"/>
  <c r="J121" i="180"/>
  <c r="J128" i="180"/>
  <c r="J132" i="180"/>
  <c r="J135" i="180"/>
  <c r="J139" i="180"/>
  <c r="J142" i="180"/>
  <c r="J146" i="180"/>
  <c r="J149" i="180"/>
  <c r="J153" i="180"/>
  <c r="J160" i="180"/>
  <c r="J164" i="180"/>
  <c r="J167" i="180"/>
  <c r="J171" i="180"/>
  <c r="J174" i="180"/>
  <c r="J178" i="180"/>
  <c r="J181" i="180"/>
  <c r="J185" i="180"/>
  <c r="J192" i="180"/>
  <c r="J196" i="180"/>
  <c r="J199" i="180"/>
  <c r="J203" i="180"/>
  <c r="J206" i="180"/>
  <c r="J210" i="180"/>
  <c r="J213" i="180"/>
  <c r="J217" i="180"/>
  <c r="J224" i="180"/>
  <c r="J228" i="180"/>
  <c r="J231" i="180"/>
  <c r="J235" i="180"/>
  <c r="J238" i="180"/>
  <c r="J242" i="180"/>
  <c r="J245" i="180"/>
  <c r="J249" i="180"/>
  <c r="J256" i="180"/>
  <c r="J260" i="180"/>
  <c r="J263" i="180"/>
  <c r="J267" i="180"/>
  <c r="J270" i="180"/>
  <c r="J274" i="180"/>
  <c r="J277" i="180"/>
  <c r="J281" i="180"/>
  <c r="J288" i="180"/>
  <c r="J292" i="180"/>
  <c r="J295" i="180"/>
  <c r="J299" i="180"/>
  <c r="J302" i="180"/>
  <c r="J306" i="180"/>
  <c r="J313" i="180"/>
  <c r="J317" i="180"/>
  <c r="J320" i="180"/>
  <c r="J324" i="180"/>
  <c r="J327" i="180"/>
  <c r="J331" i="180"/>
  <c r="J334" i="180"/>
  <c r="J338" i="180"/>
  <c r="J345" i="180"/>
  <c r="J349" i="180"/>
  <c r="J352" i="180"/>
  <c r="J356" i="180"/>
  <c r="J359" i="180"/>
  <c r="J363" i="180"/>
  <c r="J370" i="180"/>
  <c r="J377" i="180"/>
  <c r="CB15" i="181"/>
  <c r="CZ15" i="181" s="1"/>
  <c r="J21" i="181"/>
  <c r="J25" i="181"/>
  <c r="J29" i="181"/>
  <c r="J33" i="181"/>
  <c r="J37" i="181"/>
  <c r="J41" i="181"/>
  <c r="J45" i="181"/>
  <c r="J49" i="181"/>
  <c r="J53" i="181"/>
  <c r="J57" i="181"/>
  <c r="J61" i="181"/>
  <c r="J65" i="181"/>
  <c r="J72" i="181"/>
  <c r="J76" i="181"/>
  <c r="J78" i="181"/>
  <c r="J81" i="181"/>
  <c r="J85" i="181"/>
  <c r="J92" i="181"/>
  <c r="J96" i="181"/>
  <c r="J100" i="181"/>
  <c r="J104" i="181"/>
  <c r="J107" i="181"/>
  <c r="J111" i="181"/>
  <c r="J114" i="181"/>
  <c r="J118" i="181"/>
  <c r="J125" i="181"/>
  <c r="J129" i="181"/>
  <c r="J133" i="181"/>
  <c r="J137" i="181"/>
  <c r="J141" i="181"/>
  <c r="J145" i="181"/>
  <c r="J149" i="181"/>
  <c r="J153" i="181"/>
  <c r="J157" i="181"/>
  <c r="J161" i="181"/>
  <c r="J165" i="181"/>
  <c r="J169" i="181"/>
  <c r="J173" i="181"/>
  <c r="J177" i="181"/>
  <c r="J181" i="181"/>
  <c r="J185" i="181"/>
  <c r="J189" i="181"/>
  <c r="J193" i="181"/>
  <c r="J197" i="181"/>
  <c r="J201" i="181"/>
  <c r="J205" i="181"/>
  <c r="J209" i="181"/>
  <c r="J213" i="181"/>
  <c r="J217" i="181"/>
  <c r="J221" i="181"/>
  <c r="J225" i="181"/>
  <c r="J229" i="181"/>
  <c r="J233" i="181"/>
  <c r="J237" i="181"/>
  <c r="J241" i="181"/>
  <c r="J245" i="181"/>
  <c r="J249" i="181"/>
  <c r="J253" i="181"/>
  <c r="J257" i="181"/>
  <c r="J261" i="181"/>
  <c r="J265" i="181"/>
  <c r="J269" i="181"/>
  <c r="J273" i="181"/>
  <c r="J277" i="181"/>
  <c r="J281" i="181"/>
  <c r="J285" i="181"/>
  <c r="J289" i="181"/>
  <c r="J293" i="181"/>
  <c r="K13" i="181"/>
  <c r="N13" i="182"/>
  <c r="S13" i="182"/>
  <c r="X13" i="182"/>
  <c r="AD13" i="182"/>
  <c r="AI13" i="182"/>
  <c r="AN13" i="182"/>
  <c r="AT13" i="182"/>
  <c r="AY13" i="182"/>
  <c r="BD13" i="182"/>
  <c r="K13" i="182"/>
  <c r="BN15" i="182"/>
  <c r="BL15" i="182"/>
  <c r="U4" i="182"/>
  <c r="C4" i="182" s="1"/>
  <c r="M13" i="182"/>
  <c r="Q13" i="182"/>
  <c r="U13" i="182"/>
  <c r="Y13" i="182"/>
  <c r="AC13" i="182"/>
  <c r="AG13" i="182"/>
  <c r="AK13" i="182"/>
  <c r="AO13" i="182"/>
  <c r="AS13" i="182"/>
  <c r="AW13" i="182"/>
  <c r="BA13" i="182"/>
  <c r="BE13" i="182"/>
  <c r="J298" i="181"/>
  <c r="J302" i="181"/>
  <c r="J306" i="181"/>
  <c r="J310" i="181"/>
  <c r="J314" i="181"/>
  <c r="J318" i="181"/>
  <c r="J297" i="181"/>
  <c r="J301" i="181"/>
  <c r="J305" i="181"/>
  <c r="J309" i="181"/>
  <c r="J313" i="181"/>
  <c r="J317" i="181"/>
  <c r="C4" i="181"/>
  <c r="M13" i="181"/>
  <c r="U13" i="181"/>
  <c r="AC13" i="181"/>
  <c r="AK13" i="181"/>
  <c r="AS13" i="181"/>
  <c r="BA13" i="181"/>
  <c r="J13" i="181"/>
  <c r="N13" i="181"/>
  <c r="R13" i="181"/>
  <c r="V13" i="181"/>
  <c r="Z13" i="181"/>
  <c r="AD13" i="181"/>
  <c r="AH13" i="181"/>
  <c r="AL13" i="181"/>
  <c r="AP13" i="181"/>
  <c r="AT13" i="181"/>
  <c r="BB13" i="181"/>
  <c r="BF13" i="181"/>
  <c r="J14" i="181"/>
  <c r="Q13" i="181"/>
  <c r="Y13" i="181"/>
  <c r="AG13" i="181"/>
  <c r="AO13" i="181"/>
  <c r="AW13" i="181"/>
  <c r="BE13" i="181"/>
  <c r="O13" i="181"/>
  <c r="S13" i="181"/>
  <c r="W13" i="181"/>
  <c r="AA13" i="181"/>
  <c r="AE13" i="181"/>
  <c r="AI13" i="181"/>
  <c r="AM13" i="181"/>
  <c r="AQ13" i="181"/>
  <c r="AU13" i="181"/>
  <c r="AY13" i="181"/>
  <c r="BC13" i="181"/>
  <c r="BG13" i="181"/>
  <c r="L13" i="181"/>
  <c r="P13" i="181"/>
  <c r="T13" i="181"/>
  <c r="X13" i="181"/>
  <c r="AB13" i="181"/>
  <c r="AF13" i="181"/>
  <c r="AJ13" i="181"/>
  <c r="AN13" i="181"/>
  <c r="AR13" i="181"/>
  <c r="AV13" i="181"/>
  <c r="AZ13" i="181"/>
  <c r="BD13" i="181"/>
  <c r="J15" i="180"/>
  <c r="U4" i="180"/>
  <c r="C4" i="180" s="1"/>
  <c r="L13" i="180"/>
  <c r="P13" i="180"/>
  <c r="T13" i="180"/>
  <c r="X13" i="180"/>
  <c r="AB13" i="180"/>
  <c r="AF13" i="180"/>
  <c r="AJ13" i="180"/>
  <c r="AN13" i="180"/>
  <c r="AR13" i="180"/>
  <c r="AV13" i="180"/>
  <c r="AZ13" i="180"/>
  <c r="BD13" i="180"/>
  <c r="BH13" i="180"/>
  <c r="Q13" i="180"/>
  <c r="Y13" i="180"/>
  <c r="AC13" i="180"/>
  <c r="AG13" i="180"/>
  <c r="AK13" i="180"/>
  <c r="AO13" i="180"/>
  <c r="AS13" i="180"/>
  <c r="AW13" i="180"/>
  <c r="BA13" i="180"/>
  <c r="BE13" i="180"/>
  <c r="M13" i="180"/>
  <c r="U13" i="180"/>
  <c r="J13" i="180"/>
  <c r="N13" i="180"/>
  <c r="R13" i="180"/>
  <c r="V13" i="180"/>
  <c r="Z13" i="180"/>
  <c r="AD13" i="180"/>
  <c r="AH13" i="180"/>
  <c r="AL13" i="180"/>
  <c r="AP13" i="180"/>
  <c r="AT13" i="180"/>
  <c r="BB13" i="180"/>
  <c r="B4" i="182" l="1"/>
  <c r="B4" i="180"/>
  <c r="BJ14" i="182" l="1"/>
  <c r="BK14" i="182"/>
  <c r="BM14" i="182"/>
  <c r="BJ15" i="182"/>
  <c r="BK15" i="182"/>
  <c r="BM15" i="182"/>
  <c r="BJ16" i="182"/>
  <c r="BK16" i="182"/>
  <c r="BM16" i="182"/>
  <c r="BJ17" i="182"/>
  <c r="BK17" i="182"/>
  <c r="BM17" i="182"/>
  <c r="BJ18" i="182"/>
  <c r="BK18" i="182"/>
  <c r="BM18" i="182"/>
  <c r="BJ19" i="182"/>
  <c r="BK19" i="182"/>
  <c r="BM19" i="182"/>
  <c r="BJ20" i="182"/>
  <c r="BK20" i="182"/>
  <c r="BM20" i="182"/>
  <c r="BJ21" i="182"/>
  <c r="BK21" i="182"/>
  <c r="BM21" i="182"/>
  <c r="BJ22" i="182"/>
  <c r="BK22" i="182"/>
  <c r="BM22" i="182"/>
  <c r="BJ23" i="182"/>
  <c r="BK23" i="182"/>
  <c r="BM23" i="182"/>
  <c r="BJ24" i="182"/>
  <c r="BK24" i="182"/>
  <c r="BM24" i="182"/>
  <c r="BJ25" i="182"/>
  <c r="BK25" i="182"/>
  <c r="BM25" i="182"/>
  <c r="BJ26" i="182"/>
  <c r="BK26" i="182"/>
  <c r="BM26" i="182"/>
  <c r="BJ27" i="182"/>
  <c r="BK27" i="182"/>
  <c r="BM27" i="182"/>
  <c r="BJ28" i="182"/>
  <c r="BK28" i="182"/>
  <c r="BM28" i="182"/>
  <c r="BJ29" i="182"/>
  <c r="BK29" i="182"/>
  <c r="BM29" i="182"/>
  <c r="BJ30" i="182"/>
  <c r="BK30" i="182"/>
  <c r="BM30" i="182"/>
  <c r="BJ31" i="182"/>
  <c r="BK31" i="182"/>
  <c r="BM31" i="182"/>
  <c r="BJ32" i="182"/>
  <c r="BK32" i="182"/>
  <c r="BM32" i="182"/>
  <c r="BJ33" i="182"/>
  <c r="BK33" i="182"/>
  <c r="BM33" i="182"/>
  <c r="BJ34" i="182"/>
  <c r="BK34" i="182"/>
  <c r="BM34" i="182"/>
  <c r="BJ35" i="182"/>
  <c r="BK35" i="182"/>
  <c r="BM35" i="182"/>
  <c r="BJ36" i="182"/>
  <c r="BK36" i="182"/>
  <c r="BM36" i="182"/>
  <c r="BJ37" i="182"/>
  <c r="BK37" i="182"/>
  <c r="BM37" i="182"/>
  <c r="BJ38" i="182"/>
  <c r="BK38" i="182"/>
  <c r="BM38" i="182"/>
  <c r="BJ39" i="182"/>
  <c r="BK39" i="182"/>
  <c r="BM39" i="182"/>
  <c r="BJ40" i="182"/>
  <c r="BK40" i="182"/>
  <c r="BM40" i="182"/>
  <c r="BJ41" i="182"/>
  <c r="BK41" i="182"/>
  <c r="BM41" i="182"/>
  <c r="BJ42" i="182"/>
  <c r="BK42" i="182"/>
  <c r="BM42" i="182"/>
  <c r="BJ43" i="182"/>
  <c r="BK43" i="182"/>
  <c r="BM43" i="182"/>
  <c r="BJ44" i="182"/>
  <c r="BK44" i="182"/>
  <c r="BM44" i="182"/>
  <c r="BJ45" i="182"/>
  <c r="BK45" i="182"/>
  <c r="BM45" i="182"/>
  <c r="BJ46" i="182"/>
  <c r="BK46" i="182"/>
  <c r="BM46" i="182"/>
  <c r="BJ47" i="182"/>
  <c r="BK47" i="182"/>
  <c r="BM47" i="182"/>
  <c r="BJ48" i="182"/>
  <c r="BK48" i="182"/>
  <c r="BM48" i="182"/>
  <c r="BJ49" i="182"/>
  <c r="BK49" i="182"/>
  <c r="BM49" i="182"/>
  <c r="BJ50" i="182"/>
  <c r="BK50" i="182"/>
  <c r="BM50" i="182"/>
  <c r="BJ51" i="182"/>
  <c r="BK51" i="182"/>
  <c r="BM51" i="182"/>
  <c r="BJ52" i="182"/>
  <c r="BK52" i="182"/>
  <c r="BM52" i="182"/>
  <c r="BJ53" i="182"/>
  <c r="BK53" i="182"/>
  <c r="BM53" i="182"/>
  <c r="BJ54" i="182"/>
  <c r="BK54" i="182"/>
  <c r="BM54" i="182"/>
  <c r="BJ55" i="182"/>
  <c r="BK55" i="182"/>
  <c r="BM55" i="182"/>
  <c r="BJ56" i="182"/>
  <c r="BK56" i="182"/>
  <c r="BM56" i="182"/>
  <c r="BJ57" i="182"/>
  <c r="BK57" i="182"/>
  <c r="BM57" i="182"/>
  <c r="BJ58" i="182"/>
  <c r="BK58" i="182"/>
  <c r="BM58" i="182"/>
  <c r="BJ59" i="182"/>
  <c r="BK59" i="182"/>
  <c r="BM59" i="182"/>
  <c r="BJ60" i="182"/>
  <c r="BK60" i="182"/>
  <c r="BM60" i="182"/>
  <c r="BJ61" i="182"/>
  <c r="BK61" i="182"/>
  <c r="BM61" i="182"/>
  <c r="BJ62" i="182"/>
  <c r="BK62" i="182"/>
  <c r="BM62" i="182"/>
  <c r="BJ63" i="182"/>
  <c r="BK63" i="182"/>
  <c r="BM63" i="182"/>
  <c r="BJ64" i="182"/>
  <c r="BK64" i="182"/>
  <c r="BM64" i="182"/>
  <c r="BJ65" i="182"/>
  <c r="BK65" i="182"/>
  <c r="BM65" i="182"/>
  <c r="BJ66" i="182"/>
  <c r="BK66" i="182"/>
  <c r="BM66" i="182"/>
  <c r="BJ67" i="182"/>
  <c r="BK67" i="182"/>
  <c r="BM67" i="182"/>
  <c r="BJ68" i="182"/>
  <c r="BK68" i="182"/>
  <c r="BM68" i="182"/>
  <c r="BJ69" i="182"/>
  <c r="BK69" i="182"/>
  <c r="BM69" i="182"/>
  <c r="BJ70" i="182"/>
  <c r="BK70" i="182"/>
  <c r="BM70" i="182"/>
  <c r="BJ71" i="182"/>
  <c r="BK71" i="182"/>
  <c r="BM71" i="182"/>
  <c r="BJ72" i="182"/>
  <c r="BK72" i="182"/>
  <c r="BM72" i="182"/>
  <c r="BJ73" i="182"/>
  <c r="BK73" i="182"/>
  <c r="BM73" i="182"/>
  <c r="BJ74" i="182"/>
  <c r="BK74" i="182"/>
  <c r="BM74" i="182"/>
  <c r="BJ75" i="182"/>
  <c r="BK75" i="182"/>
  <c r="BM75" i="182"/>
  <c r="BJ76" i="182"/>
  <c r="BK76" i="182"/>
  <c r="BM76" i="182"/>
  <c r="BJ77" i="182"/>
  <c r="BK77" i="182"/>
  <c r="BM77" i="182"/>
  <c r="BJ78" i="182"/>
  <c r="BK78" i="182"/>
  <c r="BM78" i="182"/>
  <c r="BJ79" i="182"/>
  <c r="BK79" i="182"/>
  <c r="BM79" i="182"/>
  <c r="BJ80" i="182"/>
  <c r="BK80" i="182"/>
  <c r="BM80" i="182"/>
  <c r="BJ81" i="182"/>
  <c r="BK81" i="182"/>
  <c r="BM81" i="182"/>
  <c r="BJ82" i="182"/>
  <c r="BK82" i="182"/>
  <c r="BM82" i="182"/>
  <c r="BJ83" i="182"/>
  <c r="BK83" i="182"/>
  <c r="BM83" i="182"/>
  <c r="BJ84" i="182"/>
  <c r="BK84" i="182"/>
  <c r="BM84" i="182"/>
  <c r="BJ85" i="182"/>
  <c r="BK85" i="182"/>
  <c r="BM85" i="182"/>
  <c r="BJ86" i="182"/>
  <c r="BK86" i="182"/>
  <c r="BM86" i="182"/>
  <c r="BJ87" i="182"/>
  <c r="BK87" i="182"/>
  <c r="BM87" i="182"/>
  <c r="BJ88" i="182"/>
  <c r="BK88" i="182"/>
  <c r="BM88" i="182"/>
  <c r="BJ89" i="182"/>
  <c r="BK89" i="182"/>
  <c r="BM89" i="182"/>
  <c r="BJ90" i="182"/>
  <c r="BK90" i="182"/>
  <c r="BM90" i="182"/>
  <c r="BJ91" i="182"/>
  <c r="BK91" i="182"/>
  <c r="BM91" i="182"/>
  <c r="BJ92" i="182"/>
  <c r="BK92" i="182"/>
  <c r="BM92" i="182"/>
  <c r="BJ93" i="182"/>
  <c r="BK93" i="182"/>
  <c r="BM93" i="182"/>
  <c r="BJ94" i="182"/>
  <c r="BK94" i="182"/>
  <c r="BM94" i="182"/>
  <c r="BJ95" i="182"/>
  <c r="BK95" i="182"/>
  <c r="BM95" i="182"/>
  <c r="BJ96" i="182"/>
  <c r="BK96" i="182"/>
  <c r="BM96" i="182"/>
  <c r="BJ97" i="182"/>
  <c r="BK97" i="182"/>
  <c r="BM97" i="182"/>
  <c r="BJ98" i="182"/>
  <c r="BK98" i="182"/>
  <c r="BM98" i="182"/>
  <c r="BJ99" i="182"/>
  <c r="BK99" i="182"/>
  <c r="BM99" i="182"/>
  <c r="BJ100" i="182"/>
  <c r="BK100" i="182"/>
  <c r="BM100" i="182"/>
  <c r="BJ101" i="182"/>
  <c r="BK101" i="182"/>
  <c r="BM101" i="182"/>
  <c r="BJ102" i="182"/>
  <c r="BK102" i="182"/>
  <c r="BM102" i="182"/>
  <c r="BJ103" i="182"/>
  <c r="BK103" i="182"/>
  <c r="BM103" i="182"/>
  <c r="BJ104" i="182"/>
  <c r="BK104" i="182"/>
  <c r="BM104" i="182"/>
  <c r="BJ105" i="182"/>
  <c r="BK105" i="182"/>
  <c r="BM105" i="182"/>
  <c r="BJ106" i="182"/>
  <c r="BK106" i="182"/>
  <c r="BM106" i="182"/>
  <c r="BJ107" i="182"/>
  <c r="BK107" i="182"/>
  <c r="BM107" i="182"/>
  <c r="BJ108" i="182"/>
  <c r="BK108" i="182"/>
  <c r="BM108" i="182"/>
  <c r="BJ109" i="182"/>
  <c r="BK109" i="182"/>
  <c r="BM109" i="182"/>
  <c r="BJ110" i="182"/>
  <c r="BK110" i="182"/>
  <c r="BM110" i="182"/>
  <c r="BJ111" i="182"/>
  <c r="BK111" i="182"/>
  <c r="BM111" i="182"/>
  <c r="BJ112" i="182"/>
  <c r="BK112" i="182"/>
  <c r="BM112" i="182"/>
  <c r="BJ113" i="182"/>
  <c r="BK113" i="182"/>
  <c r="BM113" i="182"/>
  <c r="BJ114" i="182"/>
  <c r="BK114" i="182"/>
  <c r="BM114" i="182"/>
  <c r="BJ115" i="182"/>
  <c r="BK115" i="182"/>
  <c r="BM115" i="182"/>
  <c r="BJ116" i="182"/>
  <c r="BK116" i="182"/>
  <c r="BM116" i="182"/>
  <c r="BJ117" i="182"/>
  <c r="BK117" i="182"/>
  <c r="BM117" i="182"/>
  <c r="BJ118" i="182"/>
  <c r="BK118" i="182"/>
  <c r="BM118" i="182"/>
  <c r="BJ119" i="182"/>
  <c r="BK119" i="182"/>
  <c r="BM119" i="182"/>
  <c r="BJ120" i="182"/>
  <c r="BK120" i="182"/>
  <c r="BM120" i="182"/>
  <c r="BJ121" i="182"/>
  <c r="BK121" i="182"/>
  <c r="BM121" i="182"/>
  <c r="BJ122" i="182"/>
  <c r="BK122" i="182"/>
  <c r="BM122" i="182"/>
  <c r="BJ123" i="182"/>
  <c r="BK123" i="182"/>
  <c r="BM123" i="182"/>
  <c r="BJ124" i="182"/>
  <c r="BK124" i="182"/>
  <c r="BM124" i="182"/>
  <c r="BJ125" i="182"/>
  <c r="BK125" i="182"/>
  <c r="BM125" i="182"/>
  <c r="BJ126" i="182"/>
  <c r="BK126" i="182"/>
  <c r="BM126" i="182"/>
  <c r="BJ127" i="182"/>
  <c r="BK127" i="182"/>
  <c r="BM127" i="182"/>
  <c r="BJ128" i="182"/>
  <c r="BK128" i="182"/>
  <c r="BM128" i="182"/>
  <c r="BJ129" i="182"/>
  <c r="BK129" i="182"/>
  <c r="BM129" i="182"/>
  <c r="BJ130" i="182"/>
  <c r="BK130" i="182"/>
  <c r="BM130" i="182"/>
  <c r="BJ131" i="182"/>
  <c r="BK131" i="182"/>
  <c r="BM131" i="182"/>
  <c r="BJ132" i="182"/>
  <c r="BK132" i="182"/>
  <c r="BM132" i="182"/>
  <c r="BJ133" i="182"/>
  <c r="BK133" i="182"/>
  <c r="BM133" i="182"/>
  <c r="BJ134" i="182"/>
  <c r="BK134" i="182"/>
  <c r="BM134" i="182"/>
  <c r="BJ135" i="182"/>
  <c r="BK135" i="182"/>
  <c r="BM135" i="182"/>
  <c r="BJ136" i="182"/>
  <c r="BK136" i="182"/>
  <c r="BM136" i="182"/>
  <c r="BJ137" i="182"/>
  <c r="BK137" i="182"/>
  <c r="BM137" i="182"/>
  <c r="BJ138" i="182"/>
  <c r="BK138" i="182"/>
  <c r="BM138" i="182"/>
  <c r="BJ139" i="182"/>
  <c r="BK139" i="182"/>
  <c r="BM139" i="182"/>
  <c r="BJ140" i="182"/>
  <c r="BK140" i="182"/>
  <c r="BM140" i="182"/>
  <c r="BJ141" i="182"/>
  <c r="BK141" i="182"/>
  <c r="BM141" i="182"/>
  <c r="BJ142" i="182"/>
  <c r="BK142" i="182"/>
  <c r="BM142" i="182"/>
  <c r="BJ143" i="182"/>
  <c r="BK143" i="182"/>
  <c r="BM143" i="182"/>
  <c r="BJ144" i="182"/>
  <c r="BK144" i="182"/>
  <c r="BM144" i="182"/>
  <c r="BJ145" i="182"/>
  <c r="BK145" i="182"/>
  <c r="BM145" i="182"/>
  <c r="BJ146" i="182"/>
  <c r="BK146" i="182"/>
  <c r="BM146" i="182"/>
  <c r="BJ147" i="182"/>
  <c r="BK147" i="182"/>
  <c r="BM147" i="182"/>
  <c r="BJ148" i="182"/>
  <c r="BK148" i="182"/>
  <c r="BM148" i="182"/>
  <c r="BJ149" i="182"/>
  <c r="BK149" i="182"/>
  <c r="BM149" i="182"/>
  <c r="BJ150" i="182"/>
  <c r="BK150" i="182"/>
  <c r="BM150" i="182"/>
  <c r="BJ151" i="182"/>
  <c r="BK151" i="182"/>
  <c r="BM151" i="182"/>
  <c r="BJ152" i="182"/>
  <c r="BK152" i="182"/>
  <c r="BM152" i="182"/>
  <c r="BJ153" i="182"/>
  <c r="BK153" i="182"/>
  <c r="BM153" i="182"/>
  <c r="BJ154" i="182"/>
  <c r="BK154" i="182"/>
  <c r="BM154" i="182"/>
  <c r="BJ155" i="182"/>
  <c r="BK155" i="182"/>
  <c r="BM155" i="182"/>
  <c r="BJ156" i="182"/>
  <c r="BK156" i="182"/>
  <c r="BM156" i="182"/>
  <c r="BJ157" i="182"/>
  <c r="BK157" i="182"/>
  <c r="BM157" i="182"/>
  <c r="BJ158" i="182"/>
  <c r="BK158" i="182"/>
  <c r="BM158" i="182"/>
  <c r="BJ159" i="182"/>
  <c r="BK159" i="182"/>
  <c r="BM159" i="182"/>
  <c r="BJ160" i="182"/>
  <c r="BK160" i="182"/>
  <c r="BM160" i="182"/>
  <c r="BJ161" i="182"/>
  <c r="BK161" i="182"/>
  <c r="BM161" i="182"/>
  <c r="BJ162" i="182"/>
  <c r="BK162" i="182"/>
  <c r="BM162" i="182"/>
  <c r="BJ163" i="182"/>
  <c r="BK163" i="182"/>
  <c r="BM163" i="182"/>
  <c r="BJ164" i="182"/>
  <c r="BK164" i="182"/>
  <c r="BM164" i="182"/>
  <c r="BJ165" i="182"/>
  <c r="BK165" i="182"/>
  <c r="BM165" i="182"/>
  <c r="BJ166" i="182"/>
  <c r="BK166" i="182"/>
  <c r="BM166" i="182"/>
  <c r="BJ167" i="182"/>
  <c r="BK167" i="182"/>
  <c r="BM167" i="182"/>
  <c r="BJ168" i="182"/>
  <c r="BK168" i="182"/>
  <c r="BM168" i="182"/>
  <c r="BJ169" i="182"/>
  <c r="BK169" i="182"/>
  <c r="BM169" i="182"/>
  <c r="BJ170" i="182"/>
  <c r="BK170" i="182"/>
  <c r="BM170" i="182"/>
  <c r="BJ171" i="182"/>
  <c r="BK171" i="182"/>
  <c r="BM171" i="182"/>
  <c r="BJ172" i="182"/>
  <c r="BK172" i="182"/>
  <c r="BM172" i="182"/>
  <c r="BJ173" i="182"/>
  <c r="BK173" i="182"/>
  <c r="BM173" i="182"/>
  <c r="BJ174" i="182"/>
  <c r="BK174" i="182"/>
  <c r="BM174" i="182"/>
  <c r="BJ175" i="182"/>
  <c r="BK175" i="182"/>
  <c r="BM175" i="182"/>
  <c r="BJ176" i="182"/>
  <c r="BK176" i="182"/>
  <c r="BM176" i="182"/>
  <c r="BJ177" i="182"/>
  <c r="BK177" i="182"/>
  <c r="BM177" i="182"/>
  <c r="BJ178" i="182"/>
  <c r="BK178" i="182"/>
  <c r="BM178" i="182"/>
  <c r="BJ179" i="182"/>
  <c r="BK179" i="182"/>
  <c r="BM179" i="182"/>
  <c r="BJ180" i="182"/>
  <c r="BK180" i="182"/>
  <c r="BM180" i="182"/>
  <c r="BJ181" i="182"/>
  <c r="BK181" i="182"/>
  <c r="BM181" i="182"/>
  <c r="BJ182" i="182"/>
  <c r="BK182" i="182"/>
  <c r="BM182" i="182"/>
  <c r="BJ183" i="182"/>
  <c r="BK183" i="182"/>
  <c r="BM183" i="182"/>
  <c r="BJ184" i="182"/>
  <c r="BK184" i="182"/>
  <c r="BM184" i="182"/>
  <c r="BJ185" i="182"/>
  <c r="BK185" i="182"/>
  <c r="BM185" i="182"/>
  <c r="BJ186" i="182"/>
  <c r="BK186" i="182"/>
  <c r="BM186" i="182"/>
  <c r="BJ187" i="182"/>
  <c r="BK187" i="182"/>
  <c r="BM187" i="182"/>
  <c r="BJ188" i="182"/>
  <c r="BK188" i="182"/>
  <c r="BM188" i="182"/>
  <c r="BJ189" i="182"/>
  <c r="BK189" i="182"/>
  <c r="BM189" i="182"/>
  <c r="BJ190" i="182"/>
  <c r="BK190" i="182"/>
  <c r="BM190" i="182"/>
  <c r="BJ191" i="182"/>
  <c r="BK191" i="182"/>
  <c r="BM191" i="182"/>
  <c r="BJ192" i="182"/>
  <c r="BK192" i="182"/>
  <c r="BM192" i="182"/>
  <c r="BJ193" i="182"/>
  <c r="BK193" i="182"/>
  <c r="BM193" i="182"/>
  <c r="BJ194" i="182"/>
  <c r="BK194" i="182"/>
  <c r="BM194" i="182"/>
  <c r="BJ195" i="182"/>
  <c r="BK195" i="182"/>
  <c r="BM195" i="182"/>
  <c r="BJ196" i="182"/>
  <c r="BK196" i="182"/>
  <c r="BM196" i="182"/>
  <c r="BJ197" i="182"/>
  <c r="BK197" i="182"/>
  <c r="BM197" i="182"/>
  <c r="BJ198" i="182"/>
  <c r="BK198" i="182"/>
  <c r="BM198" i="182"/>
  <c r="BJ199" i="182"/>
  <c r="BK199" i="182"/>
  <c r="BM199" i="182"/>
  <c r="BJ200" i="182"/>
  <c r="BK200" i="182"/>
  <c r="BM200" i="182"/>
  <c r="BJ201" i="182"/>
  <c r="BK201" i="182"/>
  <c r="BM201" i="182"/>
  <c r="BJ202" i="182"/>
  <c r="BK202" i="182"/>
  <c r="BM202" i="182"/>
  <c r="BJ203" i="182"/>
  <c r="BK203" i="182"/>
  <c r="BM203" i="182"/>
  <c r="BJ204" i="182"/>
  <c r="BK204" i="182"/>
  <c r="BM204" i="182"/>
  <c r="BJ205" i="182"/>
  <c r="BK205" i="182"/>
  <c r="BM205" i="182"/>
  <c r="BJ206" i="182"/>
  <c r="BK206" i="182"/>
  <c r="BM206" i="182"/>
  <c r="BJ207" i="182"/>
  <c r="BK207" i="182"/>
  <c r="BM207" i="182"/>
  <c r="BJ208" i="182"/>
  <c r="BK208" i="182"/>
  <c r="BM208" i="182"/>
  <c r="BJ209" i="182"/>
  <c r="BK209" i="182"/>
  <c r="BM209" i="182"/>
  <c r="BJ210" i="182"/>
  <c r="BK210" i="182"/>
  <c r="BM210" i="182"/>
  <c r="BJ211" i="182"/>
  <c r="BK211" i="182"/>
  <c r="BM211" i="182"/>
  <c r="BJ212" i="182"/>
  <c r="BK212" i="182"/>
  <c r="BM212" i="182"/>
  <c r="BJ213" i="182"/>
  <c r="BK213" i="182"/>
  <c r="BM213" i="182"/>
  <c r="BJ214" i="182"/>
  <c r="BK214" i="182"/>
  <c r="BM214" i="182"/>
  <c r="BJ215" i="182"/>
  <c r="BK215" i="182"/>
  <c r="BM215" i="182"/>
  <c r="BJ216" i="182"/>
  <c r="BK216" i="182"/>
  <c r="BM216" i="182"/>
  <c r="BJ217" i="182"/>
  <c r="BK217" i="182"/>
  <c r="BM217" i="182"/>
  <c r="BJ218" i="182"/>
  <c r="BK218" i="182"/>
  <c r="BM218" i="182"/>
  <c r="BJ219" i="182"/>
  <c r="BK219" i="182"/>
  <c r="BM219" i="182"/>
  <c r="BJ220" i="182"/>
  <c r="BK220" i="182"/>
  <c r="BM220" i="182"/>
  <c r="BJ221" i="182"/>
  <c r="BK221" i="182"/>
  <c r="BM221" i="182"/>
  <c r="BJ222" i="182"/>
  <c r="BK222" i="182"/>
  <c r="BM222" i="182"/>
  <c r="BJ223" i="182"/>
  <c r="BK223" i="182"/>
  <c r="BM223" i="182"/>
  <c r="BJ224" i="182"/>
  <c r="BK224" i="182"/>
  <c r="BM224" i="182"/>
  <c r="BJ225" i="182"/>
  <c r="BK225" i="182"/>
  <c r="BM225" i="182"/>
  <c r="BJ226" i="182"/>
  <c r="BK226" i="182"/>
  <c r="BM226" i="182"/>
  <c r="BJ227" i="182"/>
  <c r="BK227" i="182"/>
  <c r="BM227" i="182"/>
  <c r="BJ228" i="182"/>
  <c r="BK228" i="182"/>
  <c r="BM228" i="182"/>
  <c r="BJ229" i="182"/>
  <c r="BK229" i="182"/>
  <c r="BM229" i="182"/>
  <c r="BJ230" i="182"/>
  <c r="BK230" i="182"/>
  <c r="BM230" i="182"/>
  <c r="BJ231" i="182"/>
  <c r="BK231" i="182"/>
  <c r="BM231" i="182"/>
  <c r="BJ232" i="182"/>
  <c r="BK232" i="182"/>
  <c r="BM232" i="182"/>
  <c r="BJ233" i="182"/>
  <c r="BK233" i="182"/>
  <c r="BM233" i="182"/>
  <c r="BJ234" i="182"/>
  <c r="BK234" i="182"/>
  <c r="BM234" i="182"/>
  <c r="BJ235" i="182"/>
  <c r="BK235" i="182"/>
  <c r="BM235" i="182"/>
  <c r="BJ236" i="182"/>
  <c r="BK236" i="182"/>
  <c r="BM236" i="182"/>
  <c r="BJ237" i="182"/>
  <c r="BK237" i="182"/>
  <c r="BM237" i="182"/>
  <c r="BJ238" i="182"/>
  <c r="BK238" i="182"/>
  <c r="BM238" i="182"/>
  <c r="BJ239" i="182"/>
  <c r="BK239" i="182"/>
  <c r="BM239" i="182"/>
  <c r="BJ240" i="182"/>
  <c r="BK240" i="182"/>
  <c r="BM240" i="182"/>
  <c r="BJ241" i="182"/>
  <c r="BK241" i="182"/>
  <c r="BM241" i="182"/>
  <c r="BJ242" i="182"/>
  <c r="BK242" i="182"/>
  <c r="BM242" i="182"/>
  <c r="BJ243" i="182"/>
  <c r="BK243" i="182"/>
  <c r="BM243" i="182"/>
  <c r="BJ244" i="182"/>
  <c r="BK244" i="182"/>
  <c r="BM244" i="182"/>
  <c r="BJ245" i="182"/>
  <c r="BK245" i="182"/>
  <c r="BM245" i="182"/>
  <c r="BJ246" i="182"/>
  <c r="BK246" i="182"/>
  <c r="BM246" i="182"/>
  <c r="BJ247" i="182"/>
  <c r="BK247" i="182"/>
  <c r="BM247" i="182"/>
  <c r="BJ248" i="182"/>
  <c r="BK248" i="182"/>
  <c r="BM248" i="182"/>
  <c r="BJ249" i="182"/>
  <c r="BK249" i="182"/>
  <c r="BM249" i="182"/>
  <c r="BJ250" i="182"/>
  <c r="BK250" i="182"/>
  <c r="BM250" i="182"/>
  <c r="BJ251" i="182"/>
  <c r="BK251" i="182"/>
  <c r="BM251" i="182"/>
  <c r="BJ252" i="182"/>
  <c r="BK252" i="182"/>
  <c r="BM252" i="182"/>
  <c r="BJ253" i="182"/>
  <c r="BK253" i="182"/>
  <c r="BM253" i="182"/>
  <c r="BJ254" i="182"/>
  <c r="BK254" i="182"/>
  <c r="BM254" i="182"/>
  <c r="BJ255" i="182"/>
  <c r="BK255" i="182"/>
  <c r="BM255" i="182"/>
  <c r="BJ256" i="182"/>
  <c r="BK256" i="182"/>
  <c r="BM256" i="182"/>
  <c r="BJ257" i="182"/>
  <c r="BK257" i="182"/>
  <c r="BM257" i="182"/>
  <c r="BJ258" i="182"/>
  <c r="BK258" i="182"/>
  <c r="BM258" i="182"/>
  <c r="BJ259" i="182"/>
  <c r="BK259" i="182"/>
  <c r="BM259" i="182"/>
  <c r="BJ260" i="182"/>
  <c r="BK260" i="182"/>
  <c r="BM260" i="182"/>
  <c r="BJ261" i="182"/>
  <c r="BK261" i="182"/>
  <c r="BM261" i="182"/>
  <c r="BJ262" i="182"/>
  <c r="BK262" i="182"/>
  <c r="BM262" i="182"/>
  <c r="BJ263" i="182"/>
  <c r="BK263" i="182"/>
  <c r="BM263" i="182"/>
  <c r="BJ264" i="182"/>
  <c r="BK264" i="182"/>
  <c r="BM264" i="182"/>
  <c r="BJ265" i="182"/>
  <c r="BK265" i="182"/>
  <c r="BM265" i="182"/>
  <c r="BJ266" i="182"/>
  <c r="BK266" i="182"/>
  <c r="BM266" i="182"/>
  <c r="BJ267" i="182"/>
  <c r="BK267" i="182"/>
  <c r="BM267" i="182"/>
  <c r="BJ268" i="182"/>
  <c r="BK268" i="182"/>
  <c r="BM268" i="182"/>
  <c r="BJ269" i="182"/>
  <c r="BK269" i="182"/>
  <c r="BM269" i="182"/>
  <c r="BJ270" i="182"/>
  <c r="BK270" i="182"/>
  <c r="BM270" i="182"/>
  <c r="BJ271" i="182"/>
  <c r="BK271" i="182"/>
  <c r="BM271" i="182"/>
  <c r="BJ272" i="182"/>
  <c r="BK272" i="182"/>
  <c r="BM272" i="182"/>
  <c r="BJ273" i="182"/>
  <c r="BK273" i="182"/>
  <c r="BM273" i="182"/>
  <c r="BJ274" i="182"/>
  <c r="BK274" i="182"/>
  <c r="BM274" i="182"/>
  <c r="BJ275" i="182"/>
  <c r="BK275" i="182"/>
  <c r="BM275" i="182"/>
  <c r="BJ276" i="182"/>
  <c r="BK276" i="182"/>
  <c r="BM276" i="182"/>
  <c r="BJ277" i="182"/>
  <c r="BK277" i="182"/>
  <c r="BM277" i="182"/>
  <c r="BJ278" i="182"/>
  <c r="BK278" i="182"/>
  <c r="BM278" i="182"/>
  <c r="BJ279" i="182"/>
  <c r="BK279" i="182"/>
  <c r="BM279" i="182"/>
  <c r="BJ280" i="182"/>
  <c r="BK280" i="182"/>
  <c r="BM280" i="182"/>
  <c r="BJ281" i="182"/>
  <c r="BK281" i="182"/>
  <c r="BM281" i="182"/>
  <c r="BJ282" i="182"/>
  <c r="BK282" i="182"/>
  <c r="BM282" i="182"/>
  <c r="BJ283" i="182"/>
  <c r="BK283" i="182"/>
  <c r="BM283" i="182"/>
  <c r="BJ284" i="182"/>
  <c r="BK284" i="182"/>
  <c r="BM284" i="182"/>
  <c r="BJ285" i="182"/>
  <c r="BK285" i="182"/>
  <c r="BM285" i="182"/>
  <c r="BJ286" i="182"/>
  <c r="BK286" i="182"/>
  <c r="BM286" i="182"/>
  <c r="BJ287" i="182"/>
  <c r="BK287" i="182"/>
  <c r="BM287" i="182"/>
  <c r="BJ288" i="182"/>
  <c r="BK288" i="182"/>
  <c r="BM288" i="182"/>
  <c r="BJ289" i="182"/>
  <c r="BK289" i="182"/>
  <c r="BM289" i="182"/>
  <c r="BJ290" i="182"/>
  <c r="BK290" i="182"/>
  <c r="BM290" i="182"/>
  <c r="BJ291" i="182"/>
  <c r="BK291" i="182"/>
  <c r="BM291" i="182"/>
  <c r="BJ292" i="182"/>
  <c r="BK292" i="182"/>
  <c r="BM292" i="182"/>
  <c r="BJ293" i="182"/>
  <c r="BK293" i="182"/>
  <c r="BM293" i="182"/>
  <c r="BJ294" i="182"/>
  <c r="BK294" i="182"/>
  <c r="BM294" i="182"/>
  <c r="BJ295" i="182"/>
  <c r="BK295" i="182"/>
  <c r="BM295" i="182"/>
  <c r="BJ296" i="182"/>
  <c r="BK296" i="182"/>
  <c r="BM296" i="182"/>
  <c r="BJ297" i="182"/>
  <c r="BK297" i="182"/>
  <c r="BM297" i="182"/>
  <c r="BJ298" i="182"/>
  <c r="BK298" i="182"/>
  <c r="BM298" i="182"/>
  <c r="BJ299" i="182"/>
  <c r="BK299" i="182"/>
  <c r="BM299" i="182"/>
  <c r="BJ300" i="182"/>
  <c r="BK300" i="182"/>
  <c r="BM300" i="182"/>
  <c r="BJ301" i="182"/>
  <c r="BK301" i="182"/>
  <c r="BM301" i="182"/>
  <c r="BJ302" i="182"/>
  <c r="BK302" i="182"/>
  <c r="BM302" i="182"/>
  <c r="BJ303" i="182"/>
  <c r="BK303" i="182"/>
  <c r="BM303" i="182"/>
  <c r="BJ304" i="182"/>
  <c r="BK304" i="182"/>
  <c r="BM304" i="182"/>
  <c r="BJ305" i="182"/>
  <c r="BK305" i="182"/>
  <c r="BM305" i="182"/>
  <c r="BJ306" i="182"/>
  <c r="BK306" i="182"/>
  <c r="BM306" i="182"/>
  <c r="BJ307" i="182"/>
  <c r="BK307" i="182"/>
  <c r="BM307" i="182"/>
  <c r="BJ308" i="182"/>
  <c r="BK308" i="182"/>
  <c r="BM308" i="182"/>
  <c r="BJ309" i="182"/>
  <c r="BK309" i="182"/>
  <c r="BM309" i="182"/>
  <c r="BJ310" i="182"/>
  <c r="BK310" i="182"/>
  <c r="BM310" i="182"/>
  <c r="BJ311" i="182"/>
  <c r="BK311" i="182"/>
  <c r="BM311" i="182"/>
  <c r="BJ312" i="182"/>
  <c r="BK312" i="182"/>
  <c r="BM312" i="182"/>
  <c r="BJ313" i="182"/>
  <c r="BK313" i="182"/>
  <c r="BM313" i="182"/>
  <c r="BJ314" i="182"/>
  <c r="BK314" i="182"/>
  <c r="BM314" i="182"/>
  <c r="BJ315" i="182"/>
  <c r="BK315" i="182"/>
  <c r="BM315" i="182"/>
  <c r="BJ316" i="182"/>
  <c r="BK316" i="182"/>
  <c r="BM316" i="182"/>
  <c r="BJ317" i="182"/>
  <c r="BK317" i="182"/>
  <c r="BM317" i="182"/>
  <c r="BJ318" i="182"/>
  <c r="BK318" i="182"/>
  <c r="BM318" i="182"/>
  <c r="BJ319" i="182"/>
  <c r="BK319" i="182"/>
  <c r="BM319" i="182"/>
  <c r="BJ320" i="182"/>
  <c r="BK320" i="182"/>
  <c r="BM320" i="182"/>
  <c r="BJ14" i="181"/>
  <c r="BK14" i="181"/>
  <c r="BM14" i="181"/>
  <c r="BJ15" i="181"/>
  <c r="BK15" i="181"/>
  <c r="BM15" i="181"/>
  <c r="BJ16" i="181"/>
  <c r="BK16" i="181"/>
  <c r="BM16" i="181"/>
  <c r="BJ17" i="181"/>
  <c r="BK17" i="181"/>
  <c r="BM17" i="181"/>
  <c r="BJ18" i="181"/>
  <c r="BK18" i="181"/>
  <c r="BM18" i="181"/>
  <c r="BJ19" i="181"/>
  <c r="BK19" i="181"/>
  <c r="BM19" i="181"/>
  <c r="BJ20" i="181"/>
  <c r="BK20" i="181"/>
  <c r="BM20" i="181"/>
  <c r="BJ21" i="181"/>
  <c r="BK21" i="181"/>
  <c r="BM21" i="181"/>
  <c r="BJ22" i="181"/>
  <c r="BK22" i="181"/>
  <c r="BM22" i="181"/>
  <c r="BJ23" i="181"/>
  <c r="BK23" i="181"/>
  <c r="BM23" i="181"/>
  <c r="BJ24" i="181"/>
  <c r="BK24" i="181"/>
  <c r="BM24" i="181"/>
  <c r="BJ25" i="181"/>
  <c r="BK25" i="181"/>
  <c r="BM25" i="181"/>
  <c r="BJ26" i="181"/>
  <c r="BK26" i="181"/>
  <c r="BM26" i="181"/>
  <c r="BJ27" i="181"/>
  <c r="BK27" i="181"/>
  <c r="BM27" i="181"/>
  <c r="BJ28" i="181"/>
  <c r="BK28" i="181"/>
  <c r="BM28" i="181"/>
  <c r="BJ29" i="181"/>
  <c r="BK29" i="181"/>
  <c r="BM29" i="181"/>
  <c r="BJ30" i="181"/>
  <c r="BK30" i="181"/>
  <c r="BM30" i="181"/>
  <c r="BJ31" i="181"/>
  <c r="BK31" i="181"/>
  <c r="BM31" i="181"/>
  <c r="BJ32" i="181"/>
  <c r="BK32" i="181"/>
  <c r="BM32" i="181"/>
  <c r="BJ33" i="181"/>
  <c r="BK33" i="181"/>
  <c r="BM33" i="181"/>
  <c r="BJ34" i="181"/>
  <c r="BK34" i="181"/>
  <c r="BM34" i="181"/>
  <c r="BJ35" i="181"/>
  <c r="BK35" i="181"/>
  <c r="BM35" i="181"/>
  <c r="BJ36" i="181"/>
  <c r="BK36" i="181"/>
  <c r="BM36" i="181"/>
  <c r="BJ37" i="181"/>
  <c r="BK37" i="181"/>
  <c r="BM37" i="181"/>
  <c r="BJ38" i="181"/>
  <c r="BK38" i="181"/>
  <c r="BM38" i="181"/>
  <c r="BJ39" i="181"/>
  <c r="BK39" i="181"/>
  <c r="BM39" i="181"/>
  <c r="BJ40" i="181"/>
  <c r="BK40" i="181"/>
  <c r="BM40" i="181"/>
  <c r="BJ41" i="181"/>
  <c r="BK41" i="181"/>
  <c r="BM41" i="181"/>
  <c r="BJ42" i="181"/>
  <c r="BK42" i="181"/>
  <c r="BM42" i="181"/>
  <c r="BJ43" i="181"/>
  <c r="BK43" i="181"/>
  <c r="BM43" i="181"/>
  <c r="BJ44" i="181"/>
  <c r="BK44" i="181"/>
  <c r="BM44" i="181"/>
  <c r="BJ45" i="181"/>
  <c r="BK45" i="181"/>
  <c r="BM45" i="181"/>
  <c r="BJ46" i="181"/>
  <c r="BK46" i="181"/>
  <c r="BM46" i="181"/>
  <c r="BJ47" i="181"/>
  <c r="BK47" i="181"/>
  <c r="BM47" i="181"/>
  <c r="BJ48" i="181"/>
  <c r="BK48" i="181"/>
  <c r="BM48" i="181"/>
  <c r="BJ49" i="181"/>
  <c r="BK49" i="181"/>
  <c r="BM49" i="181"/>
  <c r="BJ50" i="181"/>
  <c r="BK50" i="181"/>
  <c r="BM50" i="181"/>
  <c r="BJ51" i="181"/>
  <c r="BK51" i="181"/>
  <c r="BM51" i="181"/>
  <c r="BJ52" i="181"/>
  <c r="BK52" i="181"/>
  <c r="BM52" i="181"/>
  <c r="BJ53" i="181"/>
  <c r="BK53" i="181"/>
  <c r="BM53" i="181"/>
  <c r="BJ54" i="181"/>
  <c r="BK54" i="181"/>
  <c r="BM54" i="181"/>
  <c r="BJ55" i="181"/>
  <c r="BK55" i="181"/>
  <c r="BM55" i="181"/>
  <c r="BJ56" i="181"/>
  <c r="BK56" i="181"/>
  <c r="BM56" i="181"/>
  <c r="BJ57" i="181"/>
  <c r="BK57" i="181"/>
  <c r="BM57" i="181"/>
  <c r="BJ58" i="181"/>
  <c r="BK58" i="181"/>
  <c r="BM58" i="181"/>
  <c r="BJ59" i="181"/>
  <c r="BK59" i="181"/>
  <c r="BM59" i="181"/>
  <c r="BJ60" i="181"/>
  <c r="BK60" i="181"/>
  <c r="BM60" i="181"/>
  <c r="BJ61" i="181"/>
  <c r="BK61" i="181"/>
  <c r="BM61" i="181"/>
  <c r="BJ62" i="181"/>
  <c r="BK62" i="181"/>
  <c r="BM62" i="181"/>
  <c r="BJ63" i="181"/>
  <c r="BK63" i="181"/>
  <c r="BM63" i="181"/>
  <c r="BJ64" i="181"/>
  <c r="BK64" i="181"/>
  <c r="BM64" i="181"/>
  <c r="BJ65" i="181"/>
  <c r="BK65" i="181"/>
  <c r="BM65" i="181"/>
  <c r="BJ66" i="181"/>
  <c r="BK66" i="181"/>
  <c r="BM66" i="181"/>
  <c r="BJ67" i="181"/>
  <c r="BK67" i="181"/>
  <c r="BM67" i="181"/>
  <c r="BJ68" i="181"/>
  <c r="BK68" i="181"/>
  <c r="BM68" i="181"/>
  <c r="BJ69" i="181"/>
  <c r="BK69" i="181"/>
  <c r="BM69" i="181"/>
  <c r="BJ70" i="181"/>
  <c r="BK70" i="181"/>
  <c r="BM70" i="181"/>
  <c r="BJ71" i="181"/>
  <c r="BK71" i="181"/>
  <c r="BM71" i="181"/>
  <c r="BJ72" i="181"/>
  <c r="BK72" i="181"/>
  <c r="BM72" i="181"/>
  <c r="BJ73" i="181"/>
  <c r="BK73" i="181"/>
  <c r="BM73" i="181"/>
  <c r="BJ74" i="181"/>
  <c r="BK74" i="181"/>
  <c r="BM74" i="181"/>
  <c r="BJ75" i="181"/>
  <c r="BK75" i="181"/>
  <c r="BM75" i="181"/>
  <c r="BJ76" i="181"/>
  <c r="BK76" i="181"/>
  <c r="BM76" i="181"/>
  <c r="BJ77" i="181"/>
  <c r="BK77" i="181"/>
  <c r="BM77" i="181"/>
  <c r="BJ78" i="181"/>
  <c r="BK78" i="181"/>
  <c r="BM78" i="181"/>
  <c r="BJ79" i="181"/>
  <c r="BK79" i="181"/>
  <c r="BM79" i="181"/>
  <c r="BJ80" i="181"/>
  <c r="BK80" i="181"/>
  <c r="BM80" i="181"/>
  <c r="BJ81" i="181"/>
  <c r="BK81" i="181"/>
  <c r="BM81" i="181"/>
  <c r="BJ82" i="181"/>
  <c r="BK82" i="181"/>
  <c r="BM82" i="181"/>
  <c r="BJ83" i="181"/>
  <c r="BK83" i="181"/>
  <c r="BM83" i="181"/>
  <c r="BJ84" i="181"/>
  <c r="BK84" i="181"/>
  <c r="BM84" i="181"/>
  <c r="BJ85" i="181"/>
  <c r="BK85" i="181"/>
  <c r="BM85" i="181"/>
  <c r="BJ86" i="181"/>
  <c r="BK86" i="181"/>
  <c r="BM86" i="181"/>
  <c r="BJ87" i="181"/>
  <c r="BK87" i="181"/>
  <c r="BM87" i="181"/>
  <c r="BJ88" i="181"/>
  <c r="BK88" i="181"/>
  <c r="BM88" i="181"/>
  <c r="BJ89" i="181"/>
  <c r="BK89" i="181"/>
  <c r="BM89" i="181"/>
  <c r="BJ90" i="181"/>
  <c r="BK90" i="181"/>
  <c r="BM90" i="181"/>
  <c r="BJ91" i="181"/>
  <c r="BK91" i="181"/>
  <c r="BM91" i="181"/>
  <c r="BJ92" i="181"/>
  <c r="BK92" i="181"/>
  <c r="BM92" i="181"/>
  <c r="BJ93" i="181"/>
  <c r="BK93" i="181"/>
  <c r="BM93" i="181"/>
  <c r="BJ94" i="181"/>
  <c r="BK94" i="181"/>
  <c r="BM94" i="181"/>
  <c r="BJ95" i="181"/>
  <c r="BK95" i="181"/>
  <c r="BM95" i="181"/>
  <c r="BJ96" i="181"/>
  <c r="BK96" i="181"/>
  <c r="BM96" i="181"/>
  <c r="BJ97" i="181"/>
  <c r="BK97" i="181"/>
  <c r="BM97" i="181"/>
  <c r="BJ98" i="181"/>
  <c r="BK98" i="181"/>
  <c r="BM98" i="181"/>
  <c r="BJ99" i="181"/>
  <c r="BK99" i="181"/>
  <c r="BM99" i="181"/>
  <c r="BJ100" i="181"/>
  <c r="BK100" i="181"/>
  <c r="BM100" i="181"/>
  <c r="BJ101" i="181"/>
  <c r="BK101" i="181"/>
  <c r="BM101" i="181"/>
  <c r="BJ102" i="181"/>
  <c r="BK102" i="181"/>
  <c r="BM102" i="181"/>
  <c r="BJ103" i="181"/>
  <c r="BK103" i="181"/>
  <c r="BM103" i="181"/>
  <c r="BJ104" i="181"/>
  <c r="BK104" i="181"/>
  <c r="BM104" i="181"/>
  <c r="BJ105" i="181"/>
  <c r="BK105" i="181"/>
  <c r="BM105" i="181"/>
  <c r="BJ106" i="181"/>
  <c r="BK106" i="181"/>
  <c r="BM106" i="181"/>
  <c r="BJ107" i="181"/>
  <c r="BK107" i="181"/>
  <c r="BM107" i="181"/>
  <c r="BJ108" i="181"/>
  <c r="BK108" i="181"/>
  <c r="BM108" i="181"/>
  <c r="BJ109" i="181"/>
  <c r="BK109" i="181"/>
  <c r="BM109" i="181"/>
  <c r="BJ110" i="181"/>
  <c r="BK110" i="181"/>
  <c r="BM110" i="181"/>
  <c r="BJ111" i="181"/>
  <c r="BK111" i="181"/>
  <c r="BM111" i="181"/>
  <c r="BJ112" i="181"/>
  <c r="BK112" i="181"/>
  <c r="BM112" i="181"/>
  <c r="BJ113" i="181"/>
  <c r="BK113" i="181"/>
  <c r="BM113" i="181"/>
  <c r="BJ114" i="181"/>
  <c r="BK114" i="181"/>
  <c r="BM114" i="181"/>
  <c r="BJ115" i="181"/>
  <c r="BK115" i="181"/>
  <c r="BM115" i="181"/>
  <c r="BJ116" i="181"/>
  <c r="BK116" i="181"/>
  <c r="BM116" i="181"/>
  <c r="BJ117" i="181"/>
  <c r="BK117" i="181"/>
  <c r="BM117" i="181"/>
  <c r="BJ118" i="181"/>
  <c r="BK118" i="181"/>
  <c r="BM118" i="181"/>
  <c r="BJ119" i="181"/>
  <c r="BK119" i="181"/>
  <c r="BM119" i="181"/>
  <c r="BJ120" i="181"/>
  <c r="BK120" i="181"/>
  <c r="BM120" i="181"/>
  <c r="BJ121" i="181"/>
  <c r="BK121" i="181"/>
  <c r="BM121" i="181"/>
  <c r="BJ122" i="181"/>
  <c r="BK122" i="181"/>
  <c r="BM122" i="181"/>
  <c r="BJ123" i="181"/>
  <c r="BK123" i="181"/>
  <c r="BM123" i="181"/>
  <c r="BJ124" i="181"/>
  <c r="BK124" i="181"/>
  <c r="BM124" i="181"/>
  <c r="BJ125" i="181"/>
  <c r="BK125" i="181"/>
  <c r="BM125" i="181"/>
  <c r="BJ126" i="181"/>
  <c r="BK126" i="181"/>
  <c r="BM126" i="181"/>
  <c r="BJ127" i="181"/>
  <c r="BK127" i="181"/>
  <c r="BM127" i="181"/>
  <c r="BJ128" i="181"/>
  <c r="BK128" i="181"/>
  <c r="BM128" i="181"/>
  <c r="BJ129" i="181"/>
  <c r="BK129" i="181"/>
  <c r="BM129" i="181"/>
  <c r="BJ130" i="181"/>
  <c r="BK130" i="181"/>
  <c r="BM130" i="181"/>
  <c r="BJ131" i="181"/>
  <c r="BK131" i="181"/>
  <c r="BM131" i="181"/>
  <c r="BJ132" i="181"/>
  <c r="BK132" i="181"/>
  <c r="BM132" i="181"/>
  <c r="BJ133" i="181"/>
  <c r="BK133" i="181"/>
  <c r="BM133" i="181"/>
  <c r="BJ134" i="181"/>
  <c r="BK134" i="181"/>
  <c r="BM134" i="181"/>
  <c r="BJ135" i="181"/>
  <c r="BK135" i="181"/>
  <c r="BM135" i="181"/>
  <c r="BJ136" i="181"/>
  <c r="BK136" i="181"/>
  <c r="BM136" i="181"/>
  <c r="BJ137" i="181"/>
  <c r="BK137" i="181"/>
  <c r="BM137" i="181"/>
  <c r="BJ138" i="181"/>
  <c r="BK138" i="181"/>
  <c r="BM138" i="181"/>
  <c r="BJ139" i="181"/>
  <c r="BK139" i="181"/>
  <c r="BM139" i="181"/>
  <c r="BJ140" i="181"/>
  <c r="BK140" i="181"/>
  <c r="BM140" i="181"/>
  <c r="BJ141" i="181"/>
  <c r="BK141" i="181"/>
  <c r="BM141" i="181"/>
  <c r="BJ142" i="181"/>
  <c r="BK142" i="181"/>
  <c r="BM142" i="181"/>
  <c r="BJ143" i="181"/>
  <c r="BK143" i="181"/>
  <c r="BM143" i="181"/>
  <c r="BJ144" i="181"/>
  <c r="BK144" i="181"/>
  <c r="BM144" i="181"/>
  <c r="BJ145" i="181"/>
  <c r="BK145" i="181"/>
  <c r="BM145" i="181"/>
  <c r="BJ146" i="181"/>
  <c r="BK146" i="181"/>
  <c r="BM146" i="181"/>
  <c r="BJ147" i="181"/>
  <c r="BK147" i="181"/>
  <c r="BM147" i="181"/>
  <c r="BJ148" i="181"/>
  <c r="BK148" i="181"/>
  <c r="BM148" i="181"/>
  <c r="BJ149" i="181"/>
  <c r="BK149" i="181"/>
  <c r="BM149" i="181"/>
  <c r="BJ150" i="181"/>
  <c r="BK150" i="181"/>
  <c r="BM150" i="181"/>
  <c r="BJ151" i="181"/>
  <c r="BK151" i="181"/>
  <c r="BM151" i="181"/>
  <c r="BJ152" i="181"/>
  <c r="BK152" i="181"/>
  <c r="BM152" i="181"/>
  <c r="BJ153" i="181"/>
  <c r="BK153" i="181"/>
  <c r="BM153" i="181"/>
  <c r="BJ154" i="181"/>
  <c r="BK154" i="181"/>
  <c r="BM154" i="181"/>
  <c r="BJ155" i="181"/>
  <c r="BK155" i="181"/>
  <c r="BM155" i="181"/>
  <c r="BJ156" i="181"/>
  <c r="BK156" i="181"/>
  <c r="BM156" i="181"/>
  <c r="BJ157" i="181"/>
  <c r="BK157" i="181"/>
  <c r="BM157" i="181"/>
  <c r="BJ158" i="181"/>
  <c r="BK158" i="181"/>
  <c r="BM158" i="181"/>
  <c r="BJ159" i="181"/>
  <c r="BK159" i="181"/>
  <c r="BM159" i="181"/>
  <c r="BJ160" i="181"/>
  <c r="BK160" i="181"/>
  <c r="BM160" i="181"/>
  <c r="BJ161" i="181"/>
  <c r="BK161" i="181"/>
  <c r="BM161" i="181"/>
  <c r="BJ162" i="181"/>
  <c r="BK162" i="181"/>
  <c r="BM162" i="181"/>
  <c r="BJ163" i="181"/>
  <c r="BK163" i="181"/>
  <c r="BM163" i="181"/>
  <c r="BJ164" i="181"/>
  <c r="BK164" i="181"/>
  <c r="BM164" i="181"/>
  <c r="BJ165" i="181"/>
  <c r="BK165" i="181"/>
  <c r="BM165" i="181"/>
  <c r="BJ166" i="181"/>
  <c r="BK166" i="181"/>
  <c r="BM166" i="181"/>
  <c r="BJ167" i="181"/>
  <c r="BK167" i="181"/>
  <c r="BM167" i="181"/>
  <c r="BJ168" i="181"/>
  <c r="BK168" i="181"/>
  <c r="BM168" i="181"/>
  <c r="BJ169" i="181"/>
  <c r="BK169" i="181"/>
  <c r="BM169" i="181"/>
  <c r="BJ170" i="181"/>
  <c r="BK170" i="181"/>
  <c r="BM170" i="181"/>
  <c r="BJ171" i="181"/>
  <c r="BK171" i="181"/>
  <c r="BM171" i="181"/>
  <c r="BJ172" i="181"/>
  <c r="BK172" i="181"/>
  <c r="BM172" i="181"/>
  <c r="BJ173" i="181"/>
  <c r="BK173" i="181"/>
  <c r="BM173" i="181"/>
  <c r="BJ174" i="181"/>
  <c r="BK174" i="181"/>
  <c r="BM174" i="181"/>
  <c r="BJ175" i="181"/>
  <c r="BK175" i="181"/>
  <c r="BM175" i="181"/>
  <c r="BJ176" i="181"/>
  <c r="BK176" i="181"/>
  <c r="BM176" i="181"/>
  <c r="BJ177" i="181"/>
  <c r="BK177" i="181"/>
  <c r="BM177" i="181"/>
  <c r="BJ178" i="181"/>
  <c r="BK178" i="181"/>
  <c r="BM178" i="181"/>
  <c r="BJ179" i="181"/>
  <c r="BK179" i="181"/>
  <c r="BM179" i="181"/>
  <c r="BJ180" i="181"/>
  <c r="BK180" i="181"/>
  <c r="BM180" i="181"/>
  <c r="BJ181" i="181"/>
  <c r="BK181" i="181"/>
  <c r="BM181" i="181"/>
  <c r="BJ182" i="181"/>
  <c r="BK182" i="181"/>
  <c r="BM182" i="181"/>
  <c r="BJ183" i="181"/>
  <c r="BK183" i="181"/>
  <c r="BM183" i="181"/>
  <c r="BJ184" i="181"/>
  <c r="BK184" i="181"/>
  <c r="BM184" i="181"/>
  <c r="BJ185" i="181"/>
  <c r="BK185" i="181"/>
  <c r="BM185" i="181"/>
  <c r="BJ186" i="181"/>
  <c r="BK186" i="181"/>
  <c r="BM186" i="181"/>
  <c r="BJ187" i="181"/>
  <c r="BK187" i="181"/>
  <c r="BM187" i="181"/>
  <c r="BJ188" i="181"/>
  <c r="BK188" i="181"/>
  <c r="BM188" i="181"/>
  <c r="BJ189" i="181"/>
  <c r="BK189" i="181"/>
  <c r="BM189" i="181"/>
  <c r="BJ190" i="181"/>
  <c r="BK190" i="181"/>
  <c r="BM190" i="181"/>
  <c r="BJ191" i="181"/>
  <c r="BK191" i="181"/>
  <c r="BM191" i="181"/>
  <c r="BJ192" i="181"/>
  <c r="BK192" i="181"/>
  <c r="BM192" i="181"/>
  <c r="BJ193" i="181"/>
  <c r="BK193" i="181"/>
  <c r="BM193" i="181"/>
  <c r="BJ194" i="181"/>
  <c r="BK194" i="181"/>
  <c r="BM194" i="181"/>
  <c r="BJ195" i="181"/>
  <c r="BK195" i="181"/>
  <c r="BM195" i="181"/>
  <c r="BJ196" i="181"/>
  <c r="BK196" i="181"/>
  <c r="BM196" i="181"/>
  <c r="BJ197" i="181"/>
  <c r="BK197" i="181"/>
  <c r="BM197" i="181"/>
  <c r="BJ198" i="181"/>
  <c r="BK198" i="181"/>
  <c r="BM198" i="181"/>
  <c r="BJ199" i="181"/>
  <c r="BK199" i="181"/>
  <c r="BM199" i="181"/>
  <c r="BJ200" i="181"/>
  <c r="BK200" i="181"/>
  <c r="BM200" i="181"/>
  <c r="BJ201" i="181"/>
  <c r="BK201" i="181"/>
  <c r="BM201" i="181"/>
  <c r="BJ202" i="181"/>
  <c r="BK202" i="181"/>
  <c r="BM202" i="181"/>
  <c r="BJ203" i="181"/>
  <c r="BK203" i="181"/>
  <c r="BM203" i="181"/>
  <c r="BJ204" i="181"/>
  <c r="BK204" i="181"/>
  <c r="BM204" i="181"/>
  <c r="BJ205" i="181"/>
  <c r="BK205" i="181"/>
  <c r="BM205" i="181"/>
  <c r="BJ206" i="181"/>
  <c r="BK206" i="181"/>
  <c r="BM206" i="181"/>
  <c r="BJ207" i="181"/>
  <c r="BK207" i="181"/>
  <c r="BM207" i="181"/>
  <c r="BJ208" i="181"/>
  <c r="BK208" i="181"/>
  <c r="BM208" i="181"/>
  <c r="BJ209" i="181"/>
  <c r="BK209" i="181"/>
  <c r="BM209" i="181"/>
  <c r="BJ210" i="181"/>
  <c r="BK210" i="181"/>
  <c r="BM210" i="181"/>
  <c r="BJ211" i="181"/>
  <c r="BK211" i="181"/>
  <c r="BM211" i="181"/>
  <c r="BJ212" i="181"/>
  <c r="BK212" i="181"/>
  <c r="BM212" i="181"/>
  <c r="BJ213" i="181"/>
  <c r="BK213" i="181"/>
  <c r="BM213" i="181"/>
  <c r="BJ214" i="181"/>
  <c r="BK214" i="181"/>
  <c r="BM214" i="181"/>
  <c r="BJ215" i="181"/>
  <c r="BK215" i="181"/>
  <c r="BM215" i="181"/>
  <c r="BJ216" i="181"/>
  <c r="BK216" i="181"/>
  <c r="BM216" i="181"/>
  <c r="BJ217" i="181"/>
  <c r="BK217" i="181"/>
  <c r="BM217" i="181"/>
  <c r="BJ218" i="181"/>
  <c r="BK218" i="181"/>
  <c r="BM218" i="181"/>
  <c r="BJ219" i="181"/>
  <c r="BK219" i="181"/>
  <c r="BM219" i="181"/>
  <c r="BJ220" i="181"/>
  <c r="BK220" i="181"/>
  <c r="BM220" i="181"/>
  <c r="BJ221" i="181"/>
  <c r="BK221" i="181"/>
  <c r="BM221" i="181"/>
  <c r="BJ222" i="181"/>
  <c r="BK222" i="181"/>
  <c r="BM222" i="181"/>
  <c r="BJ223" i="181"/>
  <c r="BK223" i="181"/>
  <c r="BM223" i="181"/>
  <c r="BJ224" i="181"/>
  <c r="BK224" i="181"/>
  <c r="BM224" i="181"/>
  <c r="BJ225" i="181"/>
  <c r="BK225" i="181"/>
  <c r="BM225" i="181"/>
  <c r="BJ226" i="181"/>
  <c r="BK226" i="181"/>
  <c r="BM226" i="181"/>
  <c r="BJ227" i="181"/>
  <c r="BK227" i="181"/>
  <c r="BM227" i="181"/>
  <c r="BJ228" i="181"/>
  <c r="BK228" i="181"/>
  <c r="BM228" i="181"/>
  <c r="BJ229" i="181"/>
  <c r="BK229" i="181"/>
  <c r="BM229" i="181"/>
  <c r="BJ230" i="181"/>
  <c r="BK230" i="181"/>
  <c r="BM230" i="181"/>
  <c r="BJ231" i="181"/>
  <c r="BK231" i="181"/>
  <c r="BM231" i="181"/>
  <c r="BJ232" i="181"/>
  <c r="BK232" i="181"/>
  <c r="BM232" i="181"/>
  <c r="BJ233" i="181"/>
  <c r="BK233" i="181"/>
  <c r="BM233" i="181"/>
  <c r="BJ234" i="181"/>
  <c r="BK234" i="181"/>
  <c r="BM234" i="181"/>
  <c r="BJ235" i="181"/>
  <c r="BK235" i="181"/>
  <c r="BM235" i="181"/>
  <c r="BJ236" i="181"/>
  <c r="BK236" i="181"/>
  <c r="BM236" i="181"/>
  <c r="BJ237" i="181"/>
  <c r="BK237" i="181"/>
  <c r="BM237" i="181"/>
  <c r="BJ238" i="181"/>
  <c r="BK238" i="181"/>
  <c r="BM238" i="181"/>
  <c r="BJ239" i="181"/>
  <c r="BK239" i="181"/>
  <c r="BM239" i="181"/>
  <c r="BJ240" i="181"/>
  <c r="BK240" i="181"/>
  <c r="BM240" i="181"/>
  <c r="BJ241" i="181"/>
  <c r="BK241" i="181"/>
  <c r="BM241" i="181"/>
  <c r="BJ242" i="181"/>
  <c r="BK242" i="181"/>
  <c r="BM242" i="181"/>
  <c r="BJ243" i="181"/>
  <c r="BK243" i="181"/>
  <c r="BM243" i="181"/>
  <c r="BJ244" i="181"/>
  <c r="BK244" i="181"/>
  <c r="BM244" i="181"/>
  <c r="BJ245" i="181"/>
  <c r="BK245" i="181"/>
  <c r="BM245" i="181"/>
  <c r="BJ246" i="181"/>
  <c r="BK246" i="181"/>
  <c r="BM246" i="181"/>
  <c r="BJ247" i="181"/>
  <c r="BK247" i="181"/>
  <c r="BM247" i="181"/>
  <c r="BJ248" i="181"/>
  <c r="BK248" i="181"/>
  <c r="BM248" i="181"/>
  <c r="BJ249" i="181"/>
  <c r="BK249" i="181"/>
  <c r="BM249" i="181"/>
  <c r="BJ250" i="181"/>
  <c r="BK250" i="181"/>
  <c r="BM250" i="181"/>
  <c r="BJ251" i="181"/>
  <c r="BK251" i="181"/>
  <c r="BM251" i="181"/>
  <c r="BJ252" i="181"/>
  <c r="BK252" i="181"/>
  <c r="BM252" i="181"/>
  <c r="BJ253" i="181"/>
  <c r="BK253" i="181"/>
  <c r="BM253" i="181"/>
  <c r="BJ254" i="181"/>
  <c r="BK254" i="181"/>
  <c r="BM254" i="181"/>
  <c r="BJ255" i="181"/>
  <c r="BK255" i="181"/>
  <c r="BM255" i="181"/>
  <c r="BJ256" i="181"/>
  <c r="BK256" i="181"/>
  <c r="BM256" i="181"/>
  <c r="BJ257" i="181"/>
  <c r="BK257" i="181"/>
  <c r="BM257" i="181"/>
  <c r="BJ258" i="181"/>
  <c r="BK258" i="181"/>
  <c r="BM258" i="181"/>
  <c r="BJ259" i="181"/>
  <c r="BK259" i="181"/>
  <c r="BM259" i="181"/>
  <c r="BJ260" i="181"/>
  <c r="BK260" i="181"/>
  <c r="BM260" i="181"/>
  <c r="BJ261" i="181"/>
  <c r="BK261" i="181"/>
  <c r="BM261" i="181"/>
  <c r="BJ262" i="181"/>
  <c r="BK262" i="181"/>
  <c r="BM262" i="181"/>
  <c r="BJ263" i="181"/>
  <c r="BK263" i="181"/>
  <c r="BM263" i="181"/>
  <c r="BJ264" i="181"/>
  <c r="BK264" i="181"/>
  <c r="BM264" i="181"/>
  <c r="BJ265" i="181"/>
  <c r="BK265" i="181"/>
  <c r="BM265" i="181"/>
  <c r="BJ266" i="181"/>
  <c r="BK266" i="181"/>
  <c r="BM266" i="181"/>
  <c r="BJ267" i="181"/>
  <c r="BK267" i="181"/>
  <c r="BM267" i="181"/>
  <c r="BJ268" i="181"/>
  <c r="BK268" i="181"/>
  <c r="BM268" i="181"/>
  <c r="BJ269" i="181"/>
  <c r="BK269" i="181"/>
  <c r="BM269" i="181"/>
  <c r="BJ270" i="181"/>
  <c r="BK270" i="181"/>
  <c r="BM270" i="181"/>
  <c r="BJ271" i="181"/>
  <c r="BK271" i="181"/>
  <c r="BM271" i="181"/>
  <c r="BJ272" i="181"/>
  <c r="BK272" i="181"/>
  <c r="BM272" i="181"/>
  <c r="BJ273" i="181"/>
  <c r="BK273" i="181"/>
  <c r="BM273" i="181"/>
  <c r="BJ274" i="181"/>
  <c r="BK274" i="181"/>
  <c r="BM274" i="181"/>
  <c r="BJ275" i="181"/>
  <c r="BK275" i="181"/>
  <c r="BM275" i="181"/>
  <c r="BJ276" i="181"/>
  <c r="BK276" i="181"/>
  <c r="BM276" i="181"/>
  <c r="BJ277" i="181"/>
  <c r="BK277" i="181"/>
  <c r="BM277" i="181"/>
  <c r="BJ278" i="181"/>
  <c r="BK278" i="181"/>
  <c r="BM278" i="181"/>
  <c r="BJ279" i="181"/>
  <c r="BK279" i="181"/>
  <c r="BM279" i="181"/>
  <c r="BJ280" i="181"/>
  <c r="BK280" i="181"/>
  <c r="BM280" i="181"/>
  <c r="BJ281" i="181"/>
  <c r="BK281" i="181"/>
  <c r="BM281" i="181"/>
  <c r="BJ282" i="181"/>
  <c r="BK282" i="181"/>
  <c r="BM282" i="181"/>
  <c r="BJ283" i="181"/>
  <c r="BK283" i="181"/>
  <c r="BM283" i="181"/>
  <c r="BJ284" i="181"/>
  <c r="BK284" i="181"/>
  <c r="BM284" i="181"/>
  <c r="BJ285" i="181"/>
  <c r="BK285" i="181"/>
  <c r="BM285" i="181"/>
  <c r="BJ286" i="181"/>
  <c r="BK286" i="181"/>
  <c r="BM286" i="181"/>
  <c r="BJ287" i="181"/>
  <c r="BK287" i="181"/>
  <c r="BM287" i="181"/>
  <c r="BJ288" i="181"/>
  <c r="BK288" i="181"/>
  <c r="BM288" i="181"/>
  <c r="BJ289" i="181"/>
  <c r="BK289" i="181"/>
  <c r="BM289" i="181"/>
  <c r="BJ290" i="181"/>
  <c r="BK290" i="181"/>
  <c r="BM290" i="181"/>
  <c r="BJ291" i="181"/>
  <c r="BK291" i="181"/>
  <c r="BM291" i="181"/>
  <c r="BJ292" i="181"/>
  <c r="BK292" i="181"/>
  <c r="BM292" i="181"/>
  <c r="BJ293" i="181"/>
  <c r="BK293" i="181"/>
  <c r="BM293" i="181"/>
  <c r="BJ294" i="181"/>
  <c r="BK294" i="181"/>
  <c r="BM294" i="181"/>
  <c r="BJ295" i="181"/>
  <c r="BK295" i="181"/>
  <c r="BM295" i="181"/>
  <c r="BJ296" i="181"/>
  <c r="BK296" i="181"/>
  <c r="BM296" i="181"/>
  <c r="BJ297" i="181"/>
  <c r="BK297" i="181"/>
  <c r="BM297" i="181"/>
  <c r="BJ298" i="181"/>
  <c r="BK298" i="181"/>
  <c r="BM298" i="181"/>
  <c r="BJ299" i="181"/>
  <c r="BK299" i="181"/>
  <c r="BM299" i="181"/>
  <c r="BJ300" i="181"/>
  <c r="BK300" i="181"/>
  <c r="BM300" i="181"/>
  <c r="BJ301" i="181"/>
  <c r="BK301" i="181"/>
  <c r="BM301" i="181"/>
  <c r="BJ302" i="181"/>
  <c r="BK302" i="181"/>
  <c r="BM302" i="181"/>
  <c r="BJ303" i="181"/>
  <c r="BK303" i="181"/>
  <c r="BM303" i="181"/>
  <c r="BJ304" i="181"/>
  <c r="BK304" i="181"/>
  <c r="BM304" i="181"/>
  <c r="BJ305" i="181"/>
  <c r="BK305" i="181"/>
  <c r="BM305" i="181"/>
  <c r="BJ306" i="181"/>
  <c r="BK306" i="181"/>
  <c r="BM306" i="181"/>
  <c r="BJ307" i="181"/>
  <c r="BK307" i="181"/>
  <c r="BM307" i="181"/>
  <c r="BJ308" i="181"/>
  <c r="BK308" i="181"/>
  <c r="BM308" i="181"/>
  <c r="BJ309" i="181"/>
  <c r="BK309" i="181"/>
  <c r="BM309" i="181"/>
  <c r="BJ310" i="181"/>
  <c r="BK310" i="181"/>
  <c r="BM310" i="181"/>
  <c r="BJ311" i="181"/>
  <c r="BK311" i="181"/>
  <c r="BM311" i="181"/>
  <c r="BJ312" i="181"/>
  <c r="BK312" i="181"/>
  <c r="BM312" i="181"/>
  <c r="BJ313" i="181"/>
  <c r="BK313" i="181"/>
  <c r="BM313" i="181"/>
  <c r="BJ314" i="181"/>
  <c r="BK314" i="181"/>
  <c r="BM314" i="181"/>
  <c r="BJ315" i="181"/>
  <c r="BK315" i="181"/>
  <c r="BM315" i="181"/>
  <c r="BJ316" i="181"/>
  <c r="BK316" i="181"/>
  <c r="BM316" i="181"/>
  <c r="BJ317" i="181"/>
  <c r="BK317" i="181"/>
  <c r="BM317" i="181"/>
  <c r="BJ318" i="181"/>
  <c r="BK318" i="181"/>
  <c r="BM318" i="181"/>
  <c r="BJ14" i="180"/>
  <c r="BK14" i="180"/>
  <c r="BM14" i="180"/>
  <c r="BJ15" i="180"/>
  <c r="BK15" i="180"/>
  <c r="BM15" i="180"/>
  <c r="BJ16" i="180"/>
  <c r="BK16" i="180"/>
  <c r="BM16" i="180"/>
  <c r="BJ17" i="180"/>
  <c r="BK17" i="180"/>
  <c r="BM17" i="180"/>
  <c r="BJ18" i="180"/>
  <c r="BK18" i="180"/>
  <c r="BM18" i="180"/>
  <c r="BJ19" i="180"/>
  <c r="BK19" i="180"/>
  <c r="BM19" i="180"/>
  <c r="BJ20" i="180"/>
  <c r="BK20" i="180"/>
  <c r="BM20" i="180"/>
  <c r="BJ21" i="180"/>
  <c r="BK21" i="180"/>
  <c r="BM21" i="180"/>
  <c r="BJ22" i="180"/>
  <c r="BK22" i="180"/>
  <c r="BM22" i="180"/>
  <c r="BJ23" i="180"/>
  <c r="BK23" i="180"/>
  <c r="BM23" i="180"/>
  <c r="BJ24" i="180"/>
  <c r="BK24" i="180"/>
  <c r="BM24" i="180"/>
  <c r="BJ25" i="180"/>
  <c r="BK25" i="180"/>
  <c r="BM25" i="180"/>
  <c r="BJ26" i="180"/>
  <c r="BK26" i="180"/>
  <c r="BM26" i="180"/>
  <c r="BJ27" i="180"/>
  <c r="BK27" i="180"/>
  <c r="BM27" i="180"/>
  <c r="BJ28" i="180"/>
  <c r="BK28" i="180"/>
  <c r="BM28" i="180"/>
  <c r="BJ29" i="180"/>
  <c r="BK29" i="180"/>
  <c r="BM29" i="180"/>
  <c r="BJ30" i="180"/>
  <c r="BK30" i="180"/>
  <c r="BM30" i="180"/>
  <c r="BJ31" i="180"/>
  <c r="BK31" i="180"/>
  <c r="BM31" i="180"/>
  <c r="BJ32" i="180"/>
  <c r="BK32" i="180"/>
  <c r="BM32" i="180"/>
  <c r="BJ33" i="180"/>
  <c r="BK33" i="180"/>
  <c r="BM33" i="180"/>
  <c r="BJ34" i="180"/>
  <c r="BK34" i="180"/>
  <c r="BM34" i="180"/>
  <c r="BJ35" i="180"/>
  <c r="BK35" i="180"/>
  <c r="BM35" i="180"/>
  <c r="BJ36" i="180"/>
  <c r="BK36" i="180"/>
  <c r="BM36" i="180"/>
  <c r="BJ37" i="180"/>
  <c r="BK37" i="180"/>
  <c r="BM37" i="180"/>
  <c r="BJ38" i="180"/>
  <c r="BK38" i="180"/>
  <c r="BM38" i="180"/>
  <c r="BJ39" i="180"/>
  <c r="BK39" i="180"/>
  <c r="BM39" i="180"/>
  <c r="BJ40" i="180"/>
  <c r="BK40" i="180"/>
  <c r="BM40" i="180"/>
  <c r="BJ41" i="180"/>
  <c r="BK41" i="180"/>
  <c r="BM41" i="180"/>
  <c r="BJ42" i="180"/>
  <c r="BK42" i="180"/>
  <c r="BM42" i="180"/>
  <c r="BJ43" i="180"/>
  <c r="BK43" i="180"/>
  <c r="BM43" i="180"/>
  <c r="BJ44" i="180"/>
  <c r="BK44" i="180"/>
  <c r="BM44" i="180"/>
  <c r="BJ45" i="180"/>
  <c r="BK45" i="180"/>
  <c r="BM45" i="180"/>
  <c r="BJ46" i="180"/>
  <c r="BK46" i="180"/>
  <c r="BM46" i="180"/>
  <c r="BJ47" i="180"/>
  <c r="BK47" i="180"/>
  <c r="BM47" i="180"/>
  <c r="BJ48" i="180"/>
  <c r="BK48" i="180"/>
  <c r="BM48" i="180"/>
  <c r="BJ49" i="180"/>
  <c r="BK49" i="180"/>
  <c r="BM49" i="180"/>
  <c r="BJ50" i="180"/>
  <c r="BK50" i="180"/>
  <c r="BM50" i="180"/>
  <c r="BJ51" i="180"/>
  <c r="BK51" i="180"/>
  <c r="BM51" i="180"/>
  <c r="BJ52" i="180"/>
  <c r="BK52" i="180"/>
  <c r="BM52" i="180"/>
  <c r="BJ53" i="180"/>
  <c r="BK53" i="180"/>
  <c r="BM53" i="180"/>
  <c r="BJ54" i="180"/>
  <c r="BK54" i="180"/>
  <c r="BM54" i="180"/>
  <c r="BJ55" i="180"/>
  <c r="BK55" i="180"/>
  <c r="BM55" i="180"/>
  <c r="BJ56" i="180"/>
  <c r="BK56" i="180"/>
  <c r="BM56" i="180"/>
  <c r="BJ57" i="180"/>
  <c r="BK57" i="180"/>
  <c r="BM57" i="180"/>
  <c r="BJ58" i="180"/>
  <c r="BK58" i="180"/>
  <c r="BM58" i="180"/>
  <c r="BJ59" i="180"/>
  <c r="BK59" i="180"/>
  <c r="BM59" i="180"/>
  <c r="BJ60" i="180"/>
  <c r="BK60" i="180"/>
  <c r="BM60" i="180"/>
  <c r="BJ61" i="180"/>
  <c r="BK61" i="180"/>
  <c r="BM61" i="180"/>
  <c r="BJ62" i="180"/>
  <c r="BK62" i="180"/>
  <c r="BM62" i="180"/>
  <c r="BJ63" i="180"/>
  <c r="BK63" i="180"/>
  <c r="BM63" i="180"/>
  <c r="BJ64" i="180"/>
  <c r="BK64" i="180"/>
  <c r="BM64" i="180"/>
  <c r="BJ65" i="180"/>
  <c r="BK65" i="180"/>
  <c r="BM65" i="180"/>
  <c r="BJ66" i="180"/>
  <c r="BK66" i="180"/>
  <c r="BM66" i="180"/>
  <c r="BJ67" i="180"/>
  <c r="BK67" i="180"/>
  <c r="BM67" i="180"/>
  <c r="BJ68" i="180"/>
  <c r="BK68" i="180"/>
  <c r="BM68" i="180"/>
  <c r="BJ69" i="180"/>
  <c r="BK69" i="180"/>
  <c r="BM69" i="180"/>
  <c r="BJ70" i="180"/>
  <c r="BK70" i="180"/>
  <c r="BM70" i="180"/>
  <c r="BJ71" i="180"/>
  <c r="BK71" i="180"/>
  <c r="BM71" i="180"/>
  <c r="BJ72" i="180"/>
  <c r="BK72" i="180"/>
  <c r="BM72" i="180"/>
  <c r="BJ73" i="180"/>
  <c r="BK73" i="180"/>
  <c r="BM73" i="180"/>
  <c r="BJ74" i="180"/>
  <c r="BK74" i="180"/>
  <c r="BM74" i="180"/>
  <c r="BJ75" i="180"/>
  <c r="BK75" i="180"/>
  <c r="BM75" i="180"/>
  <c r="BJ76" i="180"/>
  <c r="BK76" i="180"/>
  <c r="BM76" i="180"/>
  <c r="BJ77" i="180"/>
  <c r="BK77" i="180"/>
  <c r="BM77" i="180"/>
  <c r="BJ78" i="180"/>
  <c r="BK78" i="180"/>
  <c r="BM78" i="180"/>
  <c r="BJ79" i="180"/>
  <c r="BK79" i="180"/>
  <c r="BM79" i="180"/>
  <c r="BJ80" i="180"/>
  <c r="BK80" i="180"/>
  <c r="BM80" i="180"/>
  <c r="BJ81" i="180"/>
  <c r="BK81" i="180"/>
  <c r="BM81" i="180"/>
  <c r="BJ82" i="180"/>
  <c r="BK82" i="180"/>
  <c r="BM82" i="180"/>
  <c r="BJ83" i="180"/>
  <c r="BK83" i="180"/>
  <c r="BM83" i="180"/>
  <c r="BJ84" i="180"/>
  <c r="BK84" i="180"/>
  <c r="BM84" i="180"/>
  <c r="BJ85" i="180"/>
  <c r="BK85" i="180"/>
  <c r="BM85" i="180"/>
  <c r="BJ86" i="180"/>
  <c r="BK86" i="180"/>
  <c r="BM86" i="180"/>
  <c r="BJ87" i="180"/>
  <c r="BK87" i="180"/>
  <c r="BM87" i="180"/>
  <c r="BJ88" i="180"/>
  <c r="BK88" i="180"/>
  <c r="BM88" i="180"/>
  <c r="BJ89" i="180"/>
  <c r="BK89" i="180"/>
  <c r="BM89" i="180"/>
  <c r="BJ90" i="180"/>
  <c r="BK90" i="180"/>
  <c r="BM90" i="180"/>
  <c r="BJ91" i="180"/>
  <c r="BK91" i="180"/>
  <c r="BM91" i="180"/>
  <c r="BJ92" i="180"/>
  <c r="BK92" i="180"/>
  <c r="BM92" i="180"/>
  <c r="BJ93" i="180"/>
  <c r="BK93" i="180"/>
  <c r="BM93" i="180"/>
  <c r="BJ94" i="180"/>
  <c r="BK94" i="180"/>
  <c r="BM94" i="180"/>
  <c r="BJ95" i="180"/>
  <c r="BK95" i="180"/>
  <c r="BM95" i="180"/>
  <c r="BJ96" i="180"/>
  <c r="BK96" i="180"/>
  <c r="BM96" i="180"/>
  <c r="BJ97" i="180"/>
  <c r="BK97" i="180"/>
  <c r="BM97" i="180"/>
  <c r="BJ98" i="180"/>
  <c r="BK98" i="180"/>
  <c r="BM98" i="180"/>
  <c r="BJ99" i="180"/>
  <c r="BK99" i="180"/>
  <c r="BM99" i="180"/>
  <c r="BJ100" i="180"/>
  <c r="BK100" i="180"/>
  <c r="BM100" i="180"/>
  <c r="BJ101" i="180"/>
  <c r="BK101" i="180"/>
  <c r="BM101" i="180"/>
  <c r="BJ102" i="180"/>
  <c r="BK102" i="180"/>
  <c r="BM102" i="180"/>
  <c r="BJ103" i="180"/>
  <c r="BK103" i="180"/>
  <c r="BM103" i="180"/>
  <c r="BJ104" i="180"/>
  <c r="BK104" i="180"/>
  <c r="BM104" i="180"/>
  <c r="BJ105" i="180"/>
  <c r="BK105" i="180"/>
  <c r="BM105" i="180"/>
  <c r="BJ106" i="180"/>
  <c r="BK106" i="180"/>
  <c r="BM106" i="180"/>
  <c r="BJ107" i="180"/>
  <c r="BK107" i="180"/>
  <c r="BM107" i="180"/>
  <c r="BJ108" i="180"/>
  <c r="BK108" i="180"/>
  <c r="BM108" i="180"/>
  <c r="BJ109" i="180"/>
  <c r="BK109" i="180"/>
  <c r="BM109" i="180"/>
  <c r="BJ110" i="180"/>
  <c r="BK110" i="180"/>
  <c r="BM110" i="180"/>
  <c r="BJ111" i="180"/>
  <c r="BK111" i="180"/>
  <c r="BM111" i="180"/>
  <c r="BJ112" i="180"/>
  <c r="BK112" i="180"/>
  <c r="BM112" i="180"/>
  <c r="BJ113" i="180"/>
  <c r="BK113" i="180"/>
  <c r="BM113" i="180"/>
  <c r="BJ114" i="180"/>
  <c r="BK114" i="180"/>
  <c r="BM114" i="180"/>
  <c r="BJ115" i="180"/>
  <c r="BK115" i="180"/>
  <c r="BM115" i="180"/>
  <c r="BJ116" i="180"/>
  <c r="BK116" i="180"/>
  <c r="BM116" i="180"/>
  <c r="BJ117" i="180"/>
  <c r="BK117" i="180"/>
  <c r="BM117" i="180"/>
  <c r="BJ118" i="180"/>
  <c r="BK118" i="180"/>
  <c r="BM118" i="180"/>
  <c r="BJ119" i="180"/>
  <c r="BK119" i="180"/>
  <c r="BM119" i="180"/>
  <c r="BJ120" i="180"/>
  <c r="BK120" i="180"/>
  <c r="BM120" i="180"/>
  <c r="BJ121" i="180"/>
  <c r="BK121" i="180"/>
  <c r="BM121" i="180"/>
  <c r="BJ122" i="180"/>
  <c r="BK122" i="180"/>
  <c r="BM122" i="180"/>
  <c r="BJ123" i="180"/>
  <c r="BK123" i="180"/>
  <c r="BM123" i="180"/>
  <c r="BJ124" i="180"/>
  <c r="BK124" i="180"/>
  <c r="BM124" i="180"/>
  <c r="BJ125" i="180"/>
  <c r="BK125" i="180"/>
  <c r="BM125" i="180"/>
  <c r="BJ126" i="180"/>
  <c r="BK126" i="180"/>
  <c r="BM126" i="180"/>
  <c r="BJ127" i="180"/>
  <c r="BK127" i="180"/>
  <c r="BM127" i="180"/>
  <c r="BJ128" i="180"/>
  <c r="BK128" i="180"/>
  <c r="BM128" i="180"/>
  <c r="BJ129" i="180"/>
  <c r="BK129" i="180"/>
  <c r="BM129" i="180"/>
  <c r="BJ130" i="180"/>
  <c r="BK130" i="180"/>
  <c r="BM130" i="180"/>
  <c r="BJ131" i="180"/>
  <c r="BK131" i="180"/>
  <c r="BM131" i="180"/>
  <c r="BJ132" i="180"/>
  <c r="BK132" i="180"/>
  <c r="BM132" i="180"/>
  <c r="BJ133" i="180"/>
  <c r="BK133" i="180"/>
  <c r="BM133" i="180"/>
  <c r="BJ134" i="180"/>
  <c r="BK134" i="180"/>
  <c r="BM134" i="180"/>
  <c r="BJ135" i="180"/>
  <c r="BK135" i="180"/>
  <c r="BM135" i="180"/>
  <c r="BJ136" i="180"/>
  <c r="BK136" i="180"/>
  <c r="BM136" i="180"/>
  <c r="BJ137" i="180"/>
  <c r="BK137" i="180"/>
  <c r="BM137" i="180"/>
  <c r="BJ138" i="180"/>
  <c r="BK138" i="180"/>
  <c r="BM138" i="180"/>
  <c r="BJ139" i="180"/>
  <c r="BK139" i="180"/>
  <c r="BM139" i="180"/>
  <c r="BJ140" i="180"/>
  <c r="BK140" i="180"/>
  <c r="BM140" i="180"/>
  <c r="BJ141" i="180"/>
  <c r="BK141" i="180"/>
  <c r="BM141" i="180"/>
  <c r="BJ142" i="180"/>
  <c r="BK142" i="180"/>
  <c r="BM142" i="180"/>
  <c r="BJ143" i="180"/>
  <c r="BK143" i="180"/>
  <c r="BM143" i="180"/>
  <c r="BJ144" i="180"/>
  <c r="BK144" i="180"/>
  <c r="BM144" i="180"/>
  <c r="BJ145" i="180"/>
  <c r="BK145" i="180"/>
  <c r="BM145" i="180"/>
  <c r="BJ146" i="180"/>
  <c r="BK146" i="180"/>
  <c r="BM146" i="180"/>
  <c r="BJ147" i="180"/>
  <c r="BK147" i="180"/>
  <c r="BM147" i="180"/>
  <c r="BJ148" i="180"/>
  <c r="BK148" i="180"/>
  <c r="BM148" i="180"/>
  <c r="BJ149" i="180"/>
  <c r="BK149" i="180"/>
  <c r="BM149" i="180"/>
  <c r="BJ150" i="180"/>
  <c r="BK150" i="180"/>
  <c r="BM150" i="180"/>
  <c r="BJ151" i="180"/>
  <c r="BK151" i="180"/>
  <c r="BM151" i="180"/>
  <c r="BJ152" i="180"/>
  <c r="BK152" i="180"/>
  <c r="BM152" i="180"/>
  <c r="BJ153" i="180"/>
  <c r="BK153" i="180"/>
  <c r="BM153" i="180"/>
  <c r="BJ154" i="180"/>
  <c r="BK154" i="180"/>
  <c r="BM154" i="180"/>
  <c r="BJ155" i="180"/>
  <c r="BK155" i="180"/>
  <c r="BM155" i="180"/>
  <c r="BJ156" i="180"/>
  <c r="BK156" i="180"/>
  <c r="BM156" i="180"/>
  <c r="BJ157" i="180"/>
  <c r="BK157" i="180"/>
  <c r="BM157" i="180"/>
  <c r="BJ158" i="180"/>
  <c r="BK158" i="180"/>
  <c r="BM158" i="180"/>
  <c r="BJ159" i="180"/>
  <c r="BK159" i="180"/>
  <c r="BM159" i="180"/>
  <c r="BJ160" i="180"/>
  <c r="BK160" i="180"/>
  <c r="BM160" i="180"/>
  <c r="BJ161" i="180"/>
  <c r="BK161" i="180"/>
  <c r="BM161" i="180"/>
  <c r="BJ162" i="180"/>
  <c r="BK162" i="180"/>
  <c r="BM162" i="180"/>
  <c r="BJ163" i="180"/>
  <c r="BK163" i="180"/>
  <c r="BM163" i="180"/>
  <c r="BJ164" i="180"/>
  <c r="BK164" i="180"/>
  <c r="BM164" i="180"/>
  <c r="BJ165" i="180"/>
  <c r="BK165" i="180"/>
  <c r="BM165" i="180"/>
  <c r="BJ166" i="180"/>
  <c r="BK166" i="180"/>
  <c r="BM166" i="180"/>
  <c r="BJ167" i="180"/>
  <c r="BK167" i="180"/>
  <c r="BM167" i="180"/>
  <c r="BJ168" i="180"/>
  <c r="BK168" i="180"/>
  <c r="BM168" i="180"/>
  <c r="BJ169" i="180"/>
  <c r="BK169" i="180"/>
  <c r="BM169" i="180"/>
  <c r="BJ170" i="180"/>
  <c r="BK170" i="180"/>
  <c r="BM170" i="180"/>
  <c r="BJ171" i="180"/>
  <c r="BK171" i="180"/>
  <c r="BM171" i="180"/>
  <c r="BJ172" i="180"/>
  <c r="BK172" i="180"/>
  <c r="BM172" i="180"/>
  <c r="BJ173" i="180"/>
  <c r="BK173" i="180"/>
  <c r="BM173" i="180"/>
  <c r="BJ174" i="180"/>
  <c r="BK174" i="180"/>
  <c r="BM174" i="180"/>
  <c r="BJ175" i="180"/>
  <c r="BK175" i="180"/>
  <c r="BM175" i="180"/>
  <c r="BJ176" i="180"/>
  <c r="BK176" i="180"/>
  <c r="BM176" i="180"/>
  <c r="BJ177" i="180"/>
  <c r="BK177" i="180"/>
  <c r="BM177" i="180"/>
  <c r="BJ178" i="180"/>
  <c r="BK178" i="180"/>
  <c r="BM178" i="180"/>
  <c r="BJ179" i="180"/>
  <c r="BK179" i="180"/>
  <c r="BM179" i="180"/>
  <c r="BJ180" i="180"/>
  <c r="BK180" i="180"/>
  <c r="BM180" i="180"/>
  <c r="BJ181" i="180"/>
  <c r="BK181" i="180"/>
  <c r="BM181" i="180"/>
  <c r="BJ182" i="180"/>
  <c r="BK182" i="180"/>
  <c r="BM182" i="180"/>
  <c r="BJ183" i="180"/>
  <c r="BK183" i="180"/>
  <c r="BM183" i="180"/>
  <c r="BJ184" i="180"/>
  <c r="BK184" i="180"/>
  <c r="BM184" i="180"/>
  <c r="BJ185" i="180"/>
  <c r="BK185" i="180"/>
  <c r="BM185" i="180"/>
  <c r="BJ186" i="180"/>
  <c r="BK186" i="180"/>
  <c r="BM186" i="180"/>
  <c r="BJ187" i="180"/>
  <c r="BK187" i="180"/>
  <c r="BM187" i="180"/>
  <c r="BJ188" i="180"/>
  <c r="BK188" i="180"/>
  <c r="BM188" i="180"/>
  <c r="BJ189" i="180"/>
  <c r="BK189" i="180"/>
  <c r="BM189" i="180"/>
  <c r="BJ190" i="180"/>
  <c r="BK190" i="180"/>
  <c r="BM190" i="180"/>
  <c r="BJ191" i="180"/>
  <c r="BK191" i="180"/>
  <c r="BM191" i="180"/>
  <c r="BJ192" i="180"/>
  <c r="BK192" i="180"/>
  <c r="BM192" i="180"/>
  <c r="BJ193" i="180"/>
  <c r="BK193" i="180"/>
  <c r="BM193" i="180"/>
  <c r="BJ194" i="180"/>
  <c r="BK194" i="180"/>
  <c r="BM194" i="180"/>
  <c r="BJ195" i="180"/>
  <c r="BK195" i="180"/>
  <c r="BM195" i="180"/>
  <c r="BJ196" i="180"/>
  <c r="BK196" i="180"/>
  <c r="BM196" i="180"/>
  <c r="BJ197" i="180"/>
  <c r="BK197" i="180"/>
  <c r="BM197" i="180"/>
  <c r="BJ198" i="180"/>
  <c r="BK198" i="180"/>
  <c r="BM198" i="180"/>
  <c r="BJ199" i="180"/>
  <c r="BK199" i="180"/>
  <c r="BM199" i="180"/>
  <c r="BJ200" i="180"/>
  <c r="BK200" i="180"/>
  <c r="BM200" i="180"/>
  <c r="BJ201" i="180"/>
  <c r="BK201" i="180"/>
  <c r="BM201" i="180"/>
  <c r="BJ202" i="180"/>
  <c r="BK202" i="180"/>
  <c r="BM202" i="180"/>
  <c r="BJ203" i="180"/>
  <c r="BK203" i="180"/>
  <c r="BM203" i="180"/>
  <c r="BJ204" i="180"/>
  <c r="BK204" i="180"/>
  <c r="BM204" i="180"/>
  <c r="BJ205" i="180"/>
  <c r="BK205" i="180"/>
  <c r="BM205" i="180"/>
  <c r="BJ206" i="180"/>
  <c r="BK206" i="180"/>
  <c r="BM206" i="180"/>
  <c r="BJ207" i="180"/>
  <c r="BK207" i="180"/>
  <c r="BM207" i="180"/>
  <c r="BJ208" i="180"/>
  <c r="BK208" i="180"/>
  <c r="BM208" i="180"/>
  <c r="BJ209" i="180"/>
  <c r="BK209" i="180"/>
  <c r="BM209" i="180"/>
  <c r="BJ210" i="180"/>
  <c r="BK210" i="180"/>
  <c r="BM210" i="180"/>
  <c r="BJ211" i="180"/>
  <c r="BK211" i="180"/>
  <c r="BM211" i="180"/>
  <c r="BJ212" i="180"/>
  <c r="BK212" i="180"/>
  <c r="BM212" i="180"/>
  <c r="BJ213" i="180"/>
  <c r="BK213" i="180"/>
  <c r="BM213" i="180"/>
  <c r="BJ214" i="180"/>
  <c r="BK214" i="180"/>
  <c r="BM214" i="180"/>
  <c r="BJ215" i="180"/>
  <c r="BK215" i="180"/>
  <c r="BM215" i="180"/>
  <c r="BJ216" i="180"/>
  <c r="BK216" i="180"/>
  <c r="BM216" i="180"/>
  <c r="BJ217" i="180"/>
  <c r="BK217" i="180"/>
  <c r="BM217" i="180"/>
  <c r="BJ218" i="180"/>
  <c r="BK218" i="180"/>
  <c r="BM218" i="180"/>
  <c r="BJ219" i="180"/>
  <c r="BK219" i="180"/>
  <c r="BM219" i="180"/>
  <c r="BJ220" i="180"/>
  <c r="BK220" i="180"/>
  <c r="BM220" i="180"/>
  <c r="BJ221" i="180"/>
  <c r="BK221" i="180"/>
  <c r="BM221" i="180"/>
  <c r="BJ222" i="180"/>
  <c r="BK222" i="180"/>
  <c r="BM222" i="180"/>
  <c r="BJ223" i="180"/>
  <c r="BK223" i="180"/>
  <c r="BM223" i="180"/>
  <c r="BJ224" i="180"/>
  <c r="BK224" i="180"/>
  <c r="BM224" i="180"/>
  <c r="BJ225" i="180"/>
  <c r="BK225" i="180"/>
  <c r="BM225" i="180"/>
  <c r="BJ226" i="180"/>
  <c r="BK226" i="180"/>
  <c r="BM226" i="180"/>
  <c r="BJ227" i="180"/>
  <c r="BK227" i="180"/>
  <c r="BM227" i="180"/>
  <c r="BJ228" i="180"/>
  <c r="BK228" i="180"/>
  <c r="BM228" i="180"/>
  <c r="BJ229" i="180"/>
  <c r="BK229" i="180"/>
  <c r="BM229" i="180"/>
  <c r="BJ230" i="180"/>
  <c r="BK230" i="180"/>
  <c r="BM230" i="180"/>
  <c r="BJ231" i="180"/>
  <c r="BK231" i="180"/>
  <c r="BM231" i="180"/>
  <c r="BJ232" i="180"/>
  <c r="BK232" i="180"/>
  <c r="BM232" i="180"/>
  <c r="BJ233" i="180"/>
  <c r="BK233" i="180"/>
  <c r="BM233" i="180"/>
  <c r="BJ234" i="180"/>
  <c r="BK234" i="180"/>
  <c r="BM234" i="180"/>
  <c r="BJ235" i="180"/>
  <c r="BK235" i="180"/>
  <c r="BM235" i="180"/>
  <c r="BJ236" i="180"/>
  <c r="BK236" i="180"/>
  <c r="BM236" i="180"/>
  <c r="BJ237" i="180"/>
  <c r="BK237" i="180"/>
  <c r="BM237" i="180"/>
  <c r="BJ238" i="180"/>
  <c r="BK238" i="180"/>
  <c r="BM238" i="180"/>
  <c r="BJ239" i="180"/>
  <c r="BK239" i="180"/>
  <c r="BM239" i="180"/>
  <c r="BJ240" i="180"/>
  <c r="BK240" i="180"/>
  <c r="BM240" i="180"/>
  <c r="BJ241" i="180"/>
  <c r="BK241" i="180"/>
  <c r="BM241" i="180"/>
  <c r="BJ242" i="180"/>
  <c r="BK242" i="180"/>
  <c r="BM242" i="180"/>
  <c r="BJ243" i="180"/>
  <c r="BK243" i="180"/>
  <c r="BM243" i="180"/>
  <c r="BJ244" i="180"/>
  <c r="BK244" i="180"/>
  <c r="BM244" i="180"/>
  <c r="BJ245" i="180"/>
  <c r="BK245" i="180"/>
  <c r="BM245" i="180"/>
  <c r="BJ246" i="180"/>
  <c r="BK246" i="180"/>
  <c r="BM246" i="180"/>
  <c r="BJ247" i="180"/>
  <c r="BK247" i="180"/>
  <c r="BM247" i="180"/>
  <c r="BJ248" i="180"/>
  <c r="BK248" i="180"/>
  <c r="BM248" i="180"/>
  <c r="BJ249" i="180"/>
  <c r="BK249" i="180"/>
  <c r="BM249" i="180"/>
  <c r="BJ250" i="180"/>
  <c r="BK250" i="180"/>
  <c r="BM250" i="180"/>
  <c r="BJ251" i="180"/>
  <c r="BK251" i="180"/>
  <c r="BM251" i="180"/>
  <c r="BJ252" i="180"/>
  <c r="BK252" i="180"/>
  <c r="BM252" i="180"/>
  <c r="BJ253" i="180"/>
  <c r="BK253" i="180"/>
  <c r="BM253" i="180"/>
  <c r="BJ254" i="180"/>
  <c r="BK254" i="180"/>
  <c r="BM254" i="180"/>
  <c r="BJ255" i="180"/>
  <c r="BK255" i="180"/>
  <c r="BM255" i="180"/>
  <c r="BJ256" i="180"/>
  <c r="BK256" i="180"/>
  <c r="BM256" i="180"/>
  <c r="BJ257" i="180"/>
  <c r="BK257" i="180"/>
  <c r="BM257" i="180"/>
  <c r="BJ258" i="180"/>
  <c r="BK258" i="180"/>
  <c r="BM258" i="180"/>
  <c r="BJ259" i="180"/>
  <c r="BK259" i="180"/>
  <c r="BM259" i="180"/>
  <c r="BJ260" i="180"/>
  <c r="BK260" i="180"/>
  <c r="BM260" i="180"/>
  <c r="BJ261" i="180"/>
  <c r="BK261" i="180"/>
  <c r="BM261" i="180"/>
  <c r="BJ262" i="180"/>
  <c r="BK262" i="180"/>
  <c r="BM262" i="180"/>
  <c r="BJ263" i="180"/>
  <c r="BK263" i="180"/>
  <c r="BM263" i="180"/>
  <c r="BJ264" i="180"/>
  <c r="BK264" i="180"/>
  <c r="BM264" i="180"/>
  <c r="BJ265" i="180"/>
  <c r="BK265" i="180"/>
  <c r="BM265" i="180"/>
  <c r="BJ266" i="180"/>
  <c r="BK266" i="180"/>
  <c r="BM266" i="180"/>
  <c r="BJ267" i="180"/>
  <c r="BK267" i="180"/>
  <c r="BM267" i="180"/>
  <c r="BJ268" i="180"/>
  <c r="BK268" i="180"/>
  <c r="BM268" i="180"/>
  <c r="BJ269" i="180"/>
  <c r="BK269" i="180"/>
  <c r="BM269" i="180"/>
  <c r="BJ270" i="180"/>
  <c r="BK270" i="180"/>
  <c r="BM270" i="180"/>
  <c r="BJ271" i="180"/>
  <c r="BK271" i="180"/>
  <c r="BM271" i="180"/>
  <c r="BJ272" i="180"/>
  <c r="BK272" i="180"/>
  <c r="BM272" i="180"/>
  <c r="BJ273" i="180"/>
  <c r="BK273" i="180"/>
  <c r="BM273" i="180"/>
  <c r="BJ274" i="180"/>
  <c r="BK274" i="180"/>
  <c r="BM274" i="180"/>
  <c r="BJ275" i="180"/>
  <c r="BK275" i="180"/>
  <c r="BM275" i="180"/>
  <c r="BJ276" i="180"/>
  <c r="BK276" i="180"/>
  <c r="BM276" i="180"/>
  <c r="BJ277" i="180"/>
  <c r="BK277" i="180"/>
  <c r="BM277" i="180"/>
  <c r="BJ278" i="180"/>
  <c r="BK278" i="180"/>
  <c r="BM278" i="180"/>
  <c r="BJ279" i="180"/>
  <c r="BK279" i="180"/>
  <c r="BM279" i="180"/>
  <c r="BJ280" i="180"/>
  <c r="BK280" i="180"/>
  <c r="BM280" i="180"/>
  <c r="BJ281" i="180"/>
  <c r="BK281" i="180"/>
  <c r="BM281" i="180"/>
  <c r="BJ282" i="180"/>
  <c r="BK282" i="180"/>
  <c r="BM282" i="180"/>
  <c r="BJ283" i="180"/>
  <c r="BK283" i="180"/>
  <c r="BM283" i="180"/>
  <c r="BJ284" i="180"/>
  <c r="BK284" i="180"/>
  <c r="BM284" i="180"/>
  <c r="BJ285" i="180"/>
  <c r="BK285" i="180"/>
  <c r="BM285" i="180"/>
  <c r="BJ286" i="180"/>
  <c r="BK286" i="180"/>
  <c r="BM286" i="180"/>
  <c r="BJ287" i="180"/>
  <c r="BK287" i="180"/>
  <c r="BM287" i="180"/>
  <c r="BJ288" i="180"/>
  <c r="BK288" i="180"/>
  <c r="BM288" i="180"/>
  <c r="BJ289" i="180"/>
  <c r="BK289" i="180"/>
  <c r="BM289" i="180"/>
  <c r="BJ290" i="180"/>
  <c r="BK290" i="180"/>
  <c r="BM290" i="180"/>
  <c r="BJ291" i="180"/>
  <c r="BK291" i="180"/>
  <c r="BM291" i="180"/>
  <c r="BJ292" i="180"/>
  <c r="BK292" i="180"/>
  <c r="BM292" i="180"/>
  <c r="BJ293" i="180"/>
  <c r="BK293" i="180"/>
  <c r="BM293" i="180"/>
  <c r="BJ294" i="180"/>
  <c r="BK294" i="180"/>
  <c r="BM294" i="180"/>
  <c r="BJ295" i="180"/>
  <c r="BK295" i="180"/>
  <c r="BM295" i="180"/>
  <c r="BJ296" i="180"/>
  <c r="BK296" i="180"/>
  <c r="BM296" i="180"/>
  <c r="BJ297" i="180"/>
  <c r="BK297" i="180"/>
  <c r="BM297" i="180"/>
  <c r="BJ298" i="180"/>
  <c r="BK298" i="180"/>
  <c r="BM298" i="180"/>
  <c r="BJ299" i="180"/>
  <c r="BK299" i="180"/>
  <c r="BM299" i="180"/>
  <c r="BJ300" i="180"/>
  <c r="BK300" i="180"/>
  <c r="BM300" i="180"/>
  <c r="BJ301" i="180"/>
  <c r="BK301" i="180"/>
  <c r="BM301" i="180"/>
  <c r="BJ302" i="180"/>
  <c r="BK302" i="180"/>
  <c r="BM302" i="180"/>
  <c r="BJ303" i="180"/>
  <c r="BK303" i="180"/>
  <c r="BM303" i="180"/>
  <c r="BJ304" i="180"/>
  <c r="BK304" i="180"/>
  <c r="BM304" i="180"/>
  <c r="BJ305" i="180"/>
  <c r="BK305" i="180"/>
  <c r="BM305" i="180"/>
  <c r="BJ306" i="180"/>
  <c r="BK306" i="180"/>
  <c r="BM306" i="180"/>
  <c r="BJ307" i="180"/>
  <c r="BK307" i="180"/>
  <c r="BM307" i="180"/>
  <c r="BJ308" i="180"/>
  <c r="BK308" i="180"/>
  <c r="BM308" i="180"/>
  <c r="BJ309" i="180"/>
  <c r="BK309" i="180"/>
  <c r="BM309" i="180"/>
  <c r="BJ310" i="180"/>
  <c r="BK310" i="180"/>
  <c r="BM310" i="180"/>
  <c r="BJ311" i="180"/>
  <c r="BK311" i="180"/>
  <c r="BM311" i="180"/>
  <c r="BJ312" i="180"/>
  <c r="BK312" i="180"/>
  <c r="BM312" i="180"/>
  <c r="BJ313" i="180"/>
  <c r="BK313" i="180"/>
  <c r="BM313" i="180"/>
  <c r="BJ314" i="180"/>
  <c r="BK314" i="180"/>
  <c r="BM314" i="180"/>
  <c r="BJ315" i="180"/>
  <c r="BK315" i="180"/>
  <c r="BM315" i="180"/>
  <c r="BJ316" i="180"/>
  <c r="BK316" i="180"/>
  <c r="BM316" i="180"/>
  <c r="BJ317" i="180"/>
  <c r="BK317" i="180"/>
  <c r="BM317" i="180"/>
  <c r="BJ318" i="180"/>
  <c r="BK318" i="180"/>
  <c r="BM318" i="180"/>
  <c r="BJ319" i="180"/>
  <c r="BK319" i="180"/>
  <c r="BM319" i="180"/>
  <c r="BJ320" i="180"/>
  <c r="BK320" i="180"/>
  <c r="BM320" i="180"/>
  <c r="BJ321" i="180"/>
  <c r="BK321" i="180"/>
  <c r="BM321" i="180"/>
  <c r="BJ322" i="180"/>
  <c r="BK322" i="180"/>
  <c r="BM322" i="180"/>
  <c r="BJ323" i="180"/>
  <c r="BK323" i="180"/>
  <c r="BM323" i="180"/>
  <c r="BJ324" i="180"/>
  <c r="BK324" i="180"/>
  <c r="BM324" i="180"/>
  <c r="BJ325" i="180"/>
  <c r="BK325" i="180"/>
  <c r="BM325" i="180"/>
  <c r="BJ326" i="180"/>
  <c r="BK326" i="180"/>
  <c r="BM326" i="180"/>
  <c r="BJ327" i="180"/>
  <c r="BK327" i="180"/>
  <c r="BM327" i="180"/>
  <c r="BJ328" i="180"/>
  <c r="BK328" i="180"/>
  <c r="BM328" i="180"/>
  <c r="BJ329" i="180"/>
  <c r="BK329" i="180"/>
  <c r="BM329" i="180"/>
  <c r="BJ330" i="180"/>
  <c r="BK330" i="180"/>
  <c r="BM330" i="180"/>
  <c r="BJ331" i="180"/>
  <c r="BK331" i="180"/>
  <c r="BM331" i="180"/>
  <c r="BJ332" i="180"/>
  <c r="BK332" i="180"/>
  <c r="BM332" i="180"/>
  <c r="BJ333" i="180"/>
  <c r="BK333" i="180"/>
  <c r="BM333" i="180"/>
  <c r="BJ334" i="180"/>
  <c r="BK334" i="180"/>
  <c r="BM334" i="180"/>
  <c r="BJ335" i="180"/>
  <c r="BK335" i="180"/>
  <c r="BM335" i="180"/>
  <c r="BJ336" i="180"/>
  <c r="BK336" i="180"/>
  <c r="BM336" i="180"/>
  <c r="BJ337" i="180"/>
  <c r="BK337" i="180"/>
  <c r="BM337" i="180"/>
  <c r="BJ338" i="180"/>
  <c r="BK338" i="180"/>
  <c r="BM338" i="180"/>
  <c r="BJ339" i="180"/>
  <c r="BK339" i="180"/>
  <c r="BM339" i="180"/>
  <c r="BJ340" i="180"/>
  <c r="BK340" i="180"/>
  <c r="BM340" i="180"/>
  <c r="BJ341" i="180"/>
  <c r="BK341" i="180"/>
  <c r="BM341" i="180"/>
  <c r="BJ342" i="180"/>
  <c r="BK342" i="180"/>
  <c r="BM342" i="180"/>
  <c r="BJ343" i="180"/>
  <c r="BK343" i="180"/>
  <c r="BM343" i="180"/>
  <c r="BJ344" i="180"/>
  <c r="BK344" i="180"/>
  <c r="BM344" i="180"/>
  <c r="BJ345" i="180"/>
  <c r="BK345" i="180"/>
  <c r="BM345" i="180"/>
  <c r="BJ346" i="180"/>
  <c r="BK346" i="180"/>
  <c r="BM346" i="180"/>
  <c r="BJ347" i="180"/>
  <c r="BK347" i="180"/>
  <c r="BM347" i="180"/>
  <c r="BJ348" i="180"/>
  <c r="BK348" i="180"/>
  <c r="BM348" i="180"/>
  <c r="BJ349" i="180"/>
  <c r="BK349" i="180"/>
  <c r="BM349" i="180"/>
  <c r="BJ350" i="180"/>
  <c r="BK350" i="180"/>
  <c r="BM350" i="180"/>
  <c r="BJ351" i="180"/>
  <c r="BK351" i="180"/>
  <c r="BM351" i="180"/>
  <c r="BJ352" i="180"/>
  <c r="BK352" i="180"/>
  <c r="BM352" i="180"/>
  <c r="BJ353" i="180"/>
  <c r="BK353" i="180"/>
  <c r="BM353" i="180"/>
  <c r="BJ354" i="180"/>
  <c r="BK354" i="180"/>
  <c r="BM354" i="180"/>
  <c r="BJ355" i="180"/>
  <c r="BK355" i="180"/>
  <c r="BM355" i="180"/>
  <c r="BJ356" i="180"/>
  <c r="BK356" i="180"/>
  <c r="BM356" i="180"/>
  <c r="BJ357" i="180"/>
  <c r="BK357" i="180"/>
  <c r="BM357" i="180"/>
  <c r="BJ358" i="180"/>
  <c r="BK358" i="180"/>
  <c r="BM358" i="180"/>
  <c r="BJ359" i="180"/>
  <c r="BK359" i="180"/>
  <c r="BM359" i="180"/>
  <c r="BJ360" i="180"/>
  <c r="BK360" i="180"/>
  <c r="BM360" i="180"/>
  <c r="BJ361" i="180"/>
  <c r="BK361" i="180"/>
  <c r="BM361" i="180"/>
  <c r="BJ362" i="180"/>
  <c r="BK362" i="180"/>
  <c r="BM362" i="180"/>
  <c r="BJ363" i="180"/>
  <c r="BK363" i="180"/>
  <c r="BM363" i="180"/>
  <c r="BJ364" i="180"/>
  <c r="BK364" i="180"/>
  <c r="BM364" i="180"/>
  <c r="BJ365" i="180"/>
  <c r="BK365" i="180"/>
  <c r="BM365" i="180"/>
  <c r="BJ366" i="180"/>
  <c r="BK366" i="180"/>
  <c r="BM366" i="180"/>
  <c r="BJ367" i="180"/>
  <c r="BK367" i="180"/>
  <c r="BM367" i="180"/>
  <c r="BJ368" i="180"/>
  <c r="BK368" i="180"/>
  <c r="BM368" i="180"/>
  <c r="BJ369" i="180"/>
  <c r="BK369" i="180"/>
  <c r="BM369" i="180"/>
  <c r="BJ370" i="180"/>
  <c r="BK370" i="180"/>
  <c r="BM370" i="180"/>
  <c r="BJ371" i="180"/>
  <c r="BK371" i="180"/>
  <c r="BM371" i="180"/>
  <c r="BJ372" i="180"/>
  <c r="BK372" i="180"/>
  <c r="BM372" i="180"/>
  <c r="BJ373" i="180"/>
  <c r="BK373" i="180"/>
  <c r="BM373" i="180"/>
  <c r="BJ374" i="180"/>
  <c r="BK374" i="180"/>
  <c r="BM374" i="180"/>
  <c r="BJ375" i="180"/>
  <c r="BK375" i="180"/>
  <c r="BM375" i="180"/>
  <c r="BJ376" i="180"/>
  <c r="BK376" i="180"/>
  <c r="BM376" i="180"/>
  <c r="BJ377" i="180"/>
  <c r="BK377" i="180"/>
  <c r="BM377" i="180"/>
  <c r="BJ378" i="180"/>
  <c r="BK378" i="180"/>
  <c r="BM378" i="180"/>
  <c r="BJ379" i="180"/>
  <c r="BK379" i="180"/>
  <c r="BM379" i="180"/>
</calcChain>
</file>

<file path=xl/sharedStrings.xml><?xml version="1.0" encoding="utf-8"?>
<sst xmlns="http://schemas.openxmlformats.org/spreadsheetml/2006/main" count="5511" uniqueCount="169">
  <si>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</si>
  <si>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</si>
  <si>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</si>
  <si>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</si>
  <si>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</si>
  <si>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</si>
  <si>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</si>
  <si>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</si>
  <si>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</si>
  <si>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</si>
  <si>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</si>
  <si>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</si>
  <si>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</si>
  <si>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</si>
  <si>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</si>
  <si>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</si>
  <si>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</si>
  <si>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</si>
  <si>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</si>
  <si>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</si>
  <si>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</si>
  <si>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</si>
  <si>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</si>
  <si>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</si>
  <si>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</si>
  <si>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</si>
  <si>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</si>
  <si>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</si>
  <si>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</si>
  <si>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</si>
  <si>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</si>
  <si>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</si>
  <si>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</si>
  <si>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</si>
  <si>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</si>
  <si>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</si>
  <si>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</si>
  <si>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</si>
  <si>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</si>
  <si>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</si>
  <si>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</si>
  <si>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</si>
  <si>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</si>
  <si>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</si>
  <si>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</si>
  <si>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</si>
  <si>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</si>
  <si>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</si>
  <si>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</si>
  <si>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</si>
  <si>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</si>
  <si>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</si>
  <si>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</si>
  <si>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</si>
  <si>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</si>
  <si>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</si>
  <si>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</si>
  <si>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</si>
  <si>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</si>
  <si>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</si>
  <si>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</si>
  <si>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</si>
  <si>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</si>
  <si>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</si>
  <si>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</si>
  <si>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</si>
  <si>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</si>
  <si>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</si>
  <si>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</si>
  <si>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</si>
  <si>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</si>
  <si>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</si>
  <si>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</si>
  <si>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</si>
  <si>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</si>
  <si>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</si>
  <si>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</si>
  <si>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</si>
  <si>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</si>
  <si>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</si>
  <si>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</si>
  <si>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</si>
  <si>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</si>
  <si>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</si>
  <si>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</si>
  <si>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</si>
  <si>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</si>
  <si>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</si>
  <si>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</si>
  <si>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</si>
  <si>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</si>
  <si>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</si>
  <si>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</si>
  <si>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</si>
  <si>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</si>
  <si>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</si>
  <si>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</si>
  <si>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</si>
  <si>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</si>
  <si>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</si>
  <si>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</si>
  <si>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</si>
  <si>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</si>
  <si>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</si>
  <si>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</si>
  <si>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</si>
  <si>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</si>
  <si>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</si>
  <si>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</si>
  <si>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</si>
  <si>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</si>
  <si>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</si>
  <si>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</si>
  <si>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</si>
  <si>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</si>
  <si>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</si>
  <si>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</si>
  <si>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</si>
  <si>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Sand Mixture</t>
  </si>
  <si>
    <t>Silt Mixture</t>
  </si>
  <si>
    <t>Conversion</t>
  </si>
  <si>
    <t>-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</si>
  <si>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</si>
  <si>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</si>
  <si>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</si>
  <si>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</si>
  <si>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</si>
  <si>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</si>
  <si>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</si>
  <si>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</si>
  <si>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</si>
  <si>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</si>
  <si>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</si>
  <si>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</si>
  <si>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</si>
  <si>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</si>
  <si>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</si>
  <si>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</si>
  <si>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</si>
  <si>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</si>
  <si>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</si>
  <si>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</si>
  <si>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</si>
  <si>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</si>
  <si>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</si>
  <si>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</si>
  <si>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</si>
  <si>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Su=Qt/Nc</t>
  </si>
  <si>
    <t>LAKE MAUREPAS</t>
  </si>
  <si>
    <t>Organic Soil</t>
  </si>
  <si>
    <t/>
  </si>
  <si>
    <t>Silt mxture</t>
  </si>
  <si>
    <t>Very stiff sand to clayey sand</t>
  </si>
  <si>
    <t>Silty Clay</t>
  </si>
  <si>
    <t>Sand mixture</t>
  </si>
  <si>
    <t>Organic Clay</t>
  </si>
  <si>
    <t>Silty Sand</t>
  </si>
  <si>
    <t>\</t>
  </si>
  <si>
    <t>Capacity (kPa)</t>
  </si>
  <si>
    <t>FSO (mV)</t>
  </si>
  <si>
    <t>Baseline (mV)</t>
  </si>
  <si>
    <t>N30° 03' 13.88", W90° 38' 19.11"</t>
  </si>
  <si>
    <t>SCPT-03</t>
  </si>
  <si>
    <t>Organic</t>
  </si>
  <si>
    <t>Very stiff finegrained</t>
  </si>
  <si>
    <t>SCPT-07x</t>
  </si>
  <si>
    <t>N30° 03' 38.39", W90° 37' 58.58"</t>
  </si>
  <si>
    <t>SCPT-10</t>
  </si>
  <si>
    <t>N30° 04' 06.33", W90° 37' 42.42"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</si>
</sst>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  <font>
      <sz val="10"/>
      <color rgb="FFFF000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7">
    <xf numFmtId="0" fontId="0" fillId="0" borderId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9" fillId="28" borderId="31" applyNumberFormat="0" applyAlignment="0" applyProtection="0"/>
    <xf numFmtId="0" fontId="20" fillId="29" borderId="32" applyNumberFormat="0" applyAlignment="0" applyProtection="0"/>
    <xf numFmtId="0" fontId="21" fillId="0" borderId="0" applyNumberFormat="0" applyFill="0" applyBorder="0" applyAlignment="0" applyProtection="0"/>
    <xf numFmtId="0" fontId="22" fillId="30" borderId="0" applyNumberFormat="0" applyBorder="0" applyAlignment="0" applyProtection="0"/>
    <xf numFmtId="0" fontId="23" fillId="0" borderId="33" applyNumberFormat="0" applyFill="0" applyAlignment="0" applyProtection="0"/>
    <xf numFmtId="0" fontId="24" fillId="0" borderId="34" applyNumberFormat="0" applyFill="0" applyAlignment="0" applyProtection="0"/>
    <xf numFmtId="0" fontId="25" fillId="0" borderId="35" applyNumberFormat="0" applyFill="0" applyAlignment="0" applyProtection="0"/>
    <xf numFmtId="0" fontId="25" fillId="0" borderId="0" applyNumberFormat="0" applyFill="0" applyBorder="0" applyAlignment="0" applyProtection="0"/>
    <xf numFmtId="0" fontId="26" fillId="31" borderId="31" applyNumberFormat="0" applyAlignment="0" applyProtection="0"/>
    <xf numFmtId="0" fontId="27" fillId="0" borderId="36" applyNumberFormat="0" applyFill="0" applyAlignment="0" applyProtection="0"/>
    <xf numFmtId="0" fontId="28" fillId="32" borderId="0" applyNumberFormat="0" applyBorder="0" applyAlignment="0" applyProtection="0"/>
    <xf numFmtId="0" fontId="6" fillId="0" borderId="0"/>
    <xf numFmtId="0" fontId="16" fillId="0" borderId="0"/>
    <xf numFmtId="0" fontId="16" fillId="33" borderId="37" applyNumberFormat="0" applyFont="0" applyAlignment="0" applyProtection="0"/>
    <xf numFmtId="0" fontId="29" fillId="28" borderId="38" applyNumberFormat="0" applyAlignment="0" applyProtection="0"/>
    <xf numFmtId="0" fontId="32" fillId="0" borderId="0" applyNumberFormat="0" applyFill="0" applyBorder="0" applyAlignment="0" applyProtection="0"/>
    <xf numFmtId="0" fontId="30" fillId="0" borderId="39" applyNumberFormat="0" applyFill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20">
    <xf numFmtId="0" fontId="0" fillId="0" borderId="0" xfId="0"/>
    <xf numFmtId="0" fontId="6" fillId="0" borderId="0" xfId="37"/>
    <xf numFmtId="0" fontId="6" fillId="0" borderId="0" xfId="37" applyAlignment="1">
      <alignment horizontal="center"/>
    </xf>
    <xf numFmtId="2" fontId="6" fillId="0" borderId="0" xfId="37" applyNumberFormat="1"/>
    <xf numFmtId="0" fontId="6" fillId="0" borderId="16" xfId="37" applyBorder="1"/>
    <xf numFmtId="0" fontId="6" fillId="0" borderId="15" xfId="37" applyBorder="1"/>
    <xf numFmtId="1" fontId="6" fillId="0" borderId="2" xfId="37" applyNumberFormat="1" applyBorder="1" applyAlignment="1">
      <alignment horizontal="center"/>
    </xf>
    <xf numFmtId="1" fontId="6" fillId="0" borderId="6" xfId="37" applyNumberFormat="1" applyBorder="1" applyAlignment="1">
      <alignment horizontal="center"/>
    </xf>
    <xf numFmtId="1" fontId="6" fillId="0" borderId="46" xfId="37" applyNumberFormat="1" applyBorder="1" applyAlignment="1">
      <alignment horizontal="center"/>
    </xf>
    <xf numFmtId="0" fontId="6" fillId="0" borderId="4" xfId="37" applyBorder="1" applyAlignment="1">
      <alignment horizontal="center"/>
    </xf>
    <xf numFmtId="164" fontId="6" fillId="0" borderId="2" xfId="37" applyNumberFormat="1" applyBorder="1" applyAlignment="1">
      <alignment horizontal="center"/>
    </xf>
    <xf numFmtId="2" fontId="6" fillId="0" borderId="6" xfId="37" applyNumberFormat="1" applyBorder="1" applyAlignment="1">
      <alignment horizontal="center"/>
    </xf>
    <xf numFmtId="0" fontId="6" fillId="0" borderId="2" xfId="37" applyBorder="1"/>
    <xf numFmtId="1" fontId="6" fillId="0" borderId="25" xfId="37" applyNumberFormat="1" applyBorder="1" applyAlignment="1">
      <alignment horizontal="center"/>
    </xf>
    <xf numFmtId="0" fontId="6" fillId="0" borderId="2" xfId="37" applyBorder="1" applyAlignment="1">
      <alignment horizontal="center"/>
    </xf>
    <xf numFmtId="1" fontId="6" fillId="0" borderId="0" xfId="37" applyNumberFormat="1"/>
    <xf numFmtId="164" fontId="6" fillId="0" borderId="46" xfId="37" applyNumberFormat="1" applyBorder="1"/>
    <xf numFmtId="164" fontId="6" fillId="0" borderId="2" xfId="37" applyNumberFormat="1" applyBorder="1"/>
    <xf numFmtId="1" fontId="6" fillId="0" borderId="2" xfId="37" applyNumberFormat="1" applyBorder="1"/>
    <xf numFmtId="2" fontId="6" fillId="0" borderId="4" xfId="37" applyNumberFormat="1" applyBorder="1"/>
    <xf numFmtId="0" fontId="6" fillId="0" borderId="3" xfId="37" applyBorder="1"/>
    <xf numFmtId="0" fontId="34" fillId="0" borderId="0" xfId="37" applyFont="1" applyAlignment="1">
      <alignment horizontal="left"/>
    </xf>
    <xf numFmtId="0" fontId="6" fillId="0" borderId="19" xfId="37" applyBorder="1"/>
    <xf numFmtId="0" fontId="6" fillId="0" borderId="18" xfId="37" applyBorder="1"/>
    <xf numFmtId="0" fontId="14" fillId="0" borderId="18" xfId="37" applyFont="1" applyBorder="1" applyAlignment="1">
      <alignment horizontal="left" vertical="center"/>
    </xf>
    <xf numFmtId="0" fontId="13" fillId="0" borderId="18" xfId="37" applyFont="1" applyBorder="1" applyAlignment="1">
      <alignment horizontal="left" vertical="center"/>
    </xf>
    <xf numFmtId="0" fontId="4" fillId="0" borderId="18" xfId="37" applyFont="1" applyBorder="1" applyAlignment="1">
      <alignment horizontal="left" vertical="center"/>
    </xf>
    <xf numFmtId="0" fontId="12" fillId="0" borderId="18" xfId="37" applyFont="1" applyBorder="1" applyAlignment="1">
      <alignment horizontal="right" vertical="center"/>
    </xf>
    <xf numFmtId="0" fontId="6" fillId="0" borderId="17" xfId="37" applyBorder="1"/>
    <xf numFmtId="0" fontId="14" fillId="0" borderId="0" xfId="37" applyFont="1" applyAlignment="1">
      <alignment horizontal="left" vertical="center"/>
    </xf>
    <xf numFmtId="0" fontId="12" fillId="0" borderId="0" xfId="37" applyFont="1" applyAlignment="1">
      <alignment vertical="center"/>
    </xf>
    <xf numFmtId="0" fontId="4" fillId="0" borderId="0" xfId="37" applyFont="1"/>
    <xf numFmtId="0" fontId="13" fillId="0" borderId="0" xfId="37" applyFont="1"/>
    <xf numFmtId="0" fontId="12" fillId="0" borderId="0" xfId="37" applyFont="1"/>
    <xf numFmtId="0" fontId="14" fillId="0" borderId="0" xfId="37" applyFont="1"/>
    <xf numFmtId="0" fontId="9" fillId="0" borderId="3" xfId="37" applyFont="1" applyBorder="1"/>
    <xf numFmtId="0" fontId="9" fillId="0" borderId="0" xfId="37" applyFont="1"/>
    <xf numFmtId="0" fontId="34" fillId="0" borderId="0" xfId="37" applyFont="1"/>
    <xf numFmtId="0" fontId="6" fillId="0" borderId="14" xfId="37" applyBorder="1"/>
    <xf numFmtId="0" fontId="6" fillId="0" borderId="13" xfId="37" applyBorder="1"/>
    <xf numFmtId="0" fontId="6" fillId="0" borderId="12" xfId="37" applyBorder="1"/>
    <xf numFmtId="0" fontId="6" fillId="0" borderId="0" xfId="37" applyAlignment="1">
      <alignment horizontal="left"/>
    </xf>
    <xf numFmtId="0" fontId="6" fillId="0" borderId="0" xfId="37" applyAlignment="1">
      <alignment horizontal="center" vertical="center" wrapText="1"/>
    </xf>
    <xf numFmtId="0" fontId="6" fillId="0" borderId="45" xfId="37" applyBorder="1" applyAlignment="1">
      <alignment horizontal="center" vertical="center" wrapText="1"/>
    </xf>
    <xf numFmtId="0" fontId="6" fillId="0" borderId="23" xfId="37" applyBorder="1" applyAlignment="1">
      <alignment horizontal="center" vertical="center" wrapText="1"/>
    </xf>
    <xf numFmtId="0" fontId="6" fillId="0" borderId="44" xfId="37" applyBorder="1" applyAlignment="1">
      <alignment horizontal="center" vertical="center" wrapText="1"/>
    </xf>
    <xf numFmtId="0" fontId="6" fillId="0" borderId="24" xfId="37" applyBorder="1" applyAlignment="1">
      <alignment horizontal="center"/>
    </xf>
    <xf numFmtId="0" fontId="6" fillId="0" borderId="1" xfId="37" applyBorder="1" applyAlignment="1">
      <alignment horizontal="center"/>
    </xf>
    <xf numFmtId="0" fontId="6" fillId="0" borderId="49" xfId="37" applyBorder="1" applyAlignment="1">
      <alignment horizontal="center" vertical="center" wrapText="1"/>
    </xf>
    <xf numFmtId="0" fontId="6" fillId="0" borderId="5" xfId="37" applyBorder="1" applyAlignment="1">
      <alignment horizontal="center" vertical="center" wrapText="1"/>
    </xf>
    <xf numFmtId="0" fontId="6" fillId="0" borderId="5" xfId="37" applyBorder="1" applyAlignment="1">
      <alignment horizontal="center"/>
    </xf>
    <xf numFmtId="0" fontId="11" fillId="0" borderId="1" xfId="37" applyFont="1" applyBorder="1" applyAlignment="1">
      <alignment horizontal="center" vertical="center" wrapText="1"/>
    </xf>
    <xf numFmtId="0" fontId="6" fillId="0" borderId="0" xfId="37" applyAlignment="1">
      <alignment horizontal="right"/>
    </xf>
    <xf numFmtId="0" fontId="6" fillId="0" borderId="1" xfId="37" applyBorder="1"/>
    <xf numFmtId="0" fontId="6" fillId="0" borderId="22" xfId="37" applyBorder="1" applyAlignment="1">
      <alignment horizontal="center" vertical="center" wrapText="1"/>
    </xf>
    <xf numFmtId="0" fontId="7" fillId="0" borderId="0" xfId="37" applyFont="1"/>
    <xf numFmtId="0" fontId="34" fillId="40" borderId="1" xfId="37" applyFont="1" applyFill="1" applyBorder="1" applyAlignment="1">
      <alignment horizontal="right"/>
    </xf>
    <xf numFmtId="0" fontId="6" fillId="0" borderId="21" xfId="37" applyBorder="1"/>
    <xf numFmtId="0" fontId="8" fillId="0" borderId="3" xfId="37" applyFont="1" applyBorder="1"/>
    <xf numFmtId="0" fontId="6" fillId="0" borderId="11" xfId="37" applyBorder="1"/>
    <xf numFmtId="0" fontId="6" fillId="39" borderId="1" xfId="37" applyFill="1" applyBorder="1" applyAlignment="1">
      <alignment horizontal="right"/>
    </xf>
    <xf numFmtId="0" fontId="8" fillId="0" borderId="0" xfId="37" applyFont="1"/>
    <xf numFmtId="16" fontId="6" fillId="0" borderId="0" xfId="37" applyNumberFormat="1"/>
    <xf numFmtId="16" fontId="6" fillId="0" borderId="10" xfId="37" applyNumberFormat="1" applyBorder="1"/>
    <xf numFmtId="0" fontId="6" fillId="2" borderId="0" xfId="37" applyFill="1" applyAlignment="1">
      <alignment horizontal="center"/>
    </xf>
    <xf numFmtId="0" fontId="6" fillId="0" borderId="0" xfId="37" applyAlignment="1">
      <alignment horizontal="right" vertical="center" wrapText="1"/>
    </xf>
    <xf numFmtId="0" fontId="6" fillId="0" borderId="9" xfId="37" applyBorder="1"/>
    <xf numFmtId="165" fontId="6" fillId="0" borderId="0" xfId="37" applyNumberFormat="1"/>
    <xf numFmtId="0" fontId="6" fillId="36" borderId="1" xfId="37" applyFill="1" applyBorder="1" applyAlignment="1">
      <alignment horizontal="right"/>
    </xf>
    <xf numFmtId="0" fontId="6" fillId="0" borderId="10" xfId="37" applyBorder="1" applyAlignment="1">
      <alignment horizontal="center"/>
    </xf>
    <xf numFmtId="0" fontId="6" fillId="0" borderId="9" xfId="37" applyBorder="1" applyAlignment="1">
      <alignment horizontal="center"/>
    </xf>
    <xf numFmtId="0" fontId="6" fillId="38" borderId="1" xfId="37" applyFill="1" applyBorder="1" applyAlignment="1">
      <alignment horizontal="right"/>
    </xf>
    <xf numFmtId="0" fontId="6" fillId="0" borderId="10" xfId="37" applyBorder="1"/>
    <xf numFmtId="0" fontId="6" fillId="2" borderId="0" xfId="37" applyFill="1" applyAlignment="1">
      <alignment horizontal="right"/>
    </xf>
    <xf numFmtId="0" fontId="6" fillId="0" borderId="9" xfId="37" applyBorder="1" applyAlignment="1">
      <alignment horizontal="right"/>
    </xf>
    <xf numFmtId="0" fontId="6" fillId="35" borderId="1" xfId="37" applyFill="1" applyBorder="1" applyAlignment="1">
      <alignment horizontal="right"/>
    </xf>
    <xf numFmtId="0" fontId="7" fillId="0" borderId="0" xfId="37" applyFont="1" applyAlignment="1">
      <alignment horizontal="right"/>
    </xf>
    <xf numFmtId="0" fontId="34" fillId="34" borderId="1" xfId="37" applyFont="1" applyFill="1" applyBorder="1" applyAlignment="1">
      <alignment horizontal="right"/>
    </xf>
    <xf numFmtId="14" fontId="6" fillId="0" borderId="0" xfId="37" applyNumberFormat="1"/>
    <xf numFmtId="0" fontId="6" fillId="0" borderId="9" xfId="37" applyBorder="1" applyAlignment="1">
      <alignment horizontal="left"/>
    </xf>
    <xf numFmtId="0" fontId="6" fillId="37" borderId="1" xfId="37" applyFill="1" applyBorder="1" applyAlignment="1">
      <alignment horizontal="right"/>
    </xf>
    <xf numFmtId="0" fontId="6" fillId="0" borderId="8" xfId="37" applyBorder="1"/>
    <xf numFmtId="0" fontId="6" fillId="0" borderId="7" xfId="37" applyBorder="1"/>
    <xf numFmtId="0" fontId="6" fillId="0" borderId="7" xfId="37" applyBorder="1" applyAlignment="1">
      <alignment horizontal="right"/>
    </xf>
    <xf numFmtId="0" fontId="6" fillId="0" borderId="20" xfId="37" applyBorder="1"/>
    <xf numFmtId="0" fontId="9" fillId="0" borderId="15" xfId="37" applyFont="1" applyBorder="1"/>
    <xf numFmtId="2" fontId="35" fillId="2" borderId="3" xfId="37" applyNumberFormat="1" applyFont="1" applyFill="1" applyBorder="1" applyAlignment="1">
      <alignment horizontal="right"/>
    </xf>
    <xf numFmtId="0" fontId="6" fillId="0" borderId="1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9" fillId="0" borderId="0" xfId="37" applyFont="1" applyAlignment="1">
      <alignment horizontal="right"/>
    </xf>
    <xf numFmtId="0" fontId="6" fillId="0" borderId="30" xfId="37" applyBorder="1" applyAlignment="1">
      <alignment horizontal="center"/>
    </xf>
    <xf numFmtId="0" fontId="9" fillId="0" borderId="3" xfId="37" applyFont="1" applyBorder="1" applyAlignment="1">
      <alignment horizontal="right"/>
    </xf>
    <xf numFmtId="2" fontId="35" fillId="2" borderId="0" xfId="37" applyNumberFormat="1" applyFont="1" applyFill="1" applyAlignment="1">
      <alignment horizontal="right"/>
    </xf>
    <xf numFmtId="0" fontId="9" fillId="0" borderId="0" xfId="37" applyFont="1" applyAlignment="1">
      <alignment horizontal="right"/>
    </xf>
    <xf numFmtId="0" fontId="9" fillId="0" borderId="3" xfId="37" applyFont="1" applyBorder="1" applyAlignment="1">
      <alignment horizontal="left"/>
    </xf>
    <xf numFmtId="0" fontId="9" fillId="0" borderId="3" xfId="37" applyFont="1" applyBorder="1" applyAlignment="1">
      <alignment horizontal="right"/>
    </xf>
    <xf numFmtId="164" fontId="9" fillId="0" borderId="3" xfId="37" applyNumberFormat="1" applyFont="1" applyBorder="1" applyAlignment="1">
      <alignment horizontal="left"/>
    </xf>
    <xf numFmtId="164" fontId="9" fillId="0" borderId="0" xfId="37" applyNumberFormat="1" applyFont="1" applyAlignment="1">
      <alignment horizontal="left"/>
    </xf>
    <xf numFmtId="14" fontId="9" fillId="0" borderId="0" xfId="37" applyNumberFormat="1" applyFont="1" applyAlignment="1">
      <alignment horizontal="left"/>
    </xf>
    <xf numFmtId="2" fontId="9" fillId="0" borderId="0" xfId="37" applyNumberFormat="1" applyFont="1" applyAlignment="1">
      <alignment horizontal="left"/>
    </xf>
    <xf numFmtId="0" fontId="9" fillId="0" borderId="0" xfId="37" applyFont="1" applyAlignment="1">
      <alignment horizontal="left"/>
    </xf>
    <xf numFmtId="0" fontId="6" fillId="0" borderId="26" xfId="37" applyBorder="1" applyAlignment="1">
      <alignment horizontal="center" vertical="center" wrapText="1"/>
    </xf>
    <xf numFmtId="0" fontId="6" fillId="0" borderId="27" xfId="37" applyBorder="1" applyAlignment="1">
      <alignment horizontal="center" vertical="center" wrapText="1"/>
    </xf>
    <xf numFmtId="0" fontId="6" fillId="0" borderId="28" xfId="37" applyBorder="1" applyAlignment="1">
      <alignment horizontal="center"/>
    </xf>
    <xf numFmtId="0" fontId="6" fillId="0" borderId="29" xfId="37" applyBorder="1" applyAlignment="1">
      <alignment horizontal="center"/>
    </xf>
    <xf numFmtId="0" fontId="6" fillId="0" borderId="30" xfId="37" applyBorder="1" applyAlignment="1">
      <alignment horizontal="center"/>
    </xf>
    <xf numFmtId="0" fontId="6" fillId="0" borderId="28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47" xfId="37" applyBorder="1" applyAlignment="1">
      <alignment horizontal="center" vertical="center" wrapText="1"/>
    </xf>
    <xf numFmtId="0" fontId="6" fillId="0" borderId="29" xfId="37" applyBorder="1" applyAlignment="1">
      <alignment horizontal="center" vertical="center" wrapText="1"/>
    </xf>
    <xf numFmtId="0" fontId="6" fillId="0" borderId="48" xfId="37" applyBorder="1" applyAlignment="1">
      <alignment horizontal="center" vertical="center" wrapText="1"/>
    </xf>
    <xf numFmtId="0" fontId="6" fillId="0" borderId="40" xfId="37" applyBorder="1" applyAlignment="1">
      <alignment horizontal="center" vertical="center"/>
    </xf>
    <xf numFmtId="0" fontId="6" fillId="0" borderId="41" xfId="37" applyBorder="1" applyAlignment="1">
      <alignment horizontal="center" vertical="center"/>
    </xf>
    <xf numFmtId="0" fontId="6" fillId="0" borderId="43" xfId="37" applyBorder="1" applyAlignment="1">
      <alignment horizontal="center" vertical="center"/>
    </xf>
    <xf numFmtId="0" fontId="6" fillId="0" borderId="42" xfId="37" applyBorder="1" applyAlignment="1">
      <alignment horizontal="center" vertical="center"/>
    </xf>
    <xf numFmtId="0" fontId="6" fillId="0" borderId="40" xfId="37" applyBorder="1" applyAlignment="1">
      <alignment horizontal="center" vertical="center" wrapText="1"/>
    </xf>
    <xf numFmtId="0" fontId="6" fillId="0" borderId="42" xfId="37" applyBorder="1" applyAlignment="1">
      <alignment horizontal="center" vertical="center" wrapText="1"/>
    </xf>
    <xf numFmtId="0" fontId="6" fillId="0" borderId="41" xfId="37" applyBorder="1" applyAlignment="1">
      <alignment horizontal="center" vertical="center" wrapText="1"/>
    </xf>
    <xf numFmtId="0" fontId="6" fillId="0" borderId="22" xfId="37" applyBorder="1" applyAlignment="1">
      <alignment horizontal="center" vertical="center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rmal 6" xfId="46" xr:uid="{00000000-0005-0000-0000-000029000000}"/>
    <cellStyle name="Note 2" xfId="39" xr:uid="{00000000-0005-0000-0000-00002A000000}"/>
    <cellStyle name="Output" xfId="40" builtinId="21" customBuiltin="1"/>
    <cellStyle name="Title 2" xfId="41" xr:uid="{00000000-0005-0000-0000-00002C000000}"/>
    <cellStyle name="Total" xfId="42" builtinId="25" customBuiltin="1"/>
    <cellStyle name="Warning Text" xfId="43" builtinId="11" customBuiltin="1"/>
  </cellStyles>
  <dxfs count="51"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'098'!$AD$12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'098'!$AD$14:$AD$503</c:f>
              <c:numCache>
                <c:formatCode>0</c:formatCode>
                <c:ptCount val="490"/>
                <c:pt idx="0">
                  <c:v>2.281012121376361</c:v>
                </c:pt>
                <c:pt idx="1">
                  <c:v>2.6554682983895579</c:v>
                </c:pt>
                <c:pt idx="2">
                  <c:v>5.834886664473629</c:v>
                </c:pt>
                <c:pt idx="3">
                  <c:v>2.8042193391768095</c:v>
                </c:pt>
                <c:pt idx="4">
                  <c:v>3.4502408454319906</c:v>
                </c:pt>
                <c:pt idx="5">
                  <c:v>0.35</c:v>
                </c:pt>
                <c:pt idx="6">
                  <c:v>2.6143813032487362</c:v>
                </c:pt>
                <c:pt idx="7">
                  <c:v>2.1867621924253906</c:v>
                </c:pt>
                <c:pt idx="8">
                  <c:v>0.35</c:v>
                </c:pt>
                <c:pt idx="9">
                  <c:v>2.2820109156950146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1.4119032934007514</c:v>
                </c:pt>
                <c:pt idx="46">
                  <c:v>1.1501623012675497</c:v>
                </c:pt>
                <c:pt idx="47">
                  <c:v>0.35</c:v>
                </c:pt>
                <c:pt idx="48">
                  <c:v>0.35</c:v>
                </c:pt>
                <c:pt idx="49">
                  <c:v>1.0674075717425382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74.964007900883971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0.35</c:v>
                </c:pt>
                <c:pt idx="105">
                  <c:v>16.298315504768834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0.35</c:v>
                </c:pt>
                <c:pt idx="115">
                  <c:v>2.8776818435803695</c:v>
                </c:pt>
                <c:pt idx="116">
                  <c:v>11.579554996554055</c:v>
                </c:pt>
                <c:pt idx="117">
                  <c:v>4.3017827777609519</c:v>
                </c:pt>
                <c:pt idx="118">
                  <c:v>0.35</c:v>
                </c:pt>
                <c:pt idx="119">
                  <c:v>0.35</c:v>
                </c:pt>
                <c:pt idx="120">
                  <c:v>0.35</c:v>
                </c:pt>
                <c:pt idx="121">
                  <c:v>0.35</c:v>
                </c:pt>
                <c:pt idx="122">
                  <c:v>0.35</c:v>
                </c:pt>
                <c:pt idx="123">
                  <c:v>0.35</c:v>
                </c:pt>
                <c:pt idx="124">
                  <c:v>0.35</c:v>
                </c:pt>
                <c:pt idx="125">
                  <c:v>0.35</c:v>
                </c:pt>
                <c:pt idx="126">
                  <c:v>0.35</c:v>
                </c:pt>
                <c:pt idx="127">
                  <c:v>1.0645848276009253</c:v>
                </c:pt>
                <c:pt idx="128">
                  <c:v>0.35</c:v>
                </c:pt>
                <c:pt idx="129">
                  <c:v>0.35</c:v>
                </c:pt>
                <c:pt idx="130">
                  <c:v>0.84163276473953763</c:v>
                </c:pt>
                <c:pt idx="131">
                  <c:v>0.35</c:v>
                </c:pt>
                <c:pt idx="132">
                  <c:v>0.35</c:v>
                </c:pt>
                <c:pt idx="133">
                  <c:v>0.35</c:v>
                </c:pt>
                <c:pt idx="134">
                  <c:v>0.35</c:v>
                </c:pt>
                <c:pt idx="135">
                  <c:v>0.35</c:v>
                </c:pt>
                <c:pt idx="136">
                  <c:v>0.35</c:v>
                </c:pt>
                <c:pt idx="137">
                  <c:v>0.35</c:v>
                </c:pt>
                <c:pt idx="138">
                  <c:v>0.35</c:v>
                </c:pt>
                <c:pt idx="139">
                  <c:v>0.35</c:v>
                </c:pt>
                <c:pt idx="140">
                  <c:v>0.35</c:v>
                </c:pt>
                <c:pt idx="141">
                  <c:v>0.35</c:v>
                </c:pt>
                <c:pt idx="142">
                  <c:v>0.35</c:v>
                </c:pt>
                <c:pt idx="143">
                  <c:v>0.35</c:v>
                </c:pt>
                <c:pt idx="144">
                  <c:v>0.35</c:v>
                </c:pt>
                <c:pt idx="145">
                  <c:v>0.35</c:v>
                </c:pt>
                <c:pt idx="146">
                  <c:v>0.35</c:v>
                </c:pt>
                <c:pt idx="147">
                  <c:v>0.35</c:v>
                </c:pt>
                <c:pt idx="148">
                  <c:v>0.35</c:v>
                </c:pt>
                <c:pt idx="149">
                  <c:v>0.35</c:v>
                </c:pt>
                <c:pt idx="150">
                  <c:v>0.35</c:v>
                </c:pt>
                <c:pt idx="151">
                  <c:v>0.35</c:v>
                </c:pt>
                <c:pt idx="152">
                  <c:v>0.35</c:v>
                </c:pt>
                <c:pt idx="153">
                  <c:v>0.35</c:v>
                </c:pt>
                <c:pt idx="154">
                  <c:v>0.35</c:v>
                </c:pt>
                <c:pt idx="155">
                  <c:v>0.35</c:v>
                </c:pt>
                <c:pt idx="156">
                  <c:v>0.35</c:v>
                </c:pt>
                <c:pt idx="157">
                  <c:v>0.92977736685899171</c:v>
                </c:pt>
                <c:pt idx="158">
                  <c:v>0.99162132217675869</c:v>
                </c:pt>
                <c:pt idx="159">
                  <c:v>0.75393022548027333</c:v>
                </c:pt>
                <c:pt idx="160">
                  <c:v>0.35</c:v>
                </c:pt>
                <c:pt idx="161">
                  <c:v>0.35</c:v>
                </c:pt>
                <c:pt idx="162">
                  <c:v>0.35</c:v>
                </c:pt>
                <c:pt idx="163">
                  <c:v>0.35</c:v>
                </c:pt>
                <c:pt idx="164">
                  <c:v>9.2344925693045585</c:v>
                </c:pt>
                <c:pt idx="165">
                  <c:v>13.841074342089437</c:v>
                </c:pt>
                <c:pt idx="166">
                  <c:v>36.15980018941076</c:v>
                </c:pt>
                <c:pt idx="167">
                  <c:v>42.1805519425901</c:v>
                </c:pt>
                <c:pt idx="168">
                  <c:v>41.959447726815036</c:v>
                </c:pt>
                <c:pt idx="169">
                  <c:v>34.557945340212711</c:v>
                </c:pt>
                <c:pt idx="170">
                  <c:v>18.47963973121939</c:v>
                </c:pt>
                <c:pt idx="171">
                  <c:v>4.1080302493426011</c:v>
                </c:pt>
                <c:pt idx="172">
                  <c:v>3.9612296614812466</c:v>
                </c:pt>
                <c:pt idx="173">
                  <c:v>15.74473574901565</c:v>
                </c:pt>
                <c:pt idx="174">
                  <c:v>19.305536395027595</c:v>
                </c:pt>
                <c:pt idx="175">
                  <c:v>27.307412317383069</c:v>
                </c:pt>
                <c:pt idx="176">
                  <c:v>20.202847210560943</c:v>
                </c:pt>
                <c:pt idx="177">
                  <c:v>6.908493812300355</c:v>
                </c:pt>
                <c:pt idx="178">
                  <c:v>23.434536544395641</c:v>
                </c:pt>
                <c:pt idx="179">
                  <c:v>15.870835328129186</c:v>
                </c:pt>
                <c:pt idx="180">
                  <c:v>7.3488269543260252</c:v>
                </c:pt>
                <c:pt idx="181">
                  <c:v>3.0251112342906903</c:v>
                </c:pt>
                <c:pt idx="182">
                  <c:v>3.9880929918443822</c:v>
                </c:pt>
                <c:pt idx="183">
                  <c:v>3.9344288943189891</c:v>
                </c:pt>
                <c:pt idx="184">
                  <c:v>3.1940902765395651</c:v>
                </c:pt>
                <c:pt idx="185">
                  <c:v>2.6812996499908754</c:v>
                </c:pt>
                <c:pt idx="186">
                  <c:v>2.4870949809583598</c:v>
                </c:pt>
                <c:pt idx="187">
                  <c:v>2.5640629897245022</c:v>
                </c:pt>
                <c:pt idx="188">
                  <c:v>2.5280897079896842</c:v>
                </c:pt>
                <c:pt idx="189">
                  <c:v>2.4365272820982757</c:v>
                </c:pt>
                <c:pt idx="190">
                  <c:v>2.3129265467941131</c:v>
                </c:pt>
                <c:pt idx="191">
                  <c:v>2.6443371387248713</c:v>
                </c:pt>
                <c:pt idx="192">
                  <c:v>2.6791133430036167</c:v>
                </c:pt>
                <c:pt idx="193">
                  <c:v>2.0239050016567002</c:v>
                </c:pt>
                <c:pt idx="194">
                  <c:v>2.0403009343183092</c:v>
                </c:pt>
                <c:pt idx="195">
                  <c:v>2.1361061764017983</c:v>
                </c:pt>
                <c:pt idx="196">
                  <c:v>2.2608360645437111</c:v>
                </c:pt>
                <c:pt idx="197">
                  <c:v>2.2910223277961044</c:v>
                </c:pt>
                <c:pt idx="198">
                  <c:v>2.5058614967382784</c:v>
                </c:pt>
                <c:pt idx="199">
                  <c:v>2.3893942167161795</c:v>
                </c:pt>
                <c:pt idx="200">
                  <c:v>2.263356583085625</c:v>
                </c:pt>
                <c:pt idx="201">
                  <c:v>2.2746446252600689</c:v>
                </c:pt>
                <c:pt idx="202">
                  <c:v>2.4175195797064055</c:v>
                </c:pt>
                <c:pt idx="203">
                  <c:v>2.6568864031258359</c:v>
                </c:pt>
                <c:pt idx="204">
                  <c:v>2.7480022964661801</c:v>
                </c:pt>
                <c:pt idx="205">
                  <c:v>3.0660808715048216</c:v>
                </c:pt>
                <c:pt idx="206">
                  <c:v>2.7883940244989556</c:v>
                </c:pt>
                <c:pt idx="207">
                  <c:v>2.9794043115796645</c:v>
                </c:pt>
                <c:pt idx="208">
                  <c:v>2.6926063768812645</c:v>
                </c:pt>
                <c:pt idx="209">
                  <c:v>3.078133487195343</c:v>
                </c:pt>
                <c:pt idx="210">
                  <c:v>3.9714819090694444</c:v>
                </c:pt>
                <c:pt idx="211">
                  <c:v>2.8955879804196885</c:v>
                </c:pt>
                <c:pt idx="212">
                  <c:v>2.5689183892716292</c:v>
                </c:pt>
                <c:pt idx="213">
                  <c:v>2.7453236146610012</c:v>
                </c:pt>
                <c:pt idx="214">
                  <c:v>2.9978803807926981</c:v>
                </c:pt>
                <c:pt idx="215">
                  <c:v>3.2645909654778538</c:v>
                </c:pt>
                <c:pt idx="216">
                  <c:v>2.7117696448751585</c:v>
                </c:pt>
                <c:pt idx="217">
                  <c:v>1.2164369580531129</c:v>
                </c:pt>
                <c:pt idx="218">
                  <c:v>0.35</c:v>
                </c:pt>
                <c:pt idx="219">
                  <c:v>0.35</c:v>
                </c:pt>
                <c:pt idx="220">
                  <c:v>2.7904743965928009</c:v>
                </c:pt>
                <c:pt idx="221">
                  <c:v>3.1120736500005939</c:v>
                </c:pt>
                <c:pt idx="222">
                  <c:v>2.1971799977131421</c:v>
                </c:pt>
                <c:pt idx="223">
                  <c:v>1.0760159011890782</c:v>
                </c:pt>
                <c:pt idx="224">
                  <c:v>0.35</c:v>
                </c:pt>
                <c:pt idx="225">
                  <c:v>0.35</c:v>
                </c:pt>
                <c:pt idx="226">
                  <c:v>0.35</c:v>
                </c:pt>
                <c:pt idx="227">
                  <c:v>0.35</c:v>
                </c:pt>
                <c:pt idx="228">
                  <c:v>0.35</c:v>
                </c:pt>
                <c:pt idx="229">
                  <c:v>0.35</c:v>
                </c:pt>
                <c:pt idx="230">
                  <c:v>0.35</c:v>
                </c:pt>
                <c:pt idx="231">
                  <c:v>1.1109960291363443</c:v>
                </c:pt>
                <c:pt idx="232">
                  <c:v>1.7402066421184681</c:v>
                </c:pt>
                <c:pt idx="233">
                  <c:v>2.4690467785691323</c:v>
                </c:pt>
                <c:pt idx="234">
                  <c:v>2.8212366718708015</c:v>
                </c:pt>
                <c:pt idx="235">
                  <c:v>2.7680256346704857</c:v>
                </c:pt>
                <c:pt idx="236">
                  <c:v>2.6252266541444458</c:v>
                </c:pt>
                <c:pt idx="237">
                  <c:v>3.6832771966594082</c:v>
                </c:pt>
                <c:pt idx="238">
                  <c:v>1.4649425257212401</c:v>
                </c:pt>
                <c:pt idx="239">
                  <c:v>2.4482097556341524</c:v>
                </c:pt>
                <c:pt idx="240">
                  <c:v>2.5769278325789564</c:v>
                </c:pt>
                <c:pt idx="241">
                  <c:v>2.8097094762823893</c:v>
                </c:pt>
                <c:pt idx="242">
                  <c:v>2.8447889818538363</c:v>
                </c:pt>
                <c:pt idx="243">
                  <c:v>2.6901521502763313</c:v>
                </c:pt>
                <c:pt idx="244">
                  <c:v>2.7811213700226949</c:v>
                </c:pt>
                <c:pt idx="245">
                  <c:v>2.5090474443099042</c:v>
                </c:pt>
                <c:pt idx="246">
                  <c:v>2.4127381891627935</c:v>
                </c:pt>
                <c:pt idx="247">
                  <c:v>2.1064740125427512</c:v>
                </c:pt>
                <c:pt idx="248">
                  <c:v>2.5184296793663763</c:v>
                </c:pt>
                <c:pt idx="249">
                  <c:v>2.8761867084178183</c:v>
                </c:pt>
                <c:pt idx="250">
                  <c:v>2.4576977339395576</c:v>
                </c:pt>
                <c:pt idx="251">
                  <c:v>1.9661734837781504</c:v>
                </c:pt>
                <c:pt idx="252">
                  <c:v>2.2069546601381784</c:v>
                </c:pt>
                <c:pt idx="253">
                  <c:v>2.5678997453250094</c:v>
                </c:pt>
                <c:pt idx="254">
                  <c:v>2.2683251136577995</c:v>
                </c:pt>
                <c:pt idx="255">
                  <c:v>1.9473422825619529</c:v>
                </c:pt>
                <c:pt idx="256">
                  <c:v>1.1545270456124903</c:v>
                </c:pt>
                <c:pt idx="257">
                  <c:v>0.90544126633518296</c:v>
                </c:pt>
                <c:pt idx="258">
                  <c:v>0.35</c:v>
                </c:pt>
                <c:pt idx="259">
                  <c:v>2.6603521335794338</c:v>
                </c:pt>
                <c:pt idx="260">
                  <c:v>2.8285618946003477</c:v>
                </c:pt>
                <c:pt idx="261">
                  <c:v>2.5268368237664522</c:v>
                </c:pt>
                <c:pt idx="262">
                  <c:v>2.3771079999979663</c:v>
                </c:pt>
                <c:pt idx="263">
                  <c:v>0.35</c:v>
                </c:pt>
                <c:pt idx="264">
                  <c:v>0.35</c:v>
                </c:pt>
                <c:pt idx="265">
                  <c:v>3.2068812824922093</c:v>
                </c:pt>
                <c:pt idx="266">
                  <c:v>0.35</c:v>
                </c:pt>
                <c:pt idx="267">
                  <c:v>1.9144195312823604</c:v>
                </c:pt>
                <c:pt idx="268">
                  <c:v>2.0748203595604719</c:v>
                </c:pt>
                <c:pt idx="269">
                  <c:v>1.9137662693638957</c:v>
                </c:pt>
                <c:pt idx="270">
                  <c:v>1.7312420677826756</c:v>
                </c:pt>
                <c:pt idx="271">
                  <c:v>1.5457011827904286</c:v>
                </c:pt>
                <c:pt idx="272">
                  <c:v>1.0087119119279042</c:v>
                </c:pt>
                <c:pt idx="273">
                  <c:v>1.7639100055320078</c:v>
                </c:pt>
                <c:pt idx="274">
                  <c:v>2.1476001099064423</c:v>
                </c:pt>
                <c:pt idx="275">
                  <c:v>2.3212641834550691</c:v>
                </c:pt>
                <c:pt idx="276">
                  <c:v>2.3868759117428704</c:v>
                </c:pt>
                <c:pt idx="277">
                  <c:v>3.6627402473331196</c:v>
                </c:pt>
                <c:pt idx="278">
                  <c:v>3.7039159195466991</c:v>
                </c:pt>
                <c:pt idx="279">
                  <c:v>2.3573906823388278</c:v>
                </c:pt>
                <c:pt idx="280">
                  <c:v>1.7701007894038527</c:v>
                </c:pt>
                <c:pt idx="281">
                  <c:v>1.8687194057414789</c:v>
                </c:pt>
                <c:pt idx="282">
                  <c:v>2.210960502870257</c:v>
                </c:pt>
                <c:pt idx="283">
                  <c:v>1.9337747961592364</c:v>
                </c:pt>
                <c:pt idx="284">
                  <c:v>1.7069910262943633</c:v>
                </c:pt>
                <c:pt idx="285">
                  <c:v>2.4324736386713481</c:v>
                </c:pt>
                <c:pt idx="286">
                  <c:v>2.7809675280482895</c:v>
                </c:pt>
                <c:pt idx="287">
                  <c:v>3.1165824742304418</c:v>
                </c:pt>
                <c:pt idx="288">
                  <c:v>2.9548185781547693</c:v>
                </c:pt>
                <c:pt idx="289">
                  <c:v>2.28562789338556</c:v>
                </c:pt>
                <c:pt idx="290">
                  <c:v>1.2385659705888217</c:v>
                </c:pt>
                <c:pt idx="291">
                  <c:v>1.8812466599960169</c:v>
                </c:pt>
                <c:pt idx="292">
                  <c:v>1.4638377179544197</c:v>
                </c:pt>
                <c:pt idx="293">
                  <c:v>2.7501251098743946</c:v>
                </c:pt>
                <c:pt idx="294">
                  <c:v>5.6069564816364608</c:v>
                </c:pt>
                <c:pt idx="295">
                  <c:v>2.9323230293328857</c:v>
                </c:pt>
                <c:pt idx="296">
                  <c:v>2.1897300381022102</c:v>
                </c:pt>
                <c:pt idx="297">
                  <c:v>2.7997749534735989</c:v>
                </c:pt>
                <c:pt idx="298">
                  <c:v>1.3770306309474551</c:v>
                </c:pt>
                <c:pt idx="299">
                  <c:v>2.6865044653036843</c:v>
                </c:pt>
                <c:pt idx="300">
                  <c:v>4.9571327549947579</c:v>
                </c:pt>
                <c:pt idx="301">
                  <c:v>12.021097510081312</c:v>
                </c:pt>
                <c:pt idx="302">
                  <c:v>3.4131187677529806</c:v>
                </c:pt>
                <c:pt idx="303">
                  <c:v>2.2820025905859063</c:v>
                </c:pt>
                <c:pt idx="304">
                  <c:v>10.425331673899564</c:v>
                </c:pt>
                <c:pt idx="305">
                  <c:v>2.6716718682675245</c:v>
                </c:pt>
                <c:pt idx="306">
                  <c:v>3.4027097942543203</c:v>
                </c:pt>
                <c:pt idx="307">
                  <c:v>5.378081707551333</c:v>
                </c:pt>
                <c:pt idx="308">
                  <c:v>3.5240780464133898</c:v>
                </c:pt>
                <c:pt idx="309">
                  <c:v>48.771348138010559</c:v>
                </c:pt>
                <c:pt idx="310">
                  <c:v>57.624491869248153</c:v>
                </c:pt>
                <c:pt idx="311">
                  <c:v>38.894763733874946</c:v>
                </c:pt>
                <c:pt idx="312">
                  <c:v>13.287273556349412</c:v>
                </c:pt>
                <c:pt idx="313">
                  <c:v>9.3398159819716042</c:v>
                </c:pt>
                <c:pt idx="314">
                  <c:v>9.8825605463688646</c:v>
                </c:pt>
                <c:pt idx="315">
                  <c:v>3.1208315671067939</c:v>
                </c:pt>
                <c:pt idx="316">
                  <c:v>19.414216937213695</c:v>
                </c:pt>
                <c:pt idx="317">
                  <c:v>71.554005254267921</c:v>
                </c:pt>
                <c:pt idx="318">
                  <c:v>68.151483343221784</c:v>
                </c:pt>
                <c:pt idx="319">
                  <c:v>63.535311610347883</c:v>
                </c:pt>
                <c:pt idx="320">
                  <c:v>52.889608891733516</c:v>
                </c:pt>
                <c:pt idx="321">
                  <c:v>25.31238941252111</c:v>
                </c:pt>
                <c:pt idx="322">
                  <c:v>19.631677534430949</c:v>
                </c:pt>
                <c:pt idx="323">
                  <c:v>3.3908715482672527</c:v>
                </c:pt>
                <c:pt idx="324">
                  <c:v>7.5253062551436969</c:v>
                </c:pt>
                <c:pt idx="325">
                  <c:v>4.3374248164806364</c:v>
                </c:pt>
                <c:pt idx="326">
                  <c:v>10.298332713441887</c:v>
                </c:pt>
                <c:pt idx="327">
                  <c:v>7.5185062105505285</c:v>
                </c:pt>
                <c:pt idx="328">
                  <c:v>9.0821418294214844</c:v>
                </c:pt>
                <c:pt idx="329">
                  <c:v>3.9086419207161782</c:v>
                </c:pt>
                <c:pt idx="330">
                  <c:v>31.697086167211122</c:v>
                </c:pt>
                <c:pt idx="331">
                  <c:v>13.117992937336666</c:v>
                </c:pt>
                <c:pt idx="332">
                  <c:v>9.8912566499167962</c:v>
                </c:pt>
                <c:pt idx="333">
                  <c:v>10.866746994644817</c:v>
                </c:pt>
                <c:pt idx="334">
                  <c:v>7.1932910732661792</c:v>
                </c:pt>
                <c:pt idx="335">
                  <c:v>6.4270523829684407</c:v>
                </c:pt>
                <c:pt idx="336">
                  <c:v>7.6405521076181824</c:v>
                </c:pt>
                <c:pt idx="337">
                  <c:v>8.1874928817481667</c:v>
                </c:pt>
                <c:pt idx="338">
                  <c:v>9.4449106213639347</c:v>
                </c:pt>
                <c:pt idx="339">
                  <c:v>11.649517278490402</c:v>
                </c:pt>
                <c:pt idx="340">
                  <c:v>12.899779185588331</c:v>
                </c:pt>
                <c:pt idx="341">
                  <c:v>11.330407178290546</c:v>
                </c:pt>
                <c:pt idx="342">
                  <c:v>17.506264964786638</c:v>
                </c:pt>
                <c:pt idx="343">
                  <c:v>14.974047174471313</c:v>
                </c:pt>
                <c:pt idx="344">
                  <c:v>8.6723360553715523</c:v>
                </c:pt>
                <c:pt idx="345">
                  <c:v>13.594744353705019</c:v>
                </c:pt>
                <c:pt idx="346">
                  <c:v>72.949152720092172</c:v>
                </c:pt>
                <c:pt idx="347">
                  <c:v>64.518526584227089</c:v>
                </c:pt>
                <c:pt idx="348">
                  <c:v>36.616493910014995</c:v>
                </c:pt>
                <c:pt idx="349">
                  <c:v>18.53372265046923</c:v>
                </c:pt>
                <c:pt idx="350">
                  <c:v>14.000889811918903</c:v>
                </c:pt>
                <c:pt idx="351">
                  <c:v>8.4866098343469059</c:v>
                </c:pt>
                <c:pt idx="352">
                  <c:v>6.0613662687644236</c:v>
                </c:pt>
                <c:pt idx="353">
                  <c:v>12.820980301435254</c:v>
                </c:pt>
                <c:pt idx="354">
                  <c:v>3.7836569050268043</c:v>
                </c:pt>
                <c:pt idx="355">
                  <c:v>40.715777746959184</c:v>
                </c:pt>
                <c:pt idx="356">
                  <c:v>41.816226403203707</c:v>
                </c:pt>
                <c:pt idx="357">
                  <c:v>13.546192765726069</c:v>
                </c:pt>
                <c:pt idx="358">
                  <c:v>10.309600375746967</c:v>
                </c:pt>
                <c:pt idx="359">
                  <c:v>15.111893673886028</c:v>
                </c:pt>
                <c:pt idx="360">
                  <c:v>13.907172060636359</c:v>
                </c:pt>
                <c:pt idx="361">
                  <c:v>3.5460775477584101</c:v>
                </c:pt>
                <c:pt idx="362">
                  <c:v>8.2396223346121218</c:v>
                </c:pt>
                <c:pt idx="363">
                  <c:v>2.6553093899030258</c:v>
                </c:pt>
                <c:pt idx="364">
                  <c:v>23.736281245459782</c:v>
                </c:pt>
                <c:pt idx="365">
                  <c:v>12.133765144005082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3-47A7-80AC-242BD6D896E0}"/>
            </c:ext>
          </c:extLst>
        </c:ser>
        <c:ser>
          <c:idx val="1"/>
          <c:order val="1"/>
          <c:tx>
            <c:strRef>
              <c:f>'098'!$AC$12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'098'!$AC$14:$AC$503</c:f>
              <c:numCache>
                <c:formatCode>0</c:formatCode>
                <c:ptCount val="490"/>
                <c:pt idx="0">
                  <c:v>24.101601521098956</c:v>
                </c:pt>
                <c:pt idx="1">
                  <c:v>30.049570276791854</c:v>
                </c:pt>
                <c:pt idx="2">
                  <c:v>50.890588069822741</c:v>
                </c:pt>
                <c:pt idx="3">
                  <c:v>32.148347061276255</c:v>
                </c:pt>
                <c:pt idx="4">
                  <c:v>39.060410064462488</c:v>
                </c:pt>
                <c:pt idx="5">
                  <c:v>1.8400000000000034</c:v>
                </c:pt>
                <c:pt idx="6">
                  <c:v>29.43484379117578</c:v>
                </c:pt>
                <c:pt idx="7">
                  <c:v>22.58621982079292</c:v>
                </c:pt>
                <c:pt idx="8">
                  <c:v>1.8400000000000034</c:v>
                </c:pt>
                <c:pt idx="9">
                  <c:v>24.117834523756628</c:v>
                </c:pt>
                <c:pt idx="10">
                  <c:v>2.6141511742789874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12.745034658093815</c:v>
                </c:pt>
                <c:pt idx="46">
                  <c:v>10.386370140484814</c:v>
                </c:pt>
                <c:pt idx="47">
                  <c:v>7.0184197699900039</c:v>
                </c:pt>
                <c:pt idx="48">
                  <c:v>3.6490672867191165</c:v>
                </c:pt>
                <c:pt idx="49">
                  <c:v>9.707688847623146</c:v>
                </c:pt>
                <c:pt idx="50">
                  <c:v>3.1653013518584316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24.167115285475973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1.8400000000000034</c:v>
                </c:pt>
                <c:pt idx="104">
                  <c:v>1.8400000000000034</c:v>
                </c:pt>
                <c:pt idx="105">
                  <c:v>62.338752799493435</c:v>
                </c:pt>
                <c:pt idx="106">
                  <c:v>1.8400000000000034</c:v>
                </c:pt>
                <c:pt idx="107">
                  <c:v>1.8400000000000034</c:v>
                </c:pt>
                <c:pt idx="108">
                  <c:v>1.8400000000000034</c:v>
                </c:pt>
                <c:pt idx="109">
                  <c:v>1.8400000000000034</c:v>
                </c:pt>
                <c:pt idx="110">
                  <c:v>1.8400000000000034</c:v>
                </c:pt>
                <c:pt idx="111">
                  <c:v>1.8400000000000034</c:v>
                </c:pt>
                <c:pt idx="112">
                  <c:v>1.8400000000000034</c:v>
                </c:pt>
                <c:pt idx="113">
                  <c:v>1.8400000000000034</c:v>
                </c:pt>
                <c:pt idx="114">
                  <c:v>1.8400000000000034</c:v>
                </c:pt>
                <c:pt idx="115">
                  <c:v>33.108097268408017</c:v>
                </c:pt>
                <c:pt idx="116">
                  <c:v>60.127794080862955</c:v>
                </c:pt>
                <c:pt idx="117">
                  <c:v>44.753168168921306</c:v>
                </c:pt>
                <c:pt idx="118">
                  <c:v>4.3120256150202607</c:v>
                </c:pt>
                <c:pt idx="119">
                  <c:v>1.8400000000000034</c:v>
                </c:pt>
                <c:pt idx="120">
                  <c:v>1.8400000000000034</c:v>
                </c:pt>
                <c:pt idx="121">
                  <c:v>1.8400000000000034</c:v>
                </c:pt>
                <c:pt idx="122">
                  <c:v>1.8400000000000034</c:v>
                </c:pt>
                <c:pt idx="123">
                  <c:v>1.8400000000000034</c:v>
                </c:pt>
                <c:pt idx="124">
                  <c:v>4.7601891427330827</c:v>
                </c:pt>
                <c:pt idx="125">
                  <c:v>1.8400000000000034</c:v>
                </c:pt>
                <c:pt idx="126">
                  <c:v>1.8400000000000034</c:v>
                </c:pt>
                <c:pt idx="127">
                  <c:v>9.6850307429385367</c:v>
                </c:pt>
                <c:pt idx="128">
                  <c:v>1.8400000000000034</c:v>
                </c:pt>
                <c:pt idx="129">
                  <c:v>1.8400000000000034</c:v>
                </c:pt>
                <c:pt idx="130">
                  <c:v>7.9860781802114928</c:v>
                </c:pt>
                <c:pt idx="131">
                  <c:v>5.0265229813928727</c:v>
                </c:pt>
                <c:pt idx="132">
                  <c:v>3.7324689206630808</c:v>
                </c:pt>
                <c:pt idx="133">
                  <c:v>1.8400000000000034</c:v>
                </c:pt>
                <c:pt idx="134">
                  <c:v>1.8400000000000034</c:v>
                </c:pt>
                <c:pt idx="135">
                  <c:v>1.8400000000000034</c:v>
                </c:pt>
                <c:pt idx="136">
                  <c:v>1.8400000000000034</c:v>
                </c:pt>
                <c:pt idx="137">
                  <c:v>1.8400000000000034</c:v>
                </c:pt>
                <c:pt idx="138">
                  <c:v>1.8400000000000034</c:v>
                </c:pt>
                <c:pt idx="139">
                  <c:v>1.8400000000000034</c:v>
                </c:pt>
                <c:pt idx="140">
                  <c:v>1.8400000000000034</c:v>
                </c:pt>
                <c:pt idx="141">
                  <c:v>1.8400000000000034</c:v>
                </c:pt>
                <c:pt idx="142">
                  <c:v>1.8400000000000034</c:v>
                </c:pt>
                <c:pt idx="143">
                  <c:v>1.8400000000000034</c:v>
                </c:pt>
                <c:pt idx="144">
                  <c:v>1.8400000000000034</c:v>
                </c:pt>
                <c:pt idx="145">
                  <c:v>1.8400000000000034</c:v>
                </c:pt>
                <c:pt idx="146">
                  <c:v>1.8400000000000034</c:v>
                </c:pt>
                <c:pt idx="147">
                  <c:v>1.8400000000000034</c:v>
                </c:pt>
                <c:pt idx="148">
                  <c:v>1.8400000000000034</c:v>
                </c:pt>
                <c:pt idx="149">
                  <c:v>1.8400000000000034</c:v>
                </c:pt>
                <c:pt idx="150">
                  <c:v>1.8400000000000034</c:v>
                </c:pt>
                <c:pt idx="151">
                  <c:v>1.8400000000000034</c:v>
                </c:pt>
                <c:pt idx="152">
                  <c:v>1.8400000000000034</c:v>
                </c:pt>
                <c:pt idx="153">
                  <c:v>1.8400000000000034</c:v>
                </c:pt>
                <c:pt idx="154">
                  <c:v>1.8400000000000034</c:v>
                </c:pt>
                <c:pt idx="155">
                  <c:v>1.8400000000000034</c:v>
                </c:pt>
                <c:pt idx="156">
                  <c:v>5.8206870183285275</c:v>
                </c:pt>
                <c:pt idx="157">
                  <c:v>8.6375060807703505</c:v>
                </c:pt>
                <c:pt idx="158">
                  <c:v>9.1099102470737279</c:v>
                </c:pt>
                <c:pt idx="159">
                  <c:v>7.3611737813062348</c:v>
                </c:pt>
                <c:pt idx="160">
                  <c:v>3.4765159477126844</c:v>
                </c:pt>
                <c:pt idx="161">
                  <c:v>5.0941723042379436</c:v>
                </c:pt>
                <c:pt idx="162">
                  <c:v>1.8400000000000034</c:v>
                </c:pt>
                <c:pt idx="163">
                  <c:v>1.8400000000000034</c:v>
                </c:pt>
                <c:pt idx="164">
                  <c:v>57.717265004534426</c:v>
                </c:pt>
                <c:pt idx="165">
                  <c:v>61.522089275972569</c:v>
                </c:pt>
                <c:pt idx="166">
                  <c:v>56.615823626004399</c:v>
                </c:pt>
                <c:pt idx="167">
                  <c:v>52.687516086239171</c:v>
                </c:pt>
                <c:pt idx="168">
                  <c:v>52.842548911383183</c:v>
                </c:pt>
                <c:pt idx="169">
                  <c:v>57.545976817055774</c:v>
                </c:pt>
                <c:pt idx="170">
                  <c:v>62.616582678687209</c:v>
                </c:pt>
                <c:pt idx="171">
                  <c:v>43.67184988964398</c:v>
                </c:pt>
                <c:pt idx="172">
                  <c:v>42.781872054321575</c:v>
                </c:pt>
                <c:pt idx="173">
                  <c:v>62.206592552275353</c:v>
                </c:pt>
                <c:pt idx="174">
                  <c:v>62.633040106735791</c:v>
                </c:pt>
                <c:pt idx="175">
                  <c:v>60.976661945330861</c:v>
                </c:pt>
                <c:pt idx="176">
                  <c:v>62.602652657725798</c:v>
                </c:pt>
                <c:pt idx="177">
                  <c:v>53.700845124718825</c:v>
                </c:pt>
                <c:pt idx="178">
                  <c:v>62.134475756691195</c:v>
                </c:pt>
                <c:pt idx="179">
                  <c:v>62.23912257720788</c:v>
                </c:pt>
                <c:pt idx="180">
                  <c:v>54.640303439687273</c:v>
                </c:pt>
                <c:pt idx="181">
                  <c:v>34.884473467138108</c:v>
                </c:pt>
                <c:pt idx="182">
                  <c:v>42.94972030677252</c:v>
                </c:pt>
                <c:pt idx="183">
                  <c:v>42.612067350573561</c:v>
                </c:pt>
                <c:pt idx="184">
                  <c:v>36.695911380922617</c:v>
                </c:pt>
                <c:pt idx="185">
                  <c:v>30.42860824721069</c:v>
                </c:pt>
                <c:pt idx="186">
                  <c:v>27.450354863121575</c:v>
                </c:pt>
                <c:pt idx="187">
                  <c:v>28.663581763399819</c:v>
                </c:pt>
                <c:pt idx="188">
                  <c:v>28.101062706723141</c:v>
                </c:pt>
                <c:pt idx="189">
                  <c:v>26.636414583047667</c:v>
                </c:pt>
                <c:pt idx="190">
                  <c:v>24.621366204046268</c:v>
                </c:pt>
                <c:pt idx="191">
                  <c:v>29.884438847541773</c:v>
                </c:pt>
                <c:pt idx="192">
                  <c:v>30.396756592758237</c:v>
                </c:pt>
                <c:pt idx="193">
                  <c:v>20.095713754476904</c:v>
                </c:pt>
                <c:pt idx="194">
                  <c:v>20.337011792683867</c:v>
                </c:pt>
                <c:pt idx="195">
                  <c:v>21.790816057330872</c:v>
                </c:pt>
                <c:pt idx="196">
                  <c:v>23.774288381765231</c:v>
                </c:pt>
                <c:pt idx="197">
                  <c:v>24.264403627119208</c:v>
                </c:pt>
                <c:pt idx="198">
                  <c:v>27.749401092854583</c:v>
                </c:pt>
                <c:pt idx="199">
                  <c:v>25.870117060349529</c:v>
                </c:pt>
                <c:pt idx="200">
                  <c:v>23.815110891313537</c:v>
                </c:pt>
                <c:pt idx="201">
                  <c:v>23.998175167952368</c:v>
                </c:pt>
                <c:pt idx="202">
                  <c:v>26.328049377200358</c:v>
                </c:pt>
                <c:pt idx="203">
                  <c:v>30.070531052993474</c:v>
                </c:pt>
                <c:pt idx="204">
                  <c:v>31.379382719696707</c:v>
                </c:pt>
                <c:pt idx="205">
                  <c:v>35.344518528248585</c:v>
                </c:pt>
                <c:pt idx="206">
                  <c:v>31.934908963770397</c:v>
                </c:pt>
                <c:pt idx="207">
                  <c:v>34.354431690691712</c:v>
                </c:pt>
                <c:pt idx="208">
                  <c:v>30.59264648537949</c:v>
                </c:pt>
                <c:pt idx="209">
                  <c:v>35.477222324418634</c:v>
                </c:pt>
                <c:pt idx="210">
                  <c:v>42.846205228746264</c:v>
                </c:pt>
                <c:pt idx="211">
                  <c:v>33.33435177703852</c:v>
                </c:pt>
                <c:pt idx="212">
                  <c:v>28.738828766944408</c:v>
                </c:pt>
                <c:pt idx="213">
                  <c:v>31.341997148916064</c:v>
                </c:pt>
                <c:pt idx="214">
                  <c:v>34.57086412720254</c:v>
                </c:pt>
                <c:pt idx="215">
                  <c:v>37.388750943328219</c:v>
                </c:pt>
                <c:pt idx="216">
                  <c:v>30.868014135285506</c:v>
                </c:pt>
                <c:pt idx="217">
                  <c:v>10.951278160596033</c:v>
                </c:pt>
                <c:pt idx="218">
                  <c:v>1.8400000000000034</c:v>
                </c:pt>
                <c:pt idx="219">
                  <c:v>1.8400000000000034</c:v>
                </c:pt>
                <c:pt idx="220">
                  <c:v>31.963102915194156</c:v>
                </c:pt>
                <c:pt idx="221">
                  <c:v>35.844650843046779</c:v>
                </c:pt>
                <c:pt idx="222">
                  <c:v>22.751714933193639</c:v>
                </c:pt>
                <c:pt idx="223">
                  <c:v>9.7769819971837819</c:v>
                </c:pt>
                <c:pt idx="224">
                  <c:v>4.9246274836426522</c:v>
                </c:pt>
                <c:pt idx="225">
                  <c:v>1.8400000000000034</c:v>
                </c:pt>
                <c:pt idx="226">
                  <c:v>1.8400000000000034</c:v>
                </c:pt>
                <c:pt idx="227">
                  <c:v>1.8400000000000034</c:v>
                </c:pt>
                <c:pt idx="228">
                  <c:v>1.8400000000000034</c:v>
                </c:pt>
                <c:pt idx="229">
                  <c:v>3.9390704224625779</c:v>
                </c:pt>
                <c:pt idx="230">
                  <c:v>2.3137650841244124</c:v>
                </c:pt>
                <c:pt idx="231">
                  <c:v>10.061623527971491</c:v>
                </c:pt>
                <c:pt idx="232">
                  <c:v>16.303830231027206</c:v>
                </c:pt>
                <c:pt idx="233">
                  <c:v>27.161095621808371</c:v>
                </c:pt>
                <c:pt idx="234">
                  <c:v>32.375209879239748</c:v>
                </c:pt>
                <c:pt idx="235">
                  <c:v>31.65670148312087</c:v>
                </c:pt>
                <c:pt idx="236">
                  <c:v>29.59847743149966</c:v>
                </c:pt>
                <c:pt idx="237">
                  <c:v>40.895098386990384</c:v>
                </c:pt>
                <c:pt idx="238">
                  <c:v>13.269135781039083</c:v>
                </c:pt>
                <c:pt idx="239">
                  <c:v>26.825367077598742</c:v>
                </c:pt>
                <c:pt idx="240">
                  <c:v>28.862584100646018</c:v>
                </c:pt>
                <c:pt idx="241">
                  <c:v>32.22183785535077</c:v>
                </c:pt>
                <c:pt idx="242">
                  <c:v>32.684665529948944</c:v>
                </c:pt>
                <c:pt idx="243">
                  <c:v>30.55713858549268</c:v>
                </c:pt>
                <c:pt idx="244">
                  <c:v>31.836024679304884</c:v>
                </c:pt>
                <c:pt idx="245">
                  <c:v>27.799980466960164</c:v>
                </c:pt>
                <c:pt idx="246">
                  <c:v>26.250322153141198</c:v>
                </c:pt>
                <c:pt idx="247">
                  <c:v>21.333573664041424</c:v>
                </c:pt>
                <c:pt idx="248">
                  <c:v>27.948593864625664</c:v>
                </c:pt>
                <c:pt idx="249">
                  <c:v>33.089070312968019</c:v>
                </c:pt>
                <c:pt idx="250">
                  <c:v>26.978456508620326</c:v>
                </c:pt>
                <c:pt idx="251">
                  <c:v>19.264916127083339</c:v>
                </c:pt>
                <c:pt idx="252">
                  <c:v>22.907522829373875</c:v>
                </c:pt>
                <c:pt idx="253">
                  <c:v>28.72305620824126</c:v>
                </c:pt>
                <c:pt idx="254">
                  <c:v>23.895640821733622</c:v>
                </c:pt>
                <c:pt idx="255">
                  <c:v>19.00041434901857</c:v>
                </c:pt>
                <c:pt idx="256">
                  <c:v>10.4229683619848</c:v>
                </c:pt>
                <c:pt idx="257">
                  <c:v>8.455168614788434</c:v>
                </c:pt>
                <c:pt idx="258">
                  <c:v>4.0575063337675772</c:v>
                </c:pt>
                <c:pt idx="259">
                  <c:v>30.121683756059895</c:v>
                </c:pt>
                <c:pt idx="260">
                  <c:v>32.47201902182411</c:v>
                </c:pt>
                <c:pt idx="261">
                  <c:v>28.081319899859665</c:v>
                </c:pt>
                <c:pt idx="262">
                  <c:v>25.669640833676795</c:v>
                </c:pt>
                <c:pt idx="263">
                  <c:v>7.2013474164085096</c:v>
                </c:pt>
                <c:pt idx="264">
                  <c:v>1.8400000000000034</c:v>
                </c:pt>
                <c:pt idx="265">
                  <c:v>36.824196935984261</c:v>
                </c:pt>
                <c:pt idx="266">
                  <c:v>1.8400000000000034</c:v>
                </c:pt>
                <c:pt idx="267">
                  <c:v>18.545776266217075</c:v>
                </c:pt>
                <c:pt idx="268">
                  <c:v>20.852457982206772</c:v>
                </c:pt>
                <c:pt idx="269">
                  <c:v>18.536855853819731</c:v>
                </c:pt>
                <c:pt idx="270">
                  <c:v>16.195696348067003</c:v>
                </c:pt>
                <c:pt idx="271">
                  <c:v>14.102040418015264</c:v>
                </c:pt>
                <c:pt idx="272">
                  <c:v>9.2428430188888768</c:v>
                </c:pt>
                <c:pt idx="273">
                  <c:v>16.593052298926082</c:v>
                </c:pt>
                <c:pt idx="274">
                  <c:v>21.969844180848199</c:v>
                </c:pt>
                <c:pt idx="275">
                  <c:v>24.757437238799852</c:v>
                </c:pt>
                <c:pt idx="276">
                  <c:v>25.829042211394025</c:v>
                </c:pt>
                <c:pt idx="277">
                  <c:v>40.743623507264815</c:v>
                </c:pt>
                <c:pt idx="278">
                  <c:v>41.045505352267377</c:v>
                </c:pt>
                <c:pt idx="279">
                  <c:v>25.347599323833222</c:v>
                </c:pt>
                <c:pt idx="280">
                  <c:v>16.669387936635488</c:v>
                </c:pt>
                <c:pt idx="281">
                  <c:v>17.9311786772587</c:v>
                </c:pt>
                <c:pt idx="282">
                  <c:v>22.971517409120935</c:v>
                </c:pt>
                <c:pt idx="283">
                  <c:v>18.81185380801368</c:v>
                </c:pt>
                <c:pt idx="284">
                  <c:v>15.906556424008755</c:v>
                </c:pt>
                <c:pt idx="285">
                  <c:v>26.570743035865632</c:v>
                </c:pt>
                <c:pt idx="286">
                  <c:v>31.833927514602848</c:v>
                </c:pt>
                <c:pt idx="287">
                  <c:v>35.892777577419807</c:v>
                </c:pt>
                <c:pt idx="288">
                  <c:v>34.061771413311618</c:v>
                </c:pt>
                <c:pt idx="289">
                  <c:v>24.176640763121824</c:v>
                </c:pt>
                <c:pt idx="290">
                  <c:v>11.14443851635609</c:v>
                </c:pt>
                <c:pt idx="291">
                  <c:v>18.09774675036951</c:v>
                </c:pt>
                <c:pt idx="292">
                  <c:v>13.258039378631409</c:v>
                </c:pt>
                <c:pt idx="293">
                  <c:v>31.408962290953966</c:v>
                </c:pt>
                <c:pt idx="294">
                  <c:v>50.17257844476584</c:v>
                </c:pt>
                <c:pt idx="295">
                  <c:v>33.78925928230683</c:v>
                </c:pt>
                <c:pt idx="296">
                  <c:v>22.633305235485025</c:v>
                </c:pt>
                <c:pt idx="297">
                  <c:v>32.088645110267606</c:v>
                </c:pt>
                <c:pt idx="298">
                  <c:v>12.409702981413147</c:v>
                </c:pt>
                <c:pt idx="299">
                  <c:v>30.504263009902374</c:v>
                </c:pt>
                <c:pt idx="300">
                  <c:v>47.80403508556622</c:v>
                </c:pt>
                <c:pt idx="301">
                  <c:v>60.459798664258884</c:v>
                </c:pt>
                <c:pt idx="302">
                  <c:v>38.742510658478807</c:v>
                </c:pt>
                <c:pt idx="303">
                  <c:v>24.117699208572333</c:v>
                </c:pt>
                <c:pt idx="304">
                  <c:v>59.092515350757743</c:v>
                </c:pt>
                <c:pt idx="305">
                  <c:v>30.288024183215427</c:v>
                </c:pt>
                <c:pt idx="306">
                  <c:v>38.651976707594848</c:v>
                </c:pt>
                <c:pt idx="307">
                  <c:v>49.39727648387754</c:v>
                </c:pt>
                <c:pt idx="308">
                  <c:v>39.670597275844841</c:v>
                </c:pt>
                <c:pt idx="309">
                  <c:v>47.751277778187251</c:v>
                </c:pt>
                <c:pt idx="310">
                  <c:v>40.338620195025861</c:v>
                </c:pt>
                <c:pt idx="311">
                  <c:v>54.910355162179592</c:v>
                </c:pt>
                <c:pt idx="312">
                  <c:v>61.246296514445667</c:v>
                </c:pt>
                <c:pt idx="313">
                  <c:v>57.853667500513069</c:v>
                </c:pt>
                <c:pt idx="314">
                  <c:v>58.509242576020746</c:v>
                </c:pt>
                <c:pt idx="315">
                  <c:v>35.937986982636275</c:v>
                </c:pt>
                <c:pt idx="316">
                  <c:v>62.631954141320691</c:v>
                </c:pt>
                <c:pt idx="317">
                  <c:v>27.457958826279054</c:v>
                </c:pt>
                <c:pt idx="318">
                  <c:v>30.702329609935077</c:v>
                </c:pt>
                <c:pt idx="319">
                  <c:v>35.014941388607724</c:v>
                </c:pt>
                <c:pt idx="320">
                  <c:v>44.399403507916418</c:v>
                </c:pt>
                <c:pt idx="321">
                  <c:v>61.644158162620073</c:v>
                </c:pt>
                <c:pt idx="322">
                  <c:v>62.627595190327412</c:v>
                </c:pt>
                <c:pt idx="323">
                  <c:v>38.548252512597756</c:v>
                </c:pt>
                <c:pt idx="324">
                  <c:v>54.988942486777759</c:v>
                </c:pt>
                <c:pt idx="325">
                  <c:v>44.941705555259226</c:v>
                </c:pt>
                <c:pt idx="326">
                  <c:v>58.962068710175274</c:v>
                </c:pt>
                <c:pt idx="327">
                  <c:v>54.975783982869999</c:v>
                </c:pt>
                <c:pt idx="328">
                  <c:v>57.51432423216383</c:v>
                </c:pt>
                <c:pt idx="329">
                  <c:v>42.44641732894334</c:v>
                </c:pt>
                <c:pt idx="330">
                  <c:v>59.064723938190212</c:v>
                </c:pt>
                <c:pt idx="331">
                  <c:v>61.154187733736634</c:v>
                </c:pt>
                <c:pt idx="332">
                  <c:v>58.519133973461301</c:v>
                </c:pt>
                <c:pt idx="333">
                  <c:v>59.519198867768068</c:v>
                </c:pt>
                <c:pt idx="334">
                  <c:v>54.320256918833479</c:v>
                </c:pt>
                <c:pt idx="335">
                  <c:v>52.543436925038371</c:v>
                </c:pt>
                <c:pt idx="336">
                  <c:v>55.208703746174628</c:v>
                </c:pt>
                <c:pt idx="337">
                  <c:v>56.173768180020815</c:v>
                </c:pt>
                <c:pt idx="338">
                  <c:v>57.986693760190079</c:v>
                </c:pt>
                <c:pt idx="339">
                  <c:v>60.182584482470297</c:v>
                </c:pt>
                <c:pt idx="340">
                  <c:v>61.029794119219005</c:v>
                </c:pt>
                <c:pt idx="341">
                  <c:v>59.925709032887625</c:v>
                </c:pt>
                <c:pt idx="342">
                  <c:v>62.537347696734635</c:v>
                </c:pt>
                <c:pt idx="343">
                  <c:v>61.974909095220283</c:v>
                </c:pt>
                <c:pt idx="344">
                  <c:v>56.933430408471061</c:v>
                </c:pt>
                <c:pt idx="345">
                  <c:v>61.404132016824725</c:v>
                </c:pt>
                <c:pt idx="346">
                  <c:v>26.115407586611198</c:v>
                </c:pt>
                <c:pt idx="347">
                  <c:v>34.106416811744751</c:v>
                </c:pt>
                <c:pt idx="348">
                  <c:v>56.340991087715963</c:v>
                </c:pt>
                <c:pt idx="349">
                  <c:v>62.619036387464128</c:v>
                </c:pt>
                <c:pt idx="350">
                  <c:v>61.594718135078416</c:v>
                </c:pt>
                <c:pt idx="351">
                  <c:v>56.652215733796822</c:v>
                </c:pt>
                <c:pt idx="352">
                  <c:v>51.556416514847911</c:v>
                </c:pt>
                <c:pt idx="353">
                  <c:v>60.983269139245294</c:v>
                </c:pt>
                <c:pt idx="354">
                  <c:v>41.610179866415429</c:v>
                </c:pt>
                <c:pt idx="355">
                  <c:v>53.700304048885862</c:v>
                </c:pt>
                <c:pt idx="356">
                  <c:v>52.942569737428421</c:v>
                </c:pt>
                <c:pt idx="357">
                  <c:v>61.38000294452624</c:v>
                </c:pt>
                <c:pt idx="358">
                  <c:v>58.973786583131272</c:v>
                </c:pt>
                <c:pt idx="359">
                  <c:v>62.020633075609588</c:v>
                </c:pt>
                <c:pt idx="360">
                  <c:v>61.552494234692787</c:v>
                </c:pt>
                <c:pt idx="361">
                  <c:v>39.846971018372983</c:v>
                </c:pt>
                <c:pt idx="362">
                  <c:v>56.259513313525098</c:v>
                </c:pt>
                <c:pt idx="363">
                  <c:v>30.047220387648352</c:v>
                </c:pt>
                <c:pt idx="364">
                  <c:v>62.065514699523277</c:v>
                </c:pt>
                <c:pt idx="365">
                  <c:v>60.539417774017267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3-47A7-80AC-242BD6D896E0}"/>
            </c:ext>
          </c:extLst>
        </c:ser>
        <c:ser>
          <c:idx val="0"/>
          <c:order val="2"/>
          <c:tx>
            <c:strRef>
              <c:f>'098'!$AB$12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'098'!$AB$14:$AB$503</c:f>
              <c:numCache>
                <c:formatCode>0</c:formatCode>
                <c:ptCount val="490"/>
                <c:pt idx="0">
                  <c:v>73.61738635752468</c:v>
                </c:pt>
                <c:pt idx="1">
                  <c:v>67.294961424818581</c:v>
                </c:pt>
                <c:pt idx="2">
                  <c:v>43.27452526570363</c:v>
                </c:pt>
                <c:pt idx="3">
                  <c:v>65.047433599546935</c:v>
                </c:pt>
                <c:pt idx="4">
                  <c:v>57.48934909010552</c:v>
                </c:pt>
                <c:pt idx="5">
                  <c:v>97.81</c:v>
                </c:pt>
                <c:pt idx="6">
                  <c:v>67.950774905575486</c:v>
                </c:pt>
                <c:pt idx="7">
                  <c:v>75.227017986781689</c:v>
                </c:pt>
                <c:pt idx="8">
                  <c:v>97.81</c:v>
                </c:pt>
                <c:pt idx="9">
                  <c:v>73.600154560548361</c:v>
                </c:pt>
                <c:pt idx="10">
                  <c:v>97.035848825721018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85.843062048505431</c:v>
                </c:pt>
                <c:pt idx="46">
                  <c:v>88.463467558247629</c:v>
                </c:pt>
                <c:pt idx="47">
                  <c:v>92.631580230010002</c:v>
                </c:pt>
                <c:pt idx="48">
                  <c:v>96.000932713280889</c:v>
                </c:pt>
                <c:pt idx="49">
                  <c:v>89.224903580634319</c:v>
                </c:pt>
                <c:pt idx="50">
                  <c:v>96.484698648141574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0.86887681364005687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97.81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97.81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97.81</c:v>
                </c:pt>
                <c:pt idx="101">
                  <c:v>97.81</c:v>
                </c:pt>
                <c:pt idx="102">
                  <c:v>97.81</c:v>
                </c:pt>
                <c:pt idx="103">
                  <c:v>97.81</c:v>
                </c:pt>
                <c:pt idx="104">
                  <c:v>97.81</c:v>
                </c:pt>
                <c:pt idx="105">
                  <c:v>21.362931695737728</c:v>
                </c:pt>
                <c:pt idx="106">
                  <c:v>97.81</c:v>
                </c:pt>
                <c:pt idx="107">
                  <c:v>97.81</c:v>
                </c:pt>
                <c:pt idx="108">
                  <c:v>97.81</c:v>
                </c:pt>
                <c:pt idx="109">
                  <c:v>97.81</c:v>
                </c:pt>
                <c:pt idx="110">
                  <c:v>97.81</c:v>
                </c:pt>
                <c:pt idx="111">
                  <c:v>97.81</c:v>
                </c:pt>
                <c:pt idx="112">
                  <c:v>97.81</c:v>
                </c:pt>
                <c:pt idx="113">
                  <c:v>97.81</c:v>
                </c:pt>
                <c:pt idx="114">
                  <c:v>97.81</c:v>
                </c:pt>
                <c:pt idx="115">
                  <c:v>64.014220888011607</c:v>
                </c:pt>
                <c:pt idx="116">
                  <c:v>28.292650922582993</c:v>
                </c:pt>
                <c:pt idx="117">
                  <c:v>50.945049053317739</c:v>
                </c:pt>
                <c:pt idx="118">
                  <c:v>95.337974384979745</c:v>
                </c:pt>
                <c:pt idx="119">
                  <c:v>97.81</c:v>
                </c:pt>
                <c:pt idx="120">
                  <c:v>97.81</c:v>
                </c:pt>
                <c:pt idx="121">
                  <c:v>97.81</c:v>
                </c:pt>
                <c:pt idx="122">
                  <c:v>97.81</c:v>
                </c:pt>
                <c:pt idx="123">
                  <c:v>97.81</c:v>
                </c:pt>
                <c:pt idx="124">
                  <c:v>94.889810857266923</c:v>
                </c:pt>
                <c:pt idx="125">
                  <c:v>97.81</c:v>
                </c:pt>
                <c:pt idx="126">
                  <c:v>97.81</c:v>
                </c:pt>
                <c:pt idx="127">
                  <c:v>89.250384429460539</c:v>
                </c:pt>
                <c:pt idx="128">
                  <c:v>97.81</c:v>
                </c:pt>
                <c:pt idx="129">
                  <c:v>97.81</c:v>
                </c:pt>
                <c:pt idx="130">
                  <c:v>91.172289055048964</c:v>
                </c:pt>
                <c:pt idx="131">
                  <c:v>94.623477018607133</c:v>
                </c:pt>
                <c:pt idx="132">
                  <c:v>95.917531079336925</c:v>
                </c:pt>
                <c:pt idx="133">
                  <c:v>97.81</c:v>
                </c:pt>
                <c:pt idx="134">
                  <c:v>97.81</c:v>
                </c:pt>
                <c:pt idx="135">
                  <c:v>97.81</c:v>
                </c:pt>
                <c:pt idx="136">
                  <c:v>97.81</c:v>
                </c:pt>
                <c:pt idx="137">
                  <c:v>97.81</c:v>
                </c:pt>
                <c:pt idx="138">
                  <c:v>97.81</c:v>
                </c:pt>
                <c:pt idx="139">
                  <c:v>97.81</c:v>
                </c:pt>
                <c:pt idx="140">
                  <c:v>97.81</c:v>
                </c:pt>
                <c:pt idx="141">
                  <c:v>97.81</c:v>
                </c:pt>
                <c:pt idx="142">
                  <c:v>97.81</c:v>
                </c:pt>
                <c:pt idx="143">
                  <c:v>97.81</c:v>
                </c:pt>
                <c:pt idx="144">
                  <c:v>97.81</c:v>
                </c:pt>
                <c:pt idx="145">
                  <c:v>97.81</c:v>
                </c:pt>
                <c:pt idx="146">
                  <c:v>97.81</c:v>
                </c:pt>
                <c:pt idx="147">
                  <c:v>97.81</c:v>
                </c:pt>
                <c:pt idx="148">
                  <c:v>97.81</c:v>
                </c:pt>
                <c:pt idx="149">
                  <c:v>97.81</c:v>
                </c:pt>
                <c:pt idx="150">
                  <c:v>97.81</c:v>
                </c:pt>
                <c:pt idx="151">
                  <c:v>97.81</c:v>
                </c:pt>
                <c:pt idx="152">
                  <c:v>97.81</c:v>
                </c:pt>
                <c:pt idx="153">
                  <c:v>97.81</c:v>
                </c:pt>
                <c:pt idx="154">
                  <c:v>97.81</c:v>
                </c:pt>
                <c:pt idx="155">
                  <c:v>97.81</c:v>
                </c:pt>
                <c:pt idx="156">
                  <c:v>93.829312981671478</c:v>
                </c:pt>
                <c:pt idx="157">
                  <c:v>90.432716552370664</c:v>
                </c:pt>
                <c:pt idx="158">
                  <c:v>89.898468430749517</c:v>
                </c:pt>
                <c:pt idx="159">
                  <c:v>91.88489599321349</c:v>
                </c:pt>
                <c:pt idx="160">
                  <c:v>96.173484052287321</c:v>
                </c:pt>
                <c:pt idx="161">
                  <c:v>94.555827695762062</c:v>
                </c:pt>
                <c:pt idx="162">
                  <c:v>97.81</c:v>
                </c:pt>
                <c:pt idx="163">
                  <c:v>97.81</c:v>
                </c:pt>
                <c:pt idx="164">
                  <c:v>33.048242426161018</c:v>
                </c:pt>
                <c:pt idx="165">
                  <c:v>24.636836381937997</c:v>
                </c:pt>
                <c:pt idx="166">
                  <c:v>7.2243761845848411</c:v>
                </c:pt>
                <c:pt idx="167">
                  <c:v>5.1319319711707294</c:v>
                </c:pt>
                <c:pt idx="168">
                  <c:v>5.1980033618017814</c:v>
                </c:pt>
                <c:pt idx="169">
                  <c:v>7.8960778427315148</c:v>
                </c:pt>
                <c:pt idx="170">
                  <c:v>18.903777590093398</c:v>
                </c:pt>
                <c:pt idx="171">
                  <c:v>52.220119861013423</c:v>
                </c:pt>
                <c:pt idx="172">
                  <c:v>53.256898284197177</c:v>
                </c:pt>
                <c:pt idx="173">
                  <c:v>22.048671698708993</c:v>
                </c:pt>
                <c:pt idx="174">
                  <c:v>18.061423498236614</c:v>
                </c:pt>
                <c:pt idx="175">
                  <c:v>11.715925737286071</c:v>
                </c:pt>
                <c:pt idx="176">
                  <c:v>17.194500131713255</c:v>
                </c:pt>
                <c:pt idx="177">
                  <c:v>39.390661062980818</c:v>
                </c:pt>
                <c:pt idx="178">
                  <c:v>14.430987698913164</c:v>
                </c:pt>
                <c:pt idx="179">
                  <c:v>21.890042094662938</c:v>
                </c:pt>
                <c:pt idx="180">
                  <c:v>38.010869605986706</c:v>
                </c:pt>
                <c:pt idx="181">
                  <c:v>62.090415298571209</c:v>
                </c:pt>
                <c:pt idx="182">
                  <c:v>53.062186701383098</c:v>
                </c:pt>
                <c:pt idx="183">
                  <c:v>53.453503755107448</c:v>
                </c:pt>
                <c:pt idx="184">
                  <c:v>60.109998342537821</c:v>
                </c:pt>
                <c:pt idx="185">
                  <c:v>66.890092102798434</c:v>
                </c:pt>
                <c:pt idx="186">
                  <c:v>70.062550155920064</c:v>
                </c:pt>
                <c:pt idx="187">
                  <c:v>68.772355246875676</c:v>
                </c:pt>
                <c:pt idx="188">
                  <c:v>69.37084758528718</c:v>
                </c:pt>
                <c:pt idx="189">
                  <c:v>70.92705813485405</c:v>
                </c:pt>
                <c:pt idx="190">
                  <c:v>73.065707249159615</c:v>
                </c:pt>
                <c:pt idx="191">
                  <c:v>67.471224013733362</c:v>
                </c:pt>
                <c:pt idx="192">
                  <c:v>66.924130064238142</c:v>
                </c:pt>
                <c:pt idx="193">
                  <c:v>77.880381243866395</c:v>
                </c:pt>
                <c:pt idx="194">
                  <c:v>77.622687272997823</c:v>
                </c:pt>
                <c:pt idx="195">
                  <c:v>76.073077766267332</c:v>
                </c:pt>
                <c:pt idx="196">
                  <c:v>73.964875553691058</c:v>
                </c:pt>
                <c:pt idx="197">
                  <c:v>73.444574045084693</c:v>
                </c:pt>
                <c:pt idx="198">
                  <c:v>69.74473741040714</c:v>
                </c:pt>
                <c:pt idx="199">
                  <c:v>71.740488722934288</c:v>
                </c:pt>
                <c:pt idx="200">
                  <c:v>73.921532525600838</c:v>
                </c:pt>
                <c:pt idx="201">
                  <c:v>73.727180206787565</c:v>
                </c:pt>
                <c:pt idx="202">
                  <c:v>71.254431043093234</c:v>
                </c:pt>
                <c:pt idx="203">
                  <c:v>67.272582543880688</c:v>
                </c:pt>
                <c:pt idx="204">
                  <c:v>65.87261498383711</c:v>
                </c:pt>
                <c:pt idx="205">
                  <c:v>61.589400600246599</c:v>
                </c:pt>
                <c:pt idx="206">
                  <c:v>65.276697011730647</c:v>
                </c:pt>
                <c:pt idx="207">
                  <c:v>62.666163997728624</c:v>
                </c:pt>
                <c:pt idx="208">
                  <c:v>66.714747137739252</c:v>
                </c:pt>
                <c:pt idx="209">
                  <c:v>61.444644188386022</c:v>
                </c:pt>
                <c:pt idx="210">
                  <c:v>53.18231286218429</c:v>
                </c:pt>
                <c:pt idx="211">
                  <c:v>63.770060242541788</c:v>
                </c:pt>
                <c:pt idx="212">
                  <c:v>68.692252843783962</c:v>
                </c:pt>
                <c:pt idx="213">
                  <c:v>65.912679236422932</c:v>
                </c:pt>
                <c:pt idx="214">
                  <c:v>62.431255492004766</c:v>
                </c:pt>
                <c:pt idx="215">
                  <c:v>59.34665809119393</c:v>
                </c:pt>
                <c:pt idx="216">
                  <c:v>66.420216219839332</c:v>
                </c:pt>
                <c:pt idx="217">
                  <c:v>87.832284881350859</c:v>
                </c:pt>
                <c:pt idx="218">
                  <c:v>97.81</c:v>
                </c:pt>
                <c:pt idx="219">
                  <c:v>97.81</c:v>
                </c:pt>
                <c:pt idx="220">
                  <c:v>65.246422688213045</c:v>
                </c:pt>
                <c:pt idx="221">
                  <c:v>61.043275506952625</c:v>
                </c:pt>
                <c:pt idx="222">
                  <c:v>75.051105069093225</c:v>
                </c:pt>
                <c:pt idx="223">
                  <c:v>89.147002101627137</c:v>
                </c:pt>
                <c:pt idx="224">
                  <c:v>94.725372516357353</c:v>
                </c:pt>
                <c:pt idx="225">
                  <c:v>97.81</c:v>
                </c:pt>
                <c:pt idx="226">
                  <c:v>97.81</c:v>
                </c:pt>
                <c:pt idx="227">
                  <c:v>97.81</c:v>
                </c:pt>
                <c:pt idx="228">
                  <c:v>97.81</c:v>
                </c:pt>
                <c:pt idx="229">
                  <c:v>95.710929577537428</c:v>
                </c:pt>
                <c:pt idx="230">
                  <c:v>97.336234915875593</c:v>
                </c:pt>
                <c:pt idx="231">
                  <c:v>88.827380442892164</c:v>
                </c:pt>
                <c:pt idx="232">
                  <c:v>81.955963126854328</c:v>
                </c:pt>
                <c:pt idx="233">
                  <c:v>70.369857599622492</c:v>
                </c:pt>
                <c:pt idx="234">
                  <c:v>64.803553448889446</c:v>
                </c:pt>
                <c:pt idx="235">
                  <c:v>65.575272882208651</c:v>
                </c:pt>
                <c:pt idx="236">
                  <c:v>67.776295914355899</c:v>
                </c:pt>
                <c:pt idx="237">
                  <c:v>55.421624416350205</c:v>
                </c:pt>
                <c:pt idx="238">
                  <c:v>85.265921693239676</c:v>
                </c:pt>
                <c:pt idx="239">
                  <c:v>70.726423166767105</c:v>
                </c:pt>
                <c:pt idx="240">
                  <c:v>68.560488066775022</c:v>
                </c:pt>
                <c:pt idx="241">
                  <c:v>64.968452668366837</c:v>
                </c:pt>
                <c:pt idx="242">
                  <c:v>64.470545488197217</c:v>
                </c:pt>
                <c:pt idx="243">
                  <c:v>66.752709264230987</c:v>
                </c:pt>
                <c:pt idx="244">
                  <c:v>65.382853950672427</c:v>
                </c:pt>
                <c:pt idx="245">
                  <c:v>69.690972088729936</c:v>
                </c:pt>
                <c:pt idx="246">
                  <c:v>71.336939657696007</c:v>
                </c:pt>
                <c:pt idx="247">
                  <c:v>76.559952323415828</c:v>
                </c:pt>
                <c:pt idx="248">
                  <c:v>69.532976456007958</c:v>
                </c:pt>
                <c:pt idx="249">
                  <c:v>64.034742978614162</c:v>
                </c:pt>
                <c:pt idx="250">
                  <c:v>70.56384575744012</c:v>
                </c:pt>
                <c:pt idx="251">
                  <c:v>78.768910389138512</c:v>
                </c:pt>
                <c:pt idx="252">
                  <c:v>74.885522510487945</c:v>
                </c:pt>
                <c:pt idx="253">
                  <c:v>68.709044046433732</c:v>
                </c:pt>
                <c:pt idx="254">
                  <c:v>73.836034064608583</c:v>
                </c:pt>
                <c:pt idx="255">
                  <c:v>79.052243368419482</c:v>
                </c:pt>
                <c:pt idx="256">
                  <c:v>88.422504592402703</c:v>
                </c:pt>
                <c:pt idx="257">
                  <c:v>90.639390118876378</c:v>
                </c:pt>
                <c:pt idx="258">
                  <c:v>95.592493666232428</c:v>
                </c:pt>
                <c:pt idx="259">
                  <c:v>67.217964110360668</c:v>
                </c:pt>
                <c:pt idx="260">
                  <c:v>64.699419083575549</c:v>
                </c:pt>
                <c:pt idx="261">
                  <c:v>69.391843276373876</c:v>
                </c:pt>
                <c:pt idx="262">
                  <c:v>71.953251166325245</c:v>
                </c:pt>
                <c:pt idx="263">
                  <c:v>92.448652583591496</c:v>
                </c:pt>
                <c:pt idx="264">
                  <c:v>97.81</c:v>
                </c:pt>
                <c:pt idx="265">
                  <c:v>59.968921781523527</c:v>
                </c:pt>
                <c:pt idx="266">
                  <c:v>97.81</c:v>
                </c:pt>
                <c:pt idx="267">
                  <c:v>79.539804202500562</c:v>
                </c:pt>
                <c:pt idx="268">
                  <c:v>77.072721658232751</c:v>
                </c:pt>
                <c:pt idx="269">
                  <c:v>79.549377876816379</c:v>
                </c:pt>
                <c:pt idx="270">
                  <c:v>82.073061584150324</c:v>
                </c:pt>
                <c:pt idx="271">
                  <c:v>84.352258399194312</c:v>
                </c:pt>
                <c:pt idx="272">
                  <c:v>89.748445069183219</c:v>
                </c:pt>
                <c:pt idx="273">
                  <c:v>81.643037695541906</c:v>
                </c:pt>
                <c:pt idx="274">
                  <c:v>75.882555709245352</c:v>
                </c:pt>
                <c:pt idx="275">
                  <c:v>72.921298577745077</c:v>
                </c:pt>
                <c:pt idx="276">
                  <c:v>71.784081876863098</c:v>
                </c:pt>
                <c:pt idx="277">
                  <c:v>55.593636245402067</c:v>
                </c:pt>
                <c:pt idx="278">
                  <c:v>55.250578728185921</c:v>
                </c:pt>
                <c:pt idx="279">
                  <c:v>72.295009993827946</c:v>
                </c:pt>
                <c:pt idx="280">
                  <c:v>81.560511273960657</c:v>
                </c:pt>
                <c:pt idx="281">
                  <c:v>80.200101916999827</c:v>
                </c:pt>
                <c:pt idx="282">
                  <c:v>74.817522088008815</c:v>
                </c:pt>
                <c:pt idx="283">
                  <c:v>79.254371395827079</c:v>
                </c:pt>
                <c:pt idx="284">
                  <c:v>82.386452549696884</c:v>
                </c:pt>
                <c:pt idx="285">
                  <c:v>70.996783325463014</c:v>
                </c:pt>
                <c:pt idx="286">
                  <c:v>65.385104957348858</c:v>
                </c:pt>
                <c:pt idx="287">
                  <c:v>60.990639948349752</c:v>
                </c:pt>
                <c:pt idx="288">
                  <c:v>62.98341000853361</c:v>
                </c:pt>
                <c:pt idx="289">
                  <c:v>73.537731343492609</c:v>
                </c:pt>
                <c:pt idx="290">
                  <c:v>87.616995513055087</c:v>
                </c:pt>
                <c:pt idx="291">
                  <c:v>80.021006589634467</c:v>
                </c:pt>
                <c:pt idx="292">
                  <c:v>85.278122903414172</c:v>
                </c:pt>
                <c:pt idx="293">
                  <c:v>65.840912599171645</c:v>
                </c:pt>
                <c:pt idx="294">
                  <c:v>44.220465073597701</c:v>
                </c:pt>
                <c:pt idx="295">
                  <c:v>63.278417688360285</c:v>
                </c:pt>
                <c:pt idx="296">
                  <c:v>75.176964726412763</c:v>
                </c:pt>
                <c:pt idx="297">
                  <c:v>65.111579936258792</c:v>
                </c:pt>
                <c:pt idx="298">
                  <c:v>86.213266387639393</c:v>
                </c:pt>
                <c:pt idx="299">
                  <c:v>66.809232524793941</c:v>
                </c:pt>
                <c:pt idx="300">
                  <c:v>47.238832159439021</c:v>
                </c:pt>
                <c:pt idx="301">
                  <c:v>27.519103825659805</c:v>
                </c:pt>
                <c:pt idx="302">
                  <c:v>57.844370573768209</c:v>
                </c:pt>
                <c:pt idx="303">
                  <c:v>73.600298200841763</c:v>
                </c:pt>
                <c:pt idx="304">
                  <c:v>30.482152975342693</c:v>
                </c:pt>
                <c:pt idx="305">
                  <c:v>67.04030394851705</c:v>
                </c:pt>
                <c:pt idx="306">
                  <c:v>57.945313498150831</c:v>
                </c:pt>
                <c:pt idx="307">
                  <c:v>45.224641808571128</c:v>
                </c:pt>
                <c:pt idx="308">
                  <c:v>56.805324677741766</c:v>
                </c:pt>
                <c:pt idx="309">
                  <c:v>3.4773740838021894</c:v>
                </c:pt>
                <c:pt idx="310">
                  <c:v>2.0368879357259857</c:v>
                </c:pt>
                <c:pt idx="311">
                  <c:v>6.1948811039454625</c:v>
                </c:pt>
                <c:pt idx="312">
                  <c:v>25.466429929204921</c:v>
                </c:pt>
                <c:pt idx="313">
                  <c:v>32.806516517515327</c:v>
                </c:pt>
                <c:pt idx="314">
                  <c:v>31.608196877610389</c:v>
                </c:pt>
                <c:pt idx="315">
                  <c:v>60.941181450256927</c:v>
                </c:pt>
                <c:pt idx="316">
                  <c:v>17.953828921465615</c:v>
                </c:pt>
                <c:pt idx="317">
                  <c:v>0.98803591945302571</c:v>
                </c:pt>
                <c:pt idx="318">
                  <c:v>1.1461870468431385</c:v>
                </c:pt>
                <c:pt idx="319">
                  <c:v>1.4497470010444005</c:v>
                </c:pt>
                <c:pt idx="320">
                  <c:v>2.7109876003500659</c:v>
                </c:pt>
                <c:pt idx="321">
                  <c:v>13.043452424858813</c:v>
                </c:pt>
                <c:pt idx="322">
                  <c:v>17.740727275241639</c:v>
                </c:pt>
                <c:pt idx="323">
                  <c:v>58.060875939134988</c:v>
                </c:pt>
                <c:pt idx="324">
                  <c:v>37.485751258078544</c:v>
                </c:pt>
                <c:pt idx="325">
                  <c:v>50.720869628260139</c:v>
                </c:pt>
                <c:pt idx="326">
                  <c:v>30.739598576382839</c:v>
                </c:pt>
                <c:pt idx="327">
                  <c:v>37.505709806579475</c:v>
                </c:pt>
                <c:pt idx="328">
                  <c:v>33.403533938414682</c:v>
                </c:pt>
                <c:pt idx="329">
                  <c:v>53.644940750340481</c:v>
                </c:pt>
                <c:pt idx="330">
                  <c:v>9.238189894598662</c:v>
                </c:pt>
                <c:pt idx="331">
                  <c:v>25.727819328926699</c:v>
                </c:pt>
                <c:pt idx="332">
                  <c:v>31.589609376621901</c:v>
                </c:pt>
                <c:pt idx="333">
                  <c:v>29.614054137587118</c:v>
                </c:pt>
                <c:pt idx="334">
                  <c:v>38.48645200790034</c:v>
                </c:pt>
                <c:pt idx="335">
                  <c:v>41.029510691993188</c:v>
                </c:pt>
                <c:pt idx="336">
                  <c:v>37.150744146207188</c:v>
                </c:pt>
                <c:pt idx="337">
                  <c:v>35.638738938231015</c:v>
                </c:pt>
                <c:pt idx="338">
                  <c:v>32.568395618445983</c:v>
                </c:pt>
                <c:pt idx="339">
                  <c:v>28.167898239039303</c:v>
                </c:pt>
                <c:pt idx="340">
                  <c:v>26.070426695192666</c:v>
                </c:pt>
                <c:pt idx="341">
                  <c:v>28.743883788821826</c:v>
                </c:pt>
                <c:pt idx="342">
                  <c:v>19.956387338478727</c:v>
                </c:pt>
                <c:pt idx="343">
                  <c:v>23.0510437303084</c:v>
                </c:pt>
                <c:pt idx="344">
                  <c:v>34.394233536157387</c:v>
                </c:pt>
                <c:pt idx="345">
                  <c:v>25.001123629470257</c:v>
                </c:pt>
                <c:pt idx="346">
                  <c:v>0.93543969329662957</c:v>
                </c:pt>
                <c:pt idx="347">
                  <c:v>1.3750566040281598</c:v>
                </c:pt>
                <c:pt idx="348">
                  <c:v>7.0425150022690417</c:v>
                </c:pt>
                <c:pt idx="349">
                  <c:v>18.847240962066643</c:v>
                </c:pt>
                <c:pt idx="350">
                  <c:v>24.404392053002681</c:v>
                </c:pt>
                <c:pt idx="351">
                  <c:v>34.86117443185627</c:v>
                </c:pt>
                <c:pt idx="352">
                  <c:v>42.382217216387666</c:v>
                </c:pt>
                <c:pt idx="353">
                  <c:v>26.19575055931945</c:v>
                </c:pt>
                <c:pt idx="354">
                  <c:v>54.606163228557769</c:v>
                </c:pt>
                <c:pt idx="355">
                  <c:v>5.5839182041549549</c:v>
                </c:pt>
                <c:pt idx="356">
                  <c:v>5.2412038593678716</c:v>
                </c:pt>
                <c:pt idx="357">
                  <c:v>25.073804289747692</c:v>
                </c:pt>
                <c:pt idx="358">
                  <c:v>30.716613041121761</c:v>
                </c:pt>
                <c:pt idx="359">
                  <c:v>22.867473250504382</c:v>
                </c:pt>
                <c:pt idx="360">
                  <c:v>24.540333704670857</c:v>
                </c:pt>
                <c:pt idx="361">
                  <c:v>56.606951433868609</c:v>
                </c:pt>
                <c:pt idx="362">
                  <c:v>35.500864351862781</c:v>
                </c:pt>
                <c:pt idx="363">
                  <c:v>67.297470222448624</c:v>
                </c:pt>
                <c:pt idx="364">
                  <c:v>14.198204055016944</c:v>
                </c:pt>
                <c:pt idx="365">
                  <c:v>27.326817081977651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3-47A7-80AC-242BD6D89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'098'!$BB$12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100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F-4975-AF55-D623DDABAFD2}"/>
            </c:ext>
          </c:extLst>
        </c:ser>
        <c:ser>
          <c:idx val="1"/>
          <c:order val="1"/>
          <c:tx>
            <c:strRef>
              <c:f>'098'!$BA$12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100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100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0</c:v>
                </c:pt>
                <c:pt idx="347">
                  <c:v>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F-4975-AF55-D623DDABAFD2}"/>
            </c:ext>
          </c:extLst>
        </c:ser>
        <c:ser>
          <c:idx val="0"/>
          <c:order val="2"/>
          <c:tx>
            <c:strRef>
              <c:f>'098'!$AZ$12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F-4975-AF55-D623DDABA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'098'!$BE$12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4-4F2D-B923-35BECB1BA132}"/>
            </c:ext>
          </c:extLst>
        </c:ser>
        <c:ser>
          <c:idx val="1"/>
          <c:order val="1"/>
          <c:tx>
            <c:strRef>
              <c:f>'098'!$BD$12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100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4-4F2D-B923-35BECB1BA132}"/>
            </c:ext>
          </c:extLst>
        </c:ser>
        <c:ser>
          <c:idx val="0"/>
          <c:order val="2"/>
          <c:tx>
            <c:strRef>
              <c:f>'098'!$BC$12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cat>
          <c:val>
            <c:numRef>
              <c:f>'098'!$BC$14:$BC$503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4-4F2D-B923-35BECB1B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'098'!$U$14:$U$4146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8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4</c:v>
                </c:pt>
                <c:pt idx="303">
                  <c:v>3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7</c:v>
                </c:pt>
                <c:pt idx="310">
                  <c:v>7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6</c:v>
                </c:pt>
                <c:pt idx="317">
                  <c:v>8</c:v>
                </c:pt>
                <c:pt idx="318">
                  <c:v>8</c:v>
                </c:pt>
                <c:pt idx="319">
                  <c:v>7</c:v>
                </c:pt>
                <c:pt idx="320">
                  <c:v>7</c:v>
                </c:pt>
                <c:pt idx="321">
                  <c:v>6</c:v>
                </c:pt>
                <c:pt idx="322">
                  <c:v>6</c:v>
                </c:pt>
                <c:pt idx="323">
                  <c:v>4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7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4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5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D-4B9A-BDD2-56939A7DF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'098'!$AN$14:$AN$4146</c:f>
              <c:numCache>
                <c:formatCode>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6.6647383479988651</c:v>
                </c:pt>
                <c:pt idx="3">
                  <c:v>10.998005109281864</c:v>
                </c:pt>
                <c:pt idx="4">
                  <c:v>12.939139824013624</c:v>
                </c:pt>
                <c:pt idx="5">
                  <c:v>14.611258586432017</c:v>
                </c:pt>
                <c:pt idx="6">
                  <c:v>10.4054667045132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15.749960913993755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10.905695713880219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6.6673757592960561</c:v>
                </c:pt>
                <c:pt idx="116">
                  <c:v>8.1179519727504967</c:v>
                </c:pt>
                <c:pt idx="117">
                  <c:v>8.6190601192165772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4.9926195855804716</c:v>
                </c:pt>
                <c:pt idx="165">
                  <c:v>5.004487936417827</c:v>
                </c:pt>
                <c:pt idx="166">
                  <c:v>6.6768704399659402</c:v>
                </c:pt>
                <c:pt idx="167">
                  <c:v>7.2571009253477161</c:v>
                </c:pt>
                <c:pt idx="168">
                  <c:v>8.0430494919103026</c:v>
                </c:pt>
                <c:pt idx="169">
                  <c:v>7.2855849673573658</c:v>
                </c:pt>
                <c:pt idx="170">
                  <c:v>6.5592418961112697</c:v>
                </c:pt>
                <c:pt idx="171">
                  <c:v>5.0058066420664247</c:v>
                </c:pt>
                <c:pt idx="172">
                  <c:v>4.5679963667328982</c:v>
                </c:pt>
                <c:pt idx="173">
                  <c:v>5.2167995458416128</c:v>
                </c:pt>
                <c:pt idx="174">
                  <c:v>6.4999001419244964</c:v>
                </c:pt>
                <c:pt idx="175">
                  <c:v>6.4700973942662516</c:v>
                </c:pt>
                <c:pt idx="176">
                  <c:v>5.8023048538177715</c:v>
                </c:pt>
                <c:pt idx="177">
                  <c:v>4.8291000851546988</c:v>
                </c:pt>
                <c:pt idx="178">
                  <c:v>6.0090778995174574</c:v>
                </c:pt>
                <c:pt idx="179">
                  <c:v>6.2836324155549281</c:v>
                </c:pt>
                <c:pt idx="180">
                  <c:v>4.1644724382628473</c:v>
                </c:pt>
                <c:pt idx="181">
                  <c:v>5.0269059324439445</c:v>
                </c:pt>
                <c:pt idx="182">
                  <c:v>3.08401294351405</c:v>
                </c:pt>
                <c:pt idx="183">
                  <c:v>3.1789597502128886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3.1244532500709639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10.84503525404485</c:v>
                </c:pt>
                <c:pt idx="235">
                  <c:v>11.657357933579339</c:v>
                </c:pt>
                <c:pt idx="236">
                  <c:v>11.55713630428612</c:v>
                </c:pt>
                <c:pt idx="237">
                  <c:v>13.958938858927054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11.064819528810673</c:v>
                </c:pt>
                <c:pt idx="241">
                  <c:v>12.420448935566279</c:v>
                </c:pt>
                <c:pt idx="242">
                  <c:v>13.466622083451606</c:v>
                </c:pt>
                <c:pt idx="243">
                  <c:v>13.973005052512065</c:v>
                </c:pt>
                <c:pt idx="244">
                  <c:v>13.892124439398243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13.565085438546696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9.4067669599772952</c:v>
                </c:pt>
                <c:pt idx="260">
                  <c:v>11.001521657678117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14.725546409310247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7.6906913426057324</c:v>
                </c:pt>
                <c:pt idx="278">
                  <c:v>8.689391087141642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10.994488560885609</c:v>
                </c:pt>
                <c:pt idx="287">
                  <c:v>11.140425319330115</c:v>
                </c:pt>
                <c:pt idx="288">
                  <c:v>11.136908770933864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9.8357858643201848</c:v>
                </c:pt>
                <c:pt idx="294">
                  <c:v>8.3790556911722991</c:v>
                </c:pt>
                <c:pt idx="295">
                  <c:v>8.4713650865739414</c:v>
                </c:pt>
                <c:pt idx="296">
                  <c:v>10.030075163213173</c:v>
                </c:pt>
                <c:pt idx="297">
                  <c:v>6.1856086290093693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5.9253840476866317</c:v>
                </c:pt>
                <c:pt idx="301">
                  <c:v>4.9504210048254347</c:v>
                </c:pt>
                <c:pt idx="302">
                  <c:v>5.0778958841896138</c:v>
                </c:pt>
                <c:pt idx="303">
                  <c:v>7.2265069543003131</c:v>
                </c:pt>
                <c:pt idx="304">
                  <c:v>7.5772826568265685</c:v>
                </c:pt>
                <c:pt idx="305">
                  <c:v>8.6049939256315646</c:v>
                </c:pt>
                <c:pt idx="306">
                  <c:v>10.110076639227936</c:v>
                </c:pt>
                <c:pt idx="307">
                  <c:v>10.326783934147034</c:v>
                </c:pt>
                <c:pt idx="308">
                  <c:v>13.382224921941528</c:v>
                </c:pt>
                <c:pt idx="309">
                  <c:v>12.227917910871417</c:v>
                </c:pt>
                <c:pt idx="310">
                  <c:v>13.602888333806419</c:v>
                </c:pt>
                <c:pt idx="311">
                  <c:v>13.122703650298041</c:v>
                </c:pt>
                <c:pt idx="312">
                  <c:v>11.044159806982686</c:v>
                </c:pt>
                <c:pt idx="313">
                  <c:v>9.2599510644337215</c:v>
                </c:pt>
                <c:pt idx="314">
                  <c:v>9.081925801873405</c:v>
                </c:pt>
                <c:pt idx="315">
                  <c:v>12.372975532216863</c:v>
                </c:pt>
                <c:pt idx="316">
                  <c:v>9.7404874027817208</c:v>
                </c:pt>
                <c:pt idx="317">
                  <c:v>15.27522688049957</c:v>
                </c:pt>
                <c:pt idx="318">
                  <c:v>13.485083962531935</c:v>
                </c:pt>
                <c:pt idx="319">
                  <c:v>17.194163383479989</c:v>
                </c:pt>
                <c:pt idx="320">
                  <c:v>17.755931989781438</c:v>
                </c:pt>
                <c:pt idx="321">
                  <c:v>18.170708873119501</c:v>
                </c:pt>
                <c:pt idx="322">
                  <c:v>14.591214260573372</c:v>
                </c:pt>
                <c:pt idx="323">
                  <c:v>14.460047005393131</c:v>
                </c:pt>
                <c:pt idx="324">
                  <c:v>9.7017174567130322</c:v>
                </c:pt>
                <c:pt idx="325">
                  <c:v>12.903974340051093</c:v>
                </c:pt>
                <c:pt idx="326">
                  <c:v>14.307956287255186</c:v>
                </c:pt>
                <c:pt idx="327">
                  <c:v>15.096542265114962</c:v>
                </c:pt>
                <c:pt idx="328">
                  <c:v>14.041577746239003</c:v>
                </c:pt>
                <c:pt idx="329">
                  <c:v>15.311051717286409</c:v>
                </c:pt>
                <c:pt idx="330">
                  <c:v>16.659999682089129</c:v>
                </c:pt>
                <c:pt idx="331">
                  <c:v>15.253468237297756</c:v>
                </c:pt>
                <c:pt idx="332">
                  <c:v>11.245921771217713</c:v>
                </c:pt>
                <c:pt idx="333">
                  <c:v>10.45865449900653</c:v>
                </c:pt>
                <c:pt idx="334">
                  <c:v>9.3865468066988385</c:v>
                </c:pt>
                <c:pt idx="335">
                  <c:v>9.1491797899517486</c:v>
                </c:pt>
                <c:pt idx="336">
                  <c:v>9.2546762418393431</c:v>
                </c:pt>
                <c:pt idx="337">
                  <c:v>9.3588539880783426</c:v>
                </c:pt>
                <c:pt idx="338">
                  <c:v>9.5131425489639518</c:v>
                </c:pt>
                <c:pt idx="339">
                  <c:v>10.05117445359069</c:v>
                </c:pt>
                <c:pt idx="340">
                  <c:v>10.43228038603463</c:v>
                </c:pt>
                <c:pt idx="341">
                  <c:v>10.324146522849848</c:v>
                </c:pt>
                <c:pt idx="342">
                  <c:v>8.4808597672438282</c:v>
                </c:pt>
                <c:pt idx="343">
                  <c:v>8.3632312233891568</c:v>
                </c:pt>
                <c:pt idx="344">
                  <c:v>8.1720189043428917</c:v>
                </c:pt>
                <c:pt idx="345">
                  <c:v>9.4498446778313934</c:v>
                </c:pt>
                <c:pt idx="346">
                  <c:v>16.240519415271077</c:v>
                </c:pt>
                <c:pt idx="347">
                  <c:v>24.83913959693443</c:v>
                </c:pt>
                <c:pt idx="348">
                  <c:v>21.962251353959694</c:v>
                </c:pt>
                <c:pt idx="349">
                  <c:v>18.366932273630432</c:v>
                </c:pt>
                <c:pt idx="350">
                  <c:v>19.698824978711322</c:v>
                </c:pt>
                <c:pt idx="351">
                  <c:v>17.831537780300877</c:v>
                </c:pt>
                <c:pt idx="352">
                  <c:v>17.272406585296626</c:v>
                </c:pt>
                <c:pt idx="353">
                  <c:v>20.040369741697418</c:v>
                </c:pt>
                <c:pt idx="354">
                  <c:v>22.351181606585296</c:v>
                </c:pt>
                <c:pt idx="355">
                  <c:v>23.452916219131424</c:v>
                </c:pt>
                <c:pt idx="356">
                  <c:v>26.213758365029804</c:v>
                </c:pt>
                <c:pt idx="357">
                  <c:v>17.495267839909168</c:v>
                </c:pt>
                <c:pt idx="358">
                  <c:v>12.875841952881066</c:v>
                </c:pt>
                <c:pt idx="359">
                  <c:v>15.365558217428328</c:v>
                </c:pt>
                <c:pt idx="360">
                  <c:v>15.976118932727791</c:v>
                </c:pt>
                <c:pt idx="361">
                  <c:v>14.215646891853533</c:v>
                </c:pt>
                <c:pt idx="362">
                  <c:v>10.210737837070681</c:v>
                </c:pt>
                <c:pt idx="363">
                  <c:v>14.871483167754755</c:v>
                </c:pt>
                <c:pt idx="364">
                  <c:v>13.946630939540171</c:v>
                </c:pt>
                <c:pt idx="365">
                  <c:v>16.392829917683795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02-40F6-9396-C78611E8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'098'!$AJ$14:$AJ$4146</c:f>
              <c:numCache>
                <c:formatCode>0</c:formatCode>
                <c:ptCount val="4133"/>
                <c:pt idx="55">
                  <c:v>42.687666545120742</c:v>
                </c:pt>
                <c:pt idx="309">
                  <c:v>31</c:v>
                </c:pt>
                <c:pt idx="310">
                  <c:v>31</c:v>
                </c:pt>
                <c:pt idx="317">
                  <c:v>32.26427789689</c:v>
                </c:pt>
                <c:pt idx="318">
                  <c:v>31.373931828783512</c:v>
                </c:pt>
                <c:pt idx="319">
                  <c:v>31</c:v>
                </c:pt>
                <c:pt idx="320">
                  <c:v>31</c:v>
                </c:pt>
                <c:pt idx="346">
                  <c:v>32.015759721058672</c:v>
                </c:pt>
                <c:pt idx="347">
                  <c:v>32.933594247166731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9-495F-9397-370ABC32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'098'!$AE$14:$AE$4146</c:f>
              <c:numCache>
                <c:formatCode>0</c:formatCode>
                <c:ptCount val="4133"/>
                <c:pt idx="0">
                  <c:v>739.00320923403115</c:v>
                </c:pt>
                <c:pt idx="1">
                  <c:v>948.16006769434046</c:v>
                </c:pt>
                <c:pt idx="2">
                  <c:v>1336.1900874578357</c:v>
                </c:pt>
                <c:pt idx="3">
                  <c:v>1653.6217401873448</c:v>
                </c:pt>
                <c:pt idx="4">
                  <c:v>1941.6844696401545</c:v>
                </c:pt>
                <c:pt idx="5">
                  <c:v>1462.074294782421</c:v>
                </c:pt>
                <c:pt idx="6">
                  <c:v>1564.0045920631392</c:v>
                </c:pt>
                <c:pt idx="7">
                  <c:v>1533.2471211039833</c:v>
                </c:pt>
                <c:pt idx="8">
                  <c:v>1375.2728872362293</c:v>
                </c:pt>
                <c:pt idx="9">
                  <c:v>1683.8293081489155</c:v>
                </c:pt>
                <c:pt idx="10">
                  <c:v>1463.795804676341</c:v>
                </c:pt>
                <c:pt idx="11">
                  <c:v>1307.2646582929096</c:v>
                </c:pt>
                <c:pt idx="12">
                  <c:v>1193.7704411710042</c:v>
                </c:pt>
                <c:pt idx="13">
                  <c:v>1119.1255623880318</c:v>
                </c:pt>
                <c:pt idx="14">
                  <c:v>881.77011193532201</c:v>
                </c:pt>
                <c:pt idx="15">
                  <c:v>828.69874159947904</c:v>
                </c:pt>
                <c:pt idx="16">
                  <c:v>718.331575570214</c:v>
                </c:pt>
                <c:pt idx="17">
                  <c:v>666.62817155214134</c:v>
                </c:pt>
                <c:pt idx="18">
                  <c:v>635.62852026160579</c:v>
                </c:pt>
                <c:pt idx="19">
                  <c:v>616.11553209386034</c:v>
                </c:pt>
                <c:pt idx="20">
                  <c:v>585.07118741622469</c:v>
                </c:pt>
                <c:pt idx="21">
                  <c:v>565.5165013530318</c:v>
                </c:pt>
                <c:pt idx="22">
                  <c:v>563.56850043661018</c:v>
                </c:pt>
                <c:pt idx="23">
                  <c:v>533.320806370014</c:v>
                </c:pt>
                <c:pt idx="24">
                  <c:v>527.24162230167417</c:v>
                </c:pt>
                <c:pt idx="25">
                  <c:v>510.26808785419018</c:v>
                </c:pt>
                <c:pt idx="26">
                  <c:v>482.26911835791515</c:v>
                </c:pt>
                <c:pt idx="27">
                  <c:v>463.90590870512926</c:v>
                </c:pt>
                <c:pt idx="28">
                  <c:v>487.52380385518563</c:v>
                </c:pt>
                <c:pt idx="29">
                  <c:v>518.28198666495643</c:v>
                </c:pt>
                <c:pt idx="30">
                  <c:v>518.48632453234927</c:v>
                </c:pt>
                <c:pt idx="31">
                  <c:v>542.72580408731199</c:v>
                </c:pt>
                <c:pt idx="32">
                  <c:v>540.75238694109146</c:v>
                </c:pt>
                <c:pt idx="33">
                  <c:v>557.85315062676273</c:v>
                </c:pt>
                <c:pt idx="34">
                  <c:v>523.19211506103557</c:v>
                </c:pt>
                <c:pt idx="35">
                  <c:v>456.33995179436607</c:v>
                </c:pt>
                <c:pt idx="36">
                  <c:v>472.10658810560227</c:v>
                </c:pt>
                <c:pt idx="37">
                  <c:v>482.34079976523691</c:v>
                </c:pt>
                <c:pt idx="38">
                  <c:v>427.7633794296695</c:v>
                </c:pt>
                <c:pt idx="39">
                  <c:v>382.06062714950207</c:v>
                </c:pt>
                <c:pt idx="40">
                  <c:v>354.15418800827217</c:v>
                </c:pt>
                <c:pt idx="41">
                  <c:v>351.33785507348864</c:v>
                </c:pt>
                <c:pt idx="42">
                  <c:v>351.38797568247179</c:v>
                </c:pt>
                <c:pt idx="43">
                  <c:v>358.51284161634533</c:v>
                </c:pt>
                <c:pt idx="44">
                  <c:v>380.9269822109988</c:v>
                </c:pt>
                <c:pt idx="45">
                  <c:v>472.55696173583522</c:v>
                </c:pt>
                <c:pt idx="46">
                  <c:v>511.37317298204954</c:v>
                </c:pt>
                <c:pt idx="47">
                  <c:v>515.8336395985109</c:v>
                </c:pt>
                <c:pt idx="48">
                  <c:v>569.36923350000575</c:v>
                </c:pt>
                <c:pt idx="49">
                  <c:v>734.7988923782134</c:v>
                </c:pt>
                <c:pt idx="50">
                  <c:v>740.49481694156714</c:v>
                </c:pt>
                <c:pt idx="51">
                  <c:v>669.50061607921327</c:v>
                </c:pt>
                <c:pt idx="52">
                  <c:v>590.68371618868309</c:v>
                </c:pt>
                <c:pt idx="53">
                  <c:v>573.24981360700826</c:v>
                </c:pt>
                <c:pt idx="54">
                  <c:v>622.94495350652494</c:v>
                </c:pt>
                <c:pt idx="56">
                  <c:v>654.70655652495873</c:v>
                </c:pt>
                <c:pt idx="57">
                  <c:v>675.12643102566756</c:v>
                </c:pt>
                <c:pt idx="58">
                  <c:v>654.65258048451528</c:v>
                </c:pt>
                <c:pt idx="59">
                  <c:v>648.4076128633842</c:v>
                </c:pt>
                <c:pt idx="60">
                  <c:v>599.45357574404136</c:v>
                </c:pt>
                <c:pt idx="61">
                  <c:v>596.56784504297343</c:v>
                </c:pt>
                <c:pt idx="62">
                  <c:v>574.92336703913747</c:v>
                </c:pt>
                <c:pt idx="63">
                  <c:v>522.8854004238317</c:v>
                </c:pt>
                <c:pt idx="64">
                  <c:v>494.60341264053613</c:v>
                </c:pt>
                <c:pt idx="65">
                  <c:v>466.90288315712189</c:v>
                </c:pt>
                <c:pt idx="66">
                  <c:v>414.53948850873292</c:v>
                </c:pt>
                <c:pt idx="67">
                  <c:v>356.04293375156055</c:v>
                </c:pt>
                <c:pt idx="68">
                  <c:v>293.75376196035614</c:v>
                </c:pt>
                <c:pt idx="69">
                  <c:v>255.83672618418558</c:v>
                </c:pt>
                <c:pt idx="70">
                  <c:v>342.84303535919304</c:v>
                </c:pt>
                <c:pt idx="71">
                  <c:v>437.7567149653097</c:v>
                </c:pt>
                <c:pt idx="72">
                  <c:v>573.70519878689379</c:v>
                </c:pt>
                <c:pt idx="73">
                  <c:v>664.38958957497107</c:v>
                </c:pt>
                <c:pt idx="74">
                  <c:v>717.61117364857114</c:v>
                </c:pt>
                <c:pt idx="75">
                  <c:v>706.23403439708989</c:v>
                </c:pt>
                <c:pt idx="76">
                  <c:v>808.14763433992948</c:v>
                </c:pt>
                <c:pt idx="77">
                  <c:v>764.96734226375975</c:v>
                </c:pt>
                <c:pt idx="78">
                  <c:v>744.01841371319006</c:v>
                </c:pt>
                <c:pt idx="79">
                  <c:v>719.92772419475375</c:v>
                </c:pt>
                <c:pt idx="80">
                  <c:v>717.68513869693084</c:v>
                </c:pt>
                <c:pt idx="81">
                  <c:v>698.25697002131142</c:v>
                </c:pt>
                <c:pt idx="82">
                  <c:v>696.36837236721544</c:v>
                </c:pt>
                <c:pt idx="83">
                  <c:v>680.29558518019803</c:v>
                </c:pt>
                <c:pt idx="84">
                  <c:v>687.5284031949576</c:v>
                </c:pt>
                <c:pt idx="85">
                  <c:v>667.20876991221496</c:v>
                </c:pt>
                <c:pt idx="86">
                  <c:v>654.66485862951106</c:v>
                </c:pt>
                <c:pt idx="87">
                  <c:v>644.49076208281735</c:v>
                </c:pt>
                <c:pt idx="88">
                  <c:v>616.71540761123583</c:v>
                </c:pt>
                <c:pt idx="89">
                  <c:v>626.34888381368796</c:v>
                </c:pt>
                <c:pt idx="90">
                  <c:v>617.74181231946739</c:v>
                </c:pt>
                <c:pt idx="91">
                  <c:v>588.00460699604525</c:v>
                </c:pt>
                <c:pt idx="92">
                  <c:v>531.83160179736092</c:v>
                </c:pt>
                <c:pt idx="93">
                  <c:v>479.42037018102684</c:v>
                </c:pt>
                <c:pt idx="94">
                  <c:v>439.14508596322622</c:v>
                </c:pt>
                <c:pt idx="95">
                  <c:v>307.33006893459753</c:v>
                </c:pt>
                <c:pt idx="96">
                  <c:v>359.17754761792889</c:v>
                </c:pt>
                <c:pt idx="97">
                  <c:v>330.02180059438854</c:v>
                </c:pt>
                <c:pt idx="98">
                  <c:v>311.70871155058632</c:v>
                </c:pt>
                <c:pt idx="99">
                  <c:v>377.71953081911568</c:v>
                </c:pt>
                <c:pt idx="100">
                  <c:v>451.57318621293109</c:v>
                </c:pt>
                <c:pt idx="101">
                  <c:v>488.60875188593616</c:v>
                </c:pt>
                <c:pt idx="102">
                  <c:v>511.3290433563717</c:v>
                </c:pt>
                <c:pt idx="103">
                  <c:v>572.40360614840779</c:v>
                </c:pt>
                <c:pt idx="104">
                  <c:v>549.46041150389351</c:v>
                </c:pt>
                <c:pt idx="105">
                  <c:v>2190.650492188458</c:v>
                </c:pt>
                <c:pt idx="106">
                  <c:v>639.52900359048158</c:v>
                </c:pt>
                <c:pt idx="107">
                  <c:v>508.87020032769476</c:v>
                </c:pt>
                <c:pt idx="108">
                  <c:v>502.5589785211252</c:v>
                </c:pt>
                <c:pt idx="109">
                  <c:v>515.56168614759849</c:v>
                </c:pt>
                <c:pt idx="110">
                  <c:v>551.50216119670279</c:v>
                </c:pt>
                <c:pt idx="111">
                  <c:v>536.63470035551097</c:v>
                </c:pt>
                <c:pt idx="112">
                  <c:v>517.47027280961015</c:v>
                </c:pt>
                <c:pt idx="113">
                  <c:v>515.33563939267401</c:v>
                </c:pt>
                <c:pt idx="114">
                  <c:v>527.83942457035403</c:v>
                </c:pt>
                <c:pt idx="115">
                  <c:v>1027.1445047250784</c:v>
                </c:pt>
                <c:pt idx="116">
                  <c:v>1673.9037751062442</c:v>
                </c:pt>
                <c:pt idx="117">
                  <c:v>1352.0437462286457</c:v>
                </c:pt>
                <c:pt idx="118">
                  <c:v>639.7802612953169</c:v>
                </c:pt>
                <c:pt idx="119">
                  <c:v>510.34846467053922</c:v>
                </c:pt>
                <c:pt idx="120">
                  <c:v>475.22118948116105</c:v>
                </c:pt>
                <c:pt idx="121">
                  <c:v>464.21203609801722</c:v>
                </c:pt>
                <c:pt idx="122">
                  <c:v>473.52450346026944</c:v>
                </c:pt>
                <c:pt idx="123">
                  <c:v>654.98308748285467</c:v>
                </c:pt>
                <c:pt idx="124">
                  <c:v>826.73330801167072</c:v>
                </c:pt>
                <c:pt idx="125">
                  <c:v>592.77965231427811</c:v>
                </c:pt>
                <c:pt idx="126">
                  <c:v>752.38426082678939</c:v>
                </c:pt>
                <c:pt idx="127">
                  <c:v>1016.6170463992296</c:v>
                </c:pt>
                <c:pt idx="128">
                  <c:v>625.25984647624171</c:v>
                </c:pt>
                <c:pt idx="129">
                  <c:v>543.00743238090456</c:v>
                </c:pt>
                <c:pt idx="130">
                  <c:v>519.38879678488479</c:v>
                </c:pt>
                <c:pt idx="131">
                  <c:v>557.67008249177798</c:v>
                </c:pt>
                <c:pt idx="132">
                  <c:v>587.57491074145014</c:v>
                </c:pt>
                <c:pt idx="133">
                  <c:v>558.5809437500476</c:v>
                </c:pt>
                <c:pt idx="134">
                  <c:v>451.48579201383717</c:v>
                </c:pt>
                <c:pt idx="135">
                  <c:v>380.47032653152957</c:v>
                </c:pt>
                <c:pt idx="136">
                  <c:v>361.30189546497593</c:v>
                </c:pt>
                <c:pt idx="137">
                  <c:v>348.42170170542295</c:v>
                </c:pt>
                <c:pt idx="138">
                  <c:v>338.62929287329314</c:v>
                </c:pt>
                <c:pt idx="139">
                  <c:v>341.84573074013485</c:v>
                </c:pt>
                <c:pt idx="140">
                  <c:v>354.82672947907633</c:v>
                </c:pt>
                <c:pt idx="141">
                  <c:v>367.8047327263651</c:v>
                </c:pt>
                <c:pt idx="142">
                  <c:v>370.43286137021215</c:v>
                </c:pt>
                <c:pt idx="143">
                  <c:v>370.56622968089778</c:v>
                </c:pt>
                <c:pt idx="144">
                  <c:v>372.92062269106759</c:v>
                </c:pt>
                <c:pt idx="145">
                  <c:v>384.69943866502911</c:v>
                </c:pt>
                <c:pt idx="146">
                  <c:v>394.88352971568054</c:v>
                </c:pt>
                <c:pt idx="147">
                  <c:v>395.4180109874236</c:v>
                </c:pt>
                <c:pt idx="148">
                  <c:v>388.28700598105326</c:v>
                </c:pt>
                <c:pt idx="149">
                  <c:v>383.67075031575928</c:v>
                </c:pt>
                <c:pt idx="150">
                  <c:v>392.28467273309263</c:v>
                </c:pt>
                <c:pt idx="151">
                  <c:v>406.06932109537956</c:v>
                </c:pt>
                <c:pt idx="152">
                  <c:v>410.76496903091567</c:v>
                </c:pt>
                <c:pt idx="153">
                  <c:v>412.14536158287427</c:v>
                </c:pt>
                <c:pt idx="154">
                  <c:v>417.69620345196955</c:v>
                </c:pt>
                <c:pt idx="155">
                  <c:v>437.76665739102629</c:v>
                </c:pt>
                <c:pt idx="156">
                  <c:v>452.86458418002547</c:v>
                </c:pt>
                <c:pt idx="157">
                  <c:v>458.387726178283</c:v>
                </c:pt>
                <c:pt idx="158">
                  <c:v>448.18963710302035</c:v>
                </c:pt>
                <c:pt idx="159">
                  <c:v>426.47946867516794</c:v>
                </c:pt>
                <c:pt idx="160">
                  <c:v>384.08126542400498</c:v>
                </c:pt>
                <c:pt idx="161">
                  <c:v>360.42638774976837</c:v>
                </c:pt>
                <c:pt idx="162">
                  <c:v>350.46677166361849</c:v>
                </c:pt>
                <c:pt idx="163">
                  <c:v>445.15069717254357</c:v>
                </c:pt>
                <c:pt idx="164">
                  <c:v>1023.9003669874004</c:v>
                </c:pt>
                <c:pt idx="165">
                  <c:v>1017.6378706839316</c:v>
                </c:pt>
                <c:pt idx="166">
                  <c:v>1686.3241593805742</c:v>
                </c:pt>
                <c:pt idx="167">
                  <c:v>1829.3152694633288</c:v>
                </c:pt>
                <c:pt idx="168">
                  <c:v>2023.0958982188865</c:v>
                </c:pt>
                <c:pt idx="169">
                  <c:v>1834.5124196670815</c:v>
                </c:pt>
                <c:pt idx="170">
                  <c:v>1325.8435954229285</c:v>
                </c:pt>
                <c:pt idx="171">
                  <c:v>765.59103362516373</c:v>
                </c:pt>
                <c:pt idx="172">
                  <c:v>702.01299160804547</c:v>
                </c:pt>
                <c:pt idx="173">
                  <c:v>1061.8120041370357</c:v>
                </c:pt>
                <c:pt idx="174">
                  <c:v>1319.8085123849185</c:v>
                </c:pt>
                <c:pt idx="175">
                  <c:v>1636.1769259712087</c:v>
                </c:pt>
                <c:pt idx="176">
                  <c:v>1469.9690336994549</c:v>
                </c:pt>
                <c:pt idx="177">
                  <c:v>985.77187483768682</c:v>
                </c:pt>
                <c:pt idx="178">
                  <c:v>1523.9485659802992</c:v>
                </c:pt>
                <c:pt idx="179">
                  <c:v>1277.0484623379157</c:v>
                </c:pt>
                <c:pt idx="180">
                  <c:v>853.22417774242001</c:v>
                </c:pt>
                <c:pt idx="181">
                  <c:v>524.41980495431255</c:v>
                </c:pt>
                <c:pt idx="182">
                  <c:v>486.38609820533401</c:v>
                </c:pt>
                <c:pt idx="183">
                  <c:v>503.14186052223693</c:v>
                </c:pt>
                <c:pt idx="184">
                  <c:v>500.1170381102155</c:v>
                </c:pt>
                <c:pt idx="185">
                  <c:v>487.85356529510875</c:v>
                </c:pt>
                <c:pt idx="186">
                  <c:v>480.68370979575036</c:v>
                </c:pt>
                <c:pt idx="187">
                  <c:v>489.89507600022881</c:v>
                </c:pt>
                <c:pt idx="188">
                  <c:v>484.83900497008256</c:v>
                </c:pt>
                <c:pt idx="189">
                  <c:v>483.7159182969599</c:v>
                </c:pt>
                <c:pt idx="190">
                  <c:v>479.54446095082341</c:v>
                </c:pt>
                <c:pt idx="191">
                  <c:v>466.95642004244183</c:v>
                </c:pt>
                <c:pt idx="192">
                  <c:v>486.06515166828405</c:v>
                </c:pt>
                <c:pt idx="193">
                  <c:v>487.96659122879737</c:v>
                </c:pt>
                <c:pt idx="194">
                  <c:v>504.93182245659062</c:v>
                </c:pt>
                <c:pt idx="195">
                  <c:v>506.78628498896649</c:v>
                </c:pt>
                <c:pt idx="196">
                  <c:v>503.29424351964064</c:v>
                </c:pt>
                <c:pt idx="197">
                  <c:v>492.89024478656313</c:v>
                </c:pt>
                <c:pt idx="198">
                  <c:v>488.93397975158558</c:v>
                </c:pt>
                <c:pt idx="199">
                  <c:v>490.55483275530895</c:v>
                </c:pt>
                <c:pt idx="200">
                  <c:v>502.20327591023744</c:v>
                </c:pt>
                <c:pt idx="201">
                  <c:v>505.15526079674476</c:v>
                </c:pt>
                <c:pt idx="202">
                  <c:v>511.43792279266961</c:v>
                </c:pt>
                <c:pt idx="203">
                  <c:v>501.3709183870551</c:v>
                </c:pt>
                <c:pt idx="204">
                  <c:v>482.95216090340364</c:v>
                </c:pt>
                <c:pt idx="205">
                  <c:v>489.7344571987378</c:v>
                </c:pt>
                <c:pt idx="206">
                  <c:v>487.94524082280111</c:v>
                </c:pt>
                <c:pt idx="207">
                  <c:v>502.53967788093115</c:v>
                </c:pt>
                <c:pt idx="208">
                  <c:v>469.38169682327498</c:v>
                </c:pt>
                <c:pt idx="209">
                  <c:v>471.96969936209746</c:v>
                </c:pt>
                <c:pt idx="210">
                  <c:v>535.12405959081809</c:v>
                </c:pt>
                <c:pt idx="211">
                  <c:v>519.26388489553676</c:v>
                </c:pt>
                <c:pt idx="212">
                  <c:v>540.42314229680437</c:v>
                </c:pt>
                <c:pt idx="213">
                  <c:v>556.41096190250391</c:v>
                </c:pt>
                <c:pt idx="214">
                  <c:v>568.20463584088361</c:v>
                </c:pt>
                <c:pt idx="215">
                  <c:v>643.00257576407239</c:v>
                </c:pt>
                <c:pt idx="216">
                  <c:v>735.16887593411286</c:v>
                </c:pt>
                <c:pt idx="217">
                  <c:v>765.40844346555809</c:v>
                </c:pt>
                <c:pt idx="218">
                  <c:v>541.11504159849767</c:v>
                </c:pt>
                <c:pt idx="219">
                  <c:v>432.61093749968404</c:v>
                </c:pt>
                <c:pt idx="220">
                  <c:v>492.50043053684828</c:v>
                </c:pt>
                <c:pt idx="221">
                  <c:v>610.99701023149441</c:v>
                </c:pt>
                <c:pt idx="222">
                  <c:v>641.94938831550712</c:v>
                </c:pt>
                <c:pt idx="223">
                  <c:v>683.33761661328003</c:v>
                </c:pt>
                <c:pt idx="224">
                  <c:v>711.9826073106085</c:v>
                </c:pt>
                <c:pt idx="225">
                  <c:v>717.6192767008281</c:v>
                </c:pt>
                <c:pt idx="226">
                  <c:v>747.76414973003523</c:v>
                </c:pt>
                <c:pt idx="227">
                  <c:v>782.86541633284514</c:v>
                </c:pt>
                <c:pt idx="228">
                  <c:v>826.31143700138671</c:v>
                </c:pt>
                <c:pt idx="229">
                  <c:v>922.77028468325227</c:v>
                </c:pt>
                <c:pt idx="230">
                  <c:v>1020.521146171876</c:v>
                </c:pt>
                <c:pt idx="231">
                  <c:v>1110.7220362370003</c:v>
                </c:pt>
                <c:pt idx="232">
                  <c:v>1245.6630963292698</c:v>
                </c:pt>
                <c:pt idx="233">
                  <c:v>1484.0793541949683</c:v>
                </c:pt>
                <c:pt idx="234">
                  <c:v>1696.7814897190842</c:v>
                </c:pt>
                <c:pt idx="235">
                  <c:v>1816.8062725685636</c:v>
                </c:pt>
                <c:pt idx="236">
                  <c:v>1799.8607341703009</c:v>
                </c:pt>
                <c:pt idx="237">
                  <c:v>2155.5431539287542</c:v>
                </c:pt>
                <c:pt idx="238">
                  <c:v>1660.7291111466807</c:v>
                </c:pt>
                <c:pt idx="239">
                  <c:v>1578.6072179595692</c:v>
                </c:pt>
                <c:pt idx="240">
                  <c:v>1689.6526437474517</c:v>
                </c:pt>
                <c:pt idx="241">
                  <c:v>1895.2023615560502</c:v>
                </c:pt>
                <c:pt idx="242">
                  <c:v>2055.0777388059337</c:v>
                </c:pt>
                <c:pt idx="243">
                  <c:v>2132.8318152254751</c:v>
                </c:pt>
                <c:pt idx="244">
                  <c:v>2121.8640635593943</c:v>
                </c:pt>
                <c:pt idx="245">
                  <c:v>2104.7291647520033</c:v>
                </c:pt>
                <c:pt idx="246">
                  <c:v>2215.4670159628736</c:v>
                </c:pt>
                <c:pt idx="247">
                  <c:v>2081.2943142540375</c:v>
                </c:pt>
                <c:pt idx="248">
                  <c:v>1945.2155771072648</c:v>
                </c:pt>
                <c:pt idx="249">
                  <c:v>2088.1451197805009</c:v>
                </c:pt>
                <c:pt idx="250">
                  <c:v>2255.1062448882317</c:v>
                </c:pt>
                <c:pt idx="251">
                  <c:v>2294.0082836555712</c:v>
                </c:pt>
                <c:pt idx="252">
                  <c:v>2326.3944665705635</c:v>
                </c:pt>
                <c:pt idx="253">
                  <c:v>2356.0104336391028</c:v>
                </c:pt>
                <c:pt idx="254">
                  <c:v>2269.0513976706188</c:v>
                </c:pt>
                <c:pt idx="255">
                  <c:v>2012.8950863474627</c:v>
                </c:pt>
                <c:pt idx="256">
                  <c:v>1771.7310333734579</c:v>
                </c:pt>
                <c:pt idx="257">
                  <c:v>1567.9789546543318</c:v>
                </c:pt>
                <c:pt idx="258">
                  <c:v>1305.6536282210577</c:v>
                </c:pt>
                <c:pt idx="259">
                  <c:v>1463.9578288086232</c:v>
                </c:pt>
                <c:pt idx="260">
                  <c:v>1704.7787483826669</c:v>
                </c:pt>
                <c:pt idx="261">
                  <c:v>1799.7025705819337</c:v>
                </c:pt>
                <c:pt idx="262">
                  <c:v>1806.4751685516949</c:v>
                </c:pt>
                <c:pt idx="263">
                  <c:v>1751.7675234862872</c:v>
                </c:pt>
                <c:pt idx="264">
                  <c:v>1592.2452741403238</c:v>
                </c:pt>
                <c:pt idx="265">
                  <c:v>2233.1134687331346</c:v>
                </c:pt>
                <c:pt idx="266">
                  <c:v>1536.9030495619443</c:v>
                </c:pt>
                <c:pt idx="267">
                  <c:v>1532.9583508213477</c:v>
                </c:pt>
                <c:pt idx="268">
                  <c:v>1506.4584323124909</c:v>
                </c:pt>
                <c:pt idx="269">
                  <c:v>1451.9132791298355</c:v>
                </c:pt>
                <c:pt idx="270">
                  <c:v>1439.9168391144858</c:v>
                </c:pt>
                <c:pt idx="271">
                  <c:v>1406.6707468946674</c:v>
                </c:pt>
                <c:pt idx="272">
                  <c:v>1358.3181570831218</c:v>
                </c:pt>
                <c:pt idx="273">
                  <c:v>1321.0692384724175</c:v>
                </c:pt>
                <c:pt idx="274">
                  <c:v>1320.724089014456</c:v>
                </c:pt>
                <c:pt idx="275">
                  <c:v>1224.0001959954859</c:v>
                </c:pt>
                <c:pt idx="276">
                  <c:v>1116.2317388596157</c:v>
                </c:pt>
                <c:pt idx="277">
                  <c:v>1183.0206434324987</c:v>
                </c:pt>
                <c:pt idx="278">
                  <c:v>1333.7084989172802</c:v>
                </c:pt>
                <c:pt idx="279">
                  <c:v>1529.895480665451</c:v>
                </c:pt>
                <c:pt idx="280">
                  <c:v>1684.8133368188865</c:v>
                </c:pt>
                <c:pt idx="281">
                  <c:v>1744.0986832349852</c:v>
                </c:pt>
                <c:pt idx="282">
                  <c:v>1764.6543577766115</c:v>
                </c:pt>
                <c:pt idx="283">
                  <c:v>1668.8854842369358</c:v>
                </c:pt>
                <c:pt idx="284">
                  <c:v>1561.5752596834118</c:v>
                </c:pt>
                <c:pt idx="285">
                  <c:v>1640.9611916396352</c:v>
                </c:pt>
                <c:pt idx="286">
                  <c:v>1683.0046951964559</c:v>
                </c:pt>
                <c:pt idx="287">
                  <c:v>1706.1058144416475</c:v>
                </c:pt>
                <c:pt idx="288">
                  <c:v>1705.7017059889374</c:v>
                </c:pt>
                <c:pt idx="289">
                  <c:v>1673.6409511070276</c:v>
                </c:pt>
                <c:pt idx="290">
                  <c:v>1535.076616786592</c:v>
                </c:pt>
                <c:pt idx="291">
                  <c:v>1493.4803432791593</c:v>
                </c:pt>
                <c:pt idx="292">
                  <c:v>1413.7472744023212</c:v>
                </c:pt>
                <c:pt idx="293">
                  <c:v>1509.596400152047</c:v>
                </c:pt>
                <c:pt idx="294">
                  <c:v>1708.4704981341608</c:v>
                </c:pt>
                <c:pt idx="295">
                  <c:v>1300.7385740613684</c:v>
                </c:pt>
                <c:pt idx="296">
                  <c:v>1033.7661485111198</c:v>
                </c:pt>
                <c:pt idx="297">
                  <c:v>959.14354237710177</c:v>
                </c:pt>
                <c:pt idx="298">
                  <c:v>827.63924350632988</c:v>
                </c:pt>
                <c:pt idx="299">
                  <c:v>907.60678185162737</c:v>
                </c:pt>
                <c:pt idx="300">
                  <c:v>919.97491507758275</c:v>
                </c:pt>
                <c:pt idx="301">
                  <c:v>1020.3763259482002</c:v>
                </c:pt>
                <c:pt idx="302">
                  <c:v>790.25312974882763</c:v>
                </c:pt>
                <c:pt idx="303">
                  <c:v>749.06425636414212</c:v>
                </c:pt>
                <c:pt idx="304">
                  <c:v>1541.9780443803113</c:v>
                </c:pt>
                <c:pt idx="305">
                  <c:v>1320.3857904796071</c:v>
                </c:pt>
                <c:pt idx="306">
                  <c:v>1551.2412224780408</c:v>
                </c:pt>
                <c:pt idx="307">
                  <c:v>2102.8084480341872</c:v>
                </c:pt>
                <c:pt idx="308">
                  <c:v>2043.7444330017449</c:v>
                </c:pt>
                <c:pt idx="311">
                  <c:v>3298.6692111994548</c:v>
                </c:pt>
                <c:pt idx="312">
                  <c:v>2227.6888766685761</c:v>
                </c:pt>
                <c:pt idx="313">
                  <c:v>1887.2635553164887</c:v>
                </c:pt>
                <c:pt idx="314">
                  <c:v>1859.5698481608401</c:v>
                </c:pt>
                <c:pt idx="315">
                  <c:v>1910.4968295634785</c:v>
                </c:pt>
                <c:pt idx="316">
                  <c:v>2497.028513652519</c:v>
                </c:pt>
                <c:pt idx="321">
                  <c:v>4568.7746338342467</c:v>
                </c:pt>
                <c:pt idx="322">
                  <c:v>3671.5298903496659</c:v>
                </c:pt>
                <c:pt idx="323">
                  <c:v>2186.6764931912539</c:v>
                </c:pt>
                <c:pt idx="324">
                  <c:v>1963.0018620344424</c:v>
                </c:pt>
                <c:pt idx="325">
                  <c:v>1962.6805570158565</c:v>
                </c:pt>
                <c:pt idx="326">
                  <c:v>2892.4385645644252</c:v>
                </c:pt>
                <c:pt idx="327">
                  <c:v>3047.3991266423081</c:v>
                </c:pt>
                <c:pt idx="328">
                  <c:v>2839.953219810538</c:v>
                </c:pt>
                <c:pt idx="329">
                  <c:v>2334.4255641774821</c:v>
                </c:pt>
                <c:pt idx="330">
                  <c:v>4208.9634054634098</c:v>
                </c:pt>
                <c:pt idx="331">
                  <c:v>3086.6995218667416</c:v>
                </c:pt>
                <c:pt idx="332">
                  <c:v>2291.1507256882655</c:v>
                </c:pt>
                <c:pt idx="333">
                  <c:v>2147.0254978040816</c:v>
                </c:pt>
                <c:pt idx="334">
                  <c:v>1932.5731158908616</c:v>
                </c:pt>
                <c:pt idx="335">
                  <c:v>1885.774413046986</c:v>
                </c:pt>
                <c:pt idx="336">
                  <c:v>1907.2322585503068</c:v>
                </c:pt>
                <c:pt idx="337">
                  <c:v>1928.3492542947047</c:v>
                </c:pt>
                <c:pt idx="338">
                  <c:v>1959.1607012943036</c:v>
                </c:pt>
                <c:pt idx="339">
                  <c:v>2067.1025047566918</c:v>
                </c:pt>
                <c:pt idx="340">
                  <c:v>2142.9111600792344</c:v>
                </c:pt>
                <c:pt idx="341">
                  <c:v>2120.7600487636855</c:v>
                </c:pt>
                <c:pt idx="342">
                  <c:v>2171.0912153602972</c:v>
                </c:pt>
                <c:pt idx="343">
                  <c:v>1721.1514278791226</c:v>
                </c:pt>
                <c:pt idx="344">
                  <c:v>1687.7668077097733</c:v>
                </c:pt>
                <c:pt idx="345">
                  <c:v>1950.6765593392331</c:v>
                </c:pt>
                <c:pt idx="348">
                  <c:v>5519.7137557608057</c:v>
                </c:pt>
                <c:pt idx="349">
                  <c:v>4619.0834991865577</c:v>
                </c:pt>
                <c:pt idx="350">
                  <c:v>3965.384337795565</c:v>
                </c:pt>
                <c:pt idx="351">
                  <c:v>3596.3644997242141</c:v>
                </c:pt>
                <c:pt idx="352">
                  <c:v>3486.5122416310069</c:v>
                </c:pt>
                <c:pt idx="353">
                  <c:v>4040.2398130122738</c:v>
                </c:pt>
                <c:pt idx="354">
                  <c:v>3387.4686544850083</c:v>
                </c:pt>
                <c:pt idx="355">
                  <c:v>5899.8209547720026</c:v>
                </c:pt>
                <c:pt idx="356">
                  <c:v>6590.8449872847095</c:v>
                </c:pt>
                <c:pt idx="357">
                  <c:v>3531.4006379332554</c:v>
                </c:pt>
                <c:pt idx="358">
                  <c:v>2610.7193240710953</c:v>
                </c:pt>
                <c:pt idx="359">
                  <c:v>3128.1749156008273</c:v>
                </c:pt>
                <c:pt idx="360">
                  <c:v>3250.6571800809024</c:v>
                </c:pt>
                <c:pt idx="361">
                  <c:v>2192.8811631352733</c:v>
                </c:pt>
                <c:pt idx="362">
                  <c:v>2106.8262855911385</c:v>
                </c:pt>
                <c:pt idx="363">
                  <c:v>2298.9289131263363</c:v>
                </c:pt>
                <c:pt idx="364">
                  <c:v>3546.7407787614379</c:v>
                </c:pt>
                <c:pt idx="365">
                  <c:v>3324.0138095900793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A-4357-86B3-2987217042A4}"/>
            </c:ext>
          </c:extLst>
        </c:ser>
        <c:ser>
          <c:idx val="2"/>
          <c:order val="1"/>
          <c:tx>
            <c:strRef>
              <c:f>'098'!$AF$11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'098'!$AF$14:$AF$4146</c:f>
              <c:numCache>
                <c:formatCode>0</c:formatCode>
                <c:ptCount val="4133"/>
                <c:pt idx="0">
                  <c:v>868.334793015797</c:v>
                </c:pt>
                <c:pt idx="1">
                  <c:v>1113.3209380625096</c:v>
                </c:pt>
                <c:pt idx="2">
                  <c:v>1568.7460964070879</c:v>
                </c:pt>
                <c:pt idx="3">
                  <c:v>1941.1143523587414</c:v>
                </c:pt>
                <c:pt idx="4">
                  <c:v>2278.9309338672192</c:v>
                </c:pt>
                <c:pt idx="5">
                  <c:v>1713.6029220691753</c:v>
                </c:pt>
                <c:pt idx="6">
                  <c:v>1832.4401716104862</c:v>
                </c:pt>
                <c:pt idx="7">
                  <c:v>1795.1741643990047</c:v>
                </c:pt>
                <c:pt idx="8">
                  <c:v>1608.2413772950545</c:v>
                </c:pt>
                <c:pt idx="9">
                  <c:v>1970.1681840504457</c:v>
                </c:pt>
                <c:pt idx="10">
                  <c:v>1710.2244915290594</c:v>
                </c:pt>
                <c:pt idx="11">
                  <c:v>1524.9894544066653</c:v>
                </c:pt>
                <c:pt idx="12">
                  <c:v>1390.3860987684195</c:v>
                </c:pt>
                <c:pt idx="13">
                  <c:v>1301.4878470583299</c:v>
                </c:pt>
                <c:pt idx="14">
                  <c:v>1021.1653933838434</c:v>
                </c:pt>
                <c:pt idx="15">
                  <c:v>957.64773984684734</c:v>
                </c:pt>
                <c:pt idx="16">
                  <c:v>826.72326784700181</c:v>
                </c:pt>
                <c:pt idx="17">
                  <c:v>764.81498644855913</c:v>
                </c:pt>
                <c:pt idx="18">
                  <c:v>727.26406120015997</c:v>
                </c:pt>
                <c:pt idx="19">
                  <c:v>703.22685727269038</c:v>
                </c:pt>
                <c:pt idx="20">
                  <c:v>665.62335156887946</c:v>
                </c:pt>
                <c:pt idx="21">
                  <c:v>641.53709129382457</c:v>
                </c:pt>
                <c:pt idx="22">
                  <c:v>638.16457825026544</c:v>
                </c:pt>
                <c:pt idx="23">
                  <c:v>601.49830855944219</c:v>
                </c:pt>
                <c:pt idx="24">
                  <c:v>593.26558004303809</c:v>
                </c:pt>
                <c:pt idx="25">
                  <c:v>572.21596872764076</c:v>
                </c:pt>
                <c:pt idx="26">
                  <c:v>538.19525735484228</c:v>
                </c:pt>
                <c:pt idx="27">
                  <c:v>516.05110766297435</c:v>
                </c:pt>
                <c:pt idx="28">
                  <c:v>542.77541846171289</c:v>
                </c:pt>
                <c:pt idx="29">
                  <c:v>577.90006768364492</c:v>
                </c:pt>
                <c:pt idx="30">
                  <c:v>577.0790169733674</c:v>
                </c:pt>
                <c:pt idx="31">
                  <c:v>604.53460354258414</c:v>
                </c:pt>
                <c:pt idx="32">
                  <c:v>601.15148811040876</c:v>
                </c:pt>
                <c:pt idx="33">
                  <c:v>620.20858542163535</c:v>
                </c:pt>
                <c:pt idx="34">
                  <c:v>578.36944831945209</c:v>
                </c:pt>
                <c:pt idx="35">
                  <c:v>498.65839627498366</c:v>
                </c:pt>
                <c:pt idx="36">
                  <c:v>516.14593196922795</c:v>
                </c:pt>
                <c:pt idx="37">
                  <c:v>527.12473277923505</c:v>
                </c:pt>
                <c:pt idx="38">
                  <c:v>461.8545547713573</c:v>
                </c:pt>
                <c:pt idx="39">
                  <c:v>407.0251627110091</c:v>
                </c:pt>
                <c:pt idx="40">
                  <c:v>373.13260963764617</c:v>
                </c:pt>
                <c:pt idx="41">
                  <c:v>368.75782857186715</c:v>
                </c:pt>
                <c:pt idx="42">
                  <c:v>367.75534579287245</c:v>
                </c:pt>
                <c:pt idx="43">
                  <c:v>375.07609280786647</c:v>
                </c:pt>
                <c:pt idx="44">
                  <c:v>400.3842217767193</c:v>
                </c:pt>
                <c:pt idx="45">
                  <c:v>507.12274948696381</c:v>
                </c:pt>
                <c:pt idx="46">
                  <c:v>551.72743216353513</c:v>
                </c:pt>
                <c:pt idx="47">
                  <c:v>555.91359174627974</c:v>
                </c:pt>
                <c:pt idx="48">
                  <c:v>617.83519519376921</c:v>
                </c:pt>
                <c:pt idx="49">
                  <c:v>811.39687508445058</c:v>
                </c:pt>
                <c:pt idx="50">
                  <c:v>817.03651460471542</c:v>
                </c:pt>
                <c:pt idx="51">
                  <c:v>732.45247715355947</c:v>
                </c:pt>
                <c:pt idx="52">
                  <c:v>638.66526437513744</c:v>
                </c:pt>
                <c:pt idx="53">
                  <c:v>617.09334254830981</c:v>
                </c:pt>
                <c:pt idx="54">
                  <c:v>674.49676481700169</c:v>
                </c:pt>
                <c:pt idx="56">
                  <c:v>709.74046020073877</c:v>
                </c:pt>
                <c:pt idx="57">
                  <c:v>732.7023937649509</c:v>
                </c:pt>
                <c:pt idx="58">
                  <c:v>707.55406257403206</c:v>
                </c:pt>
                <c:pt idx="59">
                  <c:v>699.14559364196191</c:v>
                </c:pt>
                <c:pt idx="60">
                  <c:v>640.49116059434846</c:v>
                </c:pt>
                <c:pt idx="61">
                  <c:v>636.03473509764672</c:v>
                </c:pt>
                <c:pt idx="62">
                  <c:v>609.50919512710016</c:v>
                </c:pt>
                <c:pt idx="63">
                  <c:v>549.69688918165775</c:v>
                </c:pt>
                <c:pt idx="64">
                  <c:v>515.40111229286481</c:v>
                </c:pt>
                <c:pt idx="65">
                  <c:v>481.78940399216748</c:v>
                </c:pt>
                <c:pt idx="66">
                  <c:v>419.1625602032646</c:v>
                </c:pt>
                <c:pt idx="67">
                  <c:v>349.32023393344014</c:v>
                </c:pt>
                <c:pt idx="68">
                  <c:v>275.01600527063664</c:v>
                </c:pt>
                <c:pt idx="69">
                  <c:v>229.38487780199077</c:v>
                </c:pt>
                <c:pt idx="70">
                  <c:v>330.72239145237779</c:v>
                </c:pt>
                <c:pt idx="71">
                  <c:v>441.36269384524621</c:v>
                </c:pt>
                <c:pt idx="72">
                  <c:v>600.27923649160573</c:v>
                </c:pt>
                <c:pt idx="73">
                  <c:v>705.94390498089842</c:v>
                </c:pt>
                <c:pt idx="74">
                  <c:v>767.53468321786499</c:v>
                </c:pt>
                <c:pt idx="75">
                  <c:v>753.12696342532422</c:v>
                </c:pt>
                <c:pt idx="76">
                  <c:v>872.00246621433735</c:v>
                </c:pt>
                <c:pt idx="77">
                  <c:v>820.17927251039816</c:v>
                </c:pt>
                <c:pt idx="78">
                  <c:v>794.51062413069451</c:v>
                </c:pt>
                <c:pt idx="79">
                  <c:v>765.14578637703005</c:v>
                </c:pt>
                <c:pt idx="80">
                  <c:v>761.48460041232261</c:v>
                </c:pt>
                <c:pt idx="81">
                  <c:v>737.60508129726622</c:v>
                </c:pt>
                <c:pt idx="82">
                  <c:v>734.36035161929635</c:v>
                </c:pt>
                <c:pt idx="83">
                  <c:v>714.42834013788934</c:v>
                </c:pt>
                <c:pt idx="84">
                  <c:v>721.91468771739653</c:v>
                </c:pt>
                <c:pt idx="85">
                  <c:v>696.98638671160688</c:v>
                </c:pt>
                <c:pt idx="86">
                  <c:v>681.20599394115698</c:v>
                </c:pt>
                <c:pt idx="87">
                  <c:v>668.21361850718984</c:v>
                </c:pt>
                <c:pt idx="88">
                  <c:v>634.51388080864854</c:v>
                </c:pt>
                <c:pt idx="89">
                  <c:v>644.82453213838244</c:v>
                </c:pt>
                <c:pt idx="90">
                  <c:v>633.67571558967757</c:v>
                </c:pt>
                <c:pt idx="91">
                  <c:v>597.66791806544165</c:v>
                </c:pt>
                <c:pt idx="92">
                  <c:v>530.55917951148524</c:v>
                </c:pt>
                <c:pt idx="93">
                  <c:v>467.8760569367646</c:v>
                </c:pt>
                <c:pt idx="94">
                  <c:v>419.4705195367892</c:v>
                </c:pt>
                <c:pt idx="95">
                  <c:v>263.37117882995733</c:v>
                </c:pt>
                <c:pt idx="96">
                  <c:v>323.34536249013718</c:v>
                </c:pt>
                <c:pt idx="97">
                  <c:v>288.02163355399728</c:v>
                </c:pt>
                <c:pt idx="98">
                  <c:v>265.45397282931418</c:v>
                </c:pt>
                <c:pt idx="99">
                  <c:v>342.0909101191387</c:v>
                </c:pt>
                <c:pt idx="100">
                  <c:v>427.95471343871156</c:v>
                </c:pt>
                <c:pt idx="101">
                  <c:v>470.50311708674286</c:v>
                </c:pt>
                <c:pt idx="102">
                  <c:v>496.21002167292767</c:v>
                </c:pt>
                <c:pt idx="103">
                  <c:v>567.03959840217192</c:v>
                </c:pt>
                <c:pt idx="104">
                  <c:v>539.0247546178274</c:v>
                </c:pt>
                <c:pt idx="105">
                  <c:v>2468.8137641618114</c:v>
                </c:pt>
                <c:pt idx="106">
                  <c:v>642.94210396162885</c:v>
                </c:pt>
                <c:pt idx="107">
                  <c:v>488.2030147440226</c:v>
                </c:pt>
                <c:pt idx="108">
                  <c:v>479.75519782784841</c:v>
                </c:pt>
                <c:pt idx="109">
                  <c:v>494.0296508329011</c:v>
                </c:pt>
                <c:pt idx="110">
                  <c:v>535.28971257046089</c:v>
                </c:pt>
                <c:pt idx="111">
                  <c:v>516.77573208414299</c:v>
                </c:pt>
                <c:pt idx="112">
                  <c:v>493.20649665110847</c:v>
                </c:pt>
                <c:pt idx="113">
                  <c:v>489.67231313450293</c:v>
                </c:pt>
                <c:pt idx="114">
                  <c:v>503.35979855274007</c:v>
                </c:pt>
                <c:pt idx="115">
                  <c:v>1089.7546898263233</c:v>
                </c:pt>
                <c:pt idx="116">
                  <c:v>1849.6250990133674</c:v>
                </c:pt>
                <c:pt idx="117">
                  <c:v>1469.9433914253946</c:v>
                </c:pt>
                <c:pt idx="118">
                  <c:v>630.96350024244475</c:v>
                </c:pt>
                <c:pt idx="119">
                  <c:v>477.66794824602573</c:v>
                </c:pt>
                <c:pt idx="120">
                  <c:v>435.31889205595917</c:v>
                </c:pt>
                <c:pt idx="121">
                  <c:v>421.34409681440349</c:v>
                </c:pt>
                <c:pt idx="122">
                  <c:v>431.27709068507846</c:v>
                </c:pt>
                <c:pt idx="123">
                  <c:v>643.73492768555695</c:v>
                </c:pt>
                <c:pt idx="124">
                  <c:v>844.77116057571868</c:v>
                </c:pt>
                <c:pt idx="125">
                  <c:v>568.50871555269396</c:v>
                </c:pt>
                <c:pt idx="126">
                  <c:v>755.25599312955626</c:v>
                </c:pt>
                <c:pt idx="127">
                  <c:v>1065.0952437180993</c:v>
                </c:pt>
                <c:pt idx="128">
                  <c:v>603.65215842966836</c:v>
                </c:pt>
                <c:pt idx="129">
                  <c:v>505.86176235023822</c:v>
                </c:pt>
                <c:pt idx="130">
                  <c:v>477.0522821523578</c:v>
                </c:pt>
                <c:pt idx="131">
                  <c:v>521.06623878143409</c:v>
                </c:pt>
                <c:pt idx="132">
                  <c:v>555.2255395784855</c:v>
                </c:pt>
                <c:pt idx="133">
                  <c:v>520.09214009191953</c:v>
                </c:pt>
                <c:pt idx="134">
                  <c:v>393.07499384675612</c:v>
                </c:pt>
                <c:pt idx="135">
                  <c:v>308.50453731206659</c:v>
                </c:pt>
                <c:pt idx="136">
                  <c:v>284.93059185473476</c:v>
                </c:pt>
                <c:pt idx="137">
                  <c:v>268.75457264093296</c:v>
                </c:pt>
                <c:pt idx="138">
                  <c:v>256.21124157704094</c:v>
                </c:pt>
                <c:pt idx="139">
                  <c:v>258.97243604135059</c:v>
                </c:pt>
                <c:pt idx="140">
                  <c:v>273.22134917871881</c:v>
                </c:pt>
                <c:pt idx="141">
                  <c:v>287.46673820826027</c:v>
                </c:pt>
                <c:pt idx="142">
                  <c:v>289.53580417492918</c:v>
                </c:pt>
                <c:pt idx="143">
                  <c:v>288.66985798493761</c:v>
                </c:pt>
                <c:pt idx="144">
                  <c:v>290.41688202963331</c:v>
                </c:pt>
                <c:pt idx="145">
                  <c:v>303.25146250231921</c:v>
                </c:pt>
                <c:pt idx="146">
                  <c:v>314.20989600640513</c:v>
                </c:pt>
                <c:pt idx="147">
                  <c:v>313.81584741765749</c:v>
                </c:pt>
                <c:pt idx="148">
                  <c:v>304.40357967818829</c:v>
                </c:pt>
                <c:pt idx="149">
                  <c:v>297.94984057527961</c:v>
                </c:pt>
                <c:pt idx="150">
                  <c:v>307.06101686369703</c:v>
                </c:pt>
                <c:pt idx="151">
                  <c:v>322.25540014617764</c:v>
                </c:pt>
                <c:pt idx="152">
                  <c:v>326.75684175012771</c:v>
                </c:pt>
                <c:pt idx="153">
                  <c:v>327.35798290281025</c:v>
                </c:pt>
                <c:pt idx="154">
                  <c:v>332.86553501682999</c:v>
                </c:pt>
                <c:pt idx="155">
                  <c:v>355.45498368374558</c:v>
                </c:pt>
                <c:pt idx="156">
                  <c:v>372.19440040941709</c:v>
                </c:pt>
                <c:pt idx="157">
                  <c:v>377.66936444009821</c:v>
                </c:pt>
                <c:pt idx="158">
                  <c:v>364.6487625019322</c:v>
                </c:pt>
                <c:pt idx="159">
                  <c:v>338.08453779601359</c:v>
                </c:pt>
                <c:pt idx="160">
                  <c:v>287.1814485920824</c:v>
                </c:pt>
                <c:pt idx="161">
                  <c:v>258.32933065512356</c:v>
                </c:pt>
                <c:pt idx="162">
                  <c:v>245.58928517473717</c:v>
                </c:pt>
                <c:pt idx="163">
                  <c:v>355.95928862973318</c:v>
                </c:pt>
                <c:pt idx="164">
                  <c:v>1035.8184030328841</c:v>
                </c:pt>
                <c:pt idx="165">
                  <c:v>1027.4279102380049</c:v>
                </c:pt>
                <c:pt idx="166">
                  <c:v>1813.0948115609042</c:v>
                </c:pt>
                <c:pt idx="167">
                  <c:v>1980.2967968674643</c:v>
                </c:pt>
                <c:pt idx="168">
                  <c:v>2207.2511570832044</c:v>
                </c:pt>
                <c:pt idx="169">
                  <c:v>1984.3653910549885</c:v>
                </c:pt>
                <c:pt idx="170">
                  <c:v>1384.9086300945987</c:v>
                </c:pt>
                <c:pt idx="171">
                  <c:v>724.76511907113593</c:v>
                </c:pt>
                <c:pt idx="172">
                  <c:v>648.94457249549271</c:v>
                </c:pt>
                <c:pt idx="173">
                  <c:v>1071.2146783270359</c:v>
                </c:pt>
                <c:pt idx="174">
                  <c:v>1373.7171320631587</c:v>
                </c:pt>
                <c:pt idx="175">
                  <c:v>1744.8924156091725</c:v>
                </c:pt>
                <c:pt idx="176">
                  <c:v>1548.3308687339579</c:v>
                </c:pt>
                <c:pt idx="177">
                  <c:v>977.66430234107975</c:v>
                </c:pt>
                <c:pt idx="178">
                  <c:v>1609.7905006592375</c:v>
                </c:pt>
                <c:pt idx="179">
                  <c:v>1318.2969404068117</c:v>
                </c:pt>
                <c:pt idx="180">
                  <c:v>818.65728491543007</c:v>
                </c:pt>
                <c:pt idx="181">
                  <c:v>430.80576096215242</c:v>
                </c:pt>
                <c:pt idx="182">
                  <c:v>385.03737352549723</c:v>
                </c:pt>
                <c:pt idx="183">
                  <c:v>403.72718498987888</c:v>
                </c:pt>
                <c:pt idx="184">
                  <c:v>399.14572030258489</c:v>
                </c:pt>
                <c:pt idx="185">
                  <c:v>383.69525514107278</c:v>
                </c:pt>
                <c:pt idx="186">
                  <c:v>374.23728093926485</c:v>
                </c:pt>
                <c:pt idx="187">
                  <c:v>384.05133227138236</c:v>
                </c:pt>
                <c:pt idx="188">
                  <c:v>377.08016332747093</c:v>
                </c:pt>
                <c:pt idx="189">
                  <c:v>374.73603480358724</c:v>
                </c:pt>
                <c:pt idx="190">
                  <c:v>368.80558784086367</c:v>
                </c:pt>
                <c:pt idx="191">
                  <c:v>352.97327786373427</c:v>
                </c:pt>
                <c:pt idx="192">
                  <c:v>374.43128851510335</c:v>
                </c:pt>
                <c:pt idx="193">
                  <c:v>375.6454261484385</c:v>
                </c:pt>
                <c:pt idx="194">
                  <c:v>394.58167162563234</c:v>
                </c:pt>
                <c:pt idx="195">
                  <c:v>395.74054216704104</c:v>
                </c:pt>
                <c:pt idx="196">
                  <c:v>390.60940800056534</c:v>
                </c:pt>
                <c:pt idx="197">
                  <c:v>377.34655940614653</c:v>
                </c:pt>
                <c:pt idx="198">
                  <c:v>371.66927986831593</c:v>
                </c:pt>
                <c:pt idx="199">
                  <c:v>372.55331567013343</c:v>
                </c:pt>
                <c:pt idx="200">
                  <c:v>385.23451635572167</c:v>
                </c:pt>
                <c:pt idx="201">
                  <c:v>387.68458966669675</c:v>
                </c:pt>
                <c:pt idx="202">
                  <c:v>394.0531066358102</c:v>
                </c:pt>
                <c:pt idx="203">
                  <c:v>381.18672195605376</c:v>
                </c:pt>
                <c:pt idx="204">
                  <c:v>358.49474541978316</c:v>
                </c:pt>
                <c:pt idx="205">
                  <c:v>365.4510674470252</c:v>
                </c:pt>
                <c:pt idx="206">
                  <c:v>362.32325691983095</c:v>
                </c:pt>
                <c:pt idx="207">
                  <c:v>378.47033278565624</c:v>
                </c:pt>
                <c:pt idx="208">
                  <c:v>338.43809322114487</c:v>
                </c:pt>
                <c:pt idx="209">
                  <c:v>340.45995200543194</c:v>
                </c:pt>
                <c:pt idx="210">
                  <c:v>413.73634924842264</c:v>
                </c:pt>
                <c:pt idx="211">
                  <c:v>394.05447011023472</c:v>
                </c:pt>
                <c:pt idx="212">
                  <c:v>417.92486402681016</c:v>
                </c:pt>
                <c:pt idx="213">
                  <c:v>435.71121347801142</c:v>
                </c:pt>
                <c:pt idx="214">
                  <c:v>448.56327390883632</c:v>
                </c:pt>
                <c:pt idx="215">
                  <c:v>535.53800020414269</c:v>
                </c:pt>
                <c:pt idx="216">
                  <c:v>642.94609149574489</c:v>
                </c:pt>
                <c:pt idx="217">
                  <c:v>677.49920321252921</c:v>
                </c:pt>
                <c:pt idx="218">
                  <c:v>412.60176269577772</c:v>
                </c:pt>
                <c:pt idx="219">
                  <c:v>283.92702543578696</c:v>
                </c:pt>
                <c:pt idx="220">
                  <c:v>353.36240245341736</c:v>
                </c:pt>
                <c:pt idx="221">
                  <c:v>491.74729318573225</c:v>
                </c:pt>
                <c:pt idx="222">
                  <c:v>527.13900555259602</c:v>
                </c:pt>
                <c:pt idx="223">
                  <c:v>574.80818875917782</c:v>
                </c:pt>
                <c:pt idx="224">
                  <c:v>607.48532772994224</c:v>
                </c:pt>
                <c:pt idx="225">
                  <c:v>613.09385339822609</c:v>
                </c:pt>
                <c:pt idx="226">
                  <c:v>647.5355598182598</c:v>
                </c:pt>
                <c:pt idx="227">
                  <c:v>687.80831750135553</c:v>
                </c:pt>
                <c:pt idx="228">
                  <c:v>737.89843290884164</c:v>
                </c:pt>
                <c:pt idx="229">
                  <c:v>850.35658009670874</c:v>
                </c:pt>
                <c:pt idx="230">
                  <c:v>964.33474352782071</c:v>
                </c:pt>
                <c:pt idx="231">
                  <c:v>1069.4305876371689</c:v>
                </c:pt>
                <c:pt idx="232">
                  <c:v>1227.1619258960995</c:v>
                </c:pt>
                <c:pt idx="233">
                  <c:v>1506.6287909472994</c:v>
                </c:pt>
                <c:pt idx="234">
                  <c:v>1735.4349933085414</c:v>
                </c:pt>
                <c:pt idx="235">
                  <c:v>1875.530924343439</c:v>
                </c:pt>
                <c:pt idx="236">
                  <c:v>1854.4853009692285</c:v>
                </c:pt>
                <c:pt idx="237">
                  <c:v>2271.8255107205659</c:v>
                </c:pt>
                <c:pt idx="238">
                  <c:v>1688.5816468948133</c:v>
                </c:pt>
                <c:pt idx="239">
                  <c:v>1590.8579590631339</c:v>
                </c:pt>
                <c:pt idx="240">
                  <c:v>1720.3899406137998</c:v>
                </c:pt>
                <c:pt idx="241">
                  <c:v>1961.1034421888378</c:v>
                </c:pt>
                <c:pt idx="242">
                  <c:v>2148.0824254595054</c:v>
                </c:pt>
                <c:pt idx="243">
                  <c:v>2238.4481136356521</c:v>
                </c:pt>
                <c:pt idx="244">
                  <c:v>2224.4351805345973</c:v>
                </c:pt>
                <c:pt idx="245">
                  <c:v>2203.1667802084708</c:v>
                </c:pt>
                <c:pt idx="246">
                  <c:v>2332.3369093155929</c:v>
                </c:pt>
                <c:pt idx="247">
                  <c:v>2173.376976164237</c:v>
                </c:pt>
                <c:pt idx="248">
                  <c:v>2012.1746483800152</c:v>
                </c:pt>
                <c:pt idx="249">
                  <c:v>2179.2173556781559</c:v>
                </c:pt>
                <c:pt idx="250">
                  <c:v>2374.5325128992317</c:v>
                </c:pt>
                <c:pt idx="251">
                  <c:v>2419.189921484553</c:v>
                </c:pt>
                <c:pt idx="252">
                  <c:v>2456.1816173024076</c:v>
                </c:pt>
                <c:pt idx="253">
                  <c:v>2489.9142356538468</c:v>
                </c:pt>
                <c:pt idx="254">
                  <c:v>2386.4997916087873</c:v>
                </c:pt>
                <c:pt idx="255">
                  <c:v>2084.0297294994079</c:v>
                </c:pt>
                <c:pt idx="256">
                  <c:v>1799.1976183890301</c:v>
                </c:pt>
                <c:pt idx="257">
                  <c:v>1558.3795946373334</c:v>
                </c:pt>
                <c:pt idx="258">
                  <c:v>1248.6518676925214</c:v>
                </c:pt>
                <c:pt idx="259">
                  <c:v>1433.7824078310496</c:v>
                </c:pt>
                <c:pt idx="260">
                  <c:v>1715.9914408948466</c:v>
                </c:pt>
                <c:pt idx="261">
                  <c:v>1826.556829988318</c:v>
                </c:pt>
                <c:pt idx="262">
                  <c:v>1833.4148964588412</c:v>
                </c:pt>
                <c:pt idx="263">
                  <c:v>1767.9432652409309</c:v>
                </c:pt>
                <c:pt idx="264">
                  <c:v>1579.1603348694252</c:v>
                </c:pt>
                <c:pt idx="265">
                  <c:v>2332.0132208964774</c:v>
                </c:pt>
                <c:pt idx="266">
                  <c:v>1511.8324436717642</c:v>
                </c:pt>
                <c:pt idx="267">
                  <c:v>1506.0819257771604</c:v>
                </c:pt>
                <c:pt idx="268">
                  <c:v>1473.795855214016</c:v>
                </c:pt>
                <c:pt idx="269">
                  <c:v>1408.5153909169903</c:v>
                </c:pt>
                <c:pt idx="270">
                  <c:v>1393.2922362285597</c:v>
                </c:pt>
                <c:pt idx="271">
                  <c:v>1353.0694907113425</c:v>
                </c:pt>
                <c:pt idx="272">
                  <c:v>1295.0743950862109</c:v>
                </c:pt>
                <c:pt idx="273">
                  <c:v>1250.1424420503045</c:v>
                </c:pt>
                <c:pt idx="274">
                  <c:v>1248.6266880176245</c:v>
                </c:pt>
                <c:pt idx="275">
                  <c:v>1133.7241768543468</c:v>
                </c:pt>
                <c:pt idx="276">
                  <c:v>1005.8280608476566</c:v>
                </c:pt>
                <c:pt idx="277">
                  <c:v>1083.2935468512642</c:v>
                </c:pt>
                <c:pt idx="278">
                  <c:v>1259.4636809865176</c:v>
                </c:pt>
                <c:pt idx="279">
                  <c:v>1489.1621989610524</c:v>
                </c:pt>
                <c:pt idx="280">
                  <c:v>1670.3088044711926</c:v>
                </c:pt>
                <c:pt idx="281">
                  <c:v>1738.946574996231</c:v>
                </c:pt>
                <c:pt idx="282">
                  <c:v>1762.0200256689486</c:v>
                </c:pt>
                <c:pt idx="283">
                  <c:v>1648.241066834252</c:v>
                </c:pt>
                <c:pt idx="284">
                  <c:v>1520.8840479832634</c:v>
                </c:pt>
                <c:pt idx="285">
                  <c:v>1613.1695662025661</c:v>
                </c:pt>
                <c:pt idx="286">
                  <c:v>1661.5228157166889</c:v>
                </c:pt>
                <c:pt idx="287">
                  <c:v>1687.5909072171305</c:v>
                </c:pt>
                <c:pt idx="288">
                  <c:v>1686.0057896612172</c:v>
                </c:pt>
                <c:pt idx="289">
                  <c:v>1647.1775586591864</c:v>
                </c:pt>
                <c:pt idx="290">
                  <c:v>1483.0509989059487</c:v>
                </c:pt>
                <c:pt idx="291">
                  <c:v>1433.0045106974208</c:v>
                </c:pt>
                <c:pt idx="292">
                  <c:v>1338.0912044072393</c:v>
                </c:pt>
                <c:pt idx="293">
                  <c:v>1449.7451859130149</c:v>
                </c:pt>
                <c:pt idx="294">
                  <c:v>1682.6050171039533</c:v>
                </c:pt>
                <c:pt idx="295">
                  <c:v>1201.8107047008841</c:v>
                </c:pt>
                <c:pt idx="296">
                  <c:v>886.61580232433721</c:v>
                </c:pt>
                <c:pt idx="297">
                  <c:v>797.71480514335587</c:v>
                </c:pt>
                <c:pt idx="298">
                  <c:v>641.89416944854622</c:v>
                </c:pt>
                <c:pt idx="299">
                  <c:v>734.86393047852414</c:v>
                </c:pt>
                <c:pt idx="300">
                  <c:v>748.30497960339369</c:v>
                </c:pt>
                <c:pt idx="301">
                  <c:v>865.31459066315972</c:v>
                </c:pt>
                <c:pt idx="302">
                  <c:v>593.47172281705525</c:v>
                </c:pt>
                <c:pt idx="303">
                  <c:v>543.90452887058268</c:v>
                </c:pt>
                <c:pt idx="304">
                  <c:v>1475.6345836309974</c:v>
                </c:pt>
                <c:pt idx="305">
                  <c:v>1213.8281184892089</c:v>
                </c:pt>
                <c:pt idx="306">
                  <c:v>1484.3130485228767</c:v>
                </c:pt>
                <c:pt idx="307">
                  <c:v>2132.1059709773826</c:v>
                </c:pt>
                <c:pt idx="308">
                  <c:v>2061.5091986217844</c:v>
                </c:pt>
                <c:pt idx="311">
                  <c:v>3534.5622030785621</c:v>
                </c:pt>
                <c:pt idx="312">
                  <c:v>2273.4756430777443</c:v>
                </c:pt>
                <c:pt idx="313">
                  <c:v>1871.8655691696224</c:v>
                </c:pt>
                <c:pt idx="314">
                  <c:v>1838.1750413749578</c:v>
                </c:pt>
                <c:pt idx="315">
                  <c:v>1896.9794412959252</c:v>
                </c:pt>
                <c:pt idx="316">
                  <c:v>2585.9070208479538</c:v>
                </c:pt>
                <c:pt idx="321">
                  <c:v>5017.7069182981259</c:v>
                </c:pt>
                <c:pt idx="322">
                  <c:v>3961.0151712929528</c:v>
                </c:pt>
                <c:pt idx="323">
                  <c:v>2213.0191258479786</c:v>
                </c:pt>
                <c:pt idx="324">
                  <c:v>1948.762805110769</c:v>
                </c:pt>
                <c:pt idx="325">
                  <c:v>1947.2751033597078</c:v>
                </c:pt>
                <c:pt idx="326">
                  <c:v>3039.9983575700048</c:v>
                </c:pt>
                <c:pt idx="327">
                  <c:v>3221.1952053442005</c:v>
                </c:pt>
                <c:pt idx="328">
                  <c:v>2976.031501459981</c:v>
                </c:pt>
                <c:pt idx="329">
                  <c:v>2380.1833872213078</c:v>
                </c:pt>
                <c:pt idx="330">
                  <c:v>4584.41232818144</c:v>
                </c:pt>
                <c:pt idx="331">
                  <c:v>3262.9921810443989</c:v>
                </c:pt>
                <c:pt idx="332">
                  <c:v>2325.9427249875844</c:v>
                </c:pt>
                <c:pt idx="333">
                  <c:v>2155.2739375122896</c:v>
                </c:pt>
                <c:pt idx="334">
                  <c:v>1901.8673217675414</c:v>
                </c:pt>
                <c:pt idx="335">
                  <c:v>1845.7003284573154</c:v>
                </c:pt>
                <c:pt idx="336">
                  <c:v>1869.8351567320269</c:v>
                </c:pt>
                <c:pt idx="337">
                  <c:v>1893.5689852903579</c:v>
                </c:pt>
                <c:pt idx="338">
                  <c:v>1928.7080506195143</c:v>
                </c:pt>
                <c:pt idx="339">
                  <c:v>2054.5887117872462</c:v>
                </c:pt>
                <c:pt idx="340">
                  <c:v>2142.6656692610418</c:v>
                </c:pt>
                <c:pt idx="341">
                  <c:v>2115.4958424547294</c:v>
                </c:pt>
                <c:pt idx="342">
                  <c:v>2173.599283780371</c:v>
                </c:pt>
                <c:pt idx="343">
                  <c:v>1643.148661485088</c:v>
                </c:pt>
                <c:pt idx="344">
                  <c:v>1602.762941909599</c:v>
                </c:pt>
                <c:pt idx="345">
                  <c:v>1910.9588362150621</c:v>
                </c:pt>
                <c:pt idx="348">
                  <c:v>6106.4970385822671</c:v>
                </c:pt>
                <c:pt idx="349">
                  <c:v>5045.8223350010139</c:v>
                </c:pt>
                <c:pt idx="350">
                  <c:v>4275.654802223592</c:v>
                </c:pt>
                <c:pt idx="351">
                  <c:v>3840.4041204104542</c:v>
                </c:pt>
                <c:pt idx="352">
                  <c:v>3710.0564738657208</c:v>
                </c:pt>
                <c:pt idx="353">
                  <c:v>4360.3909796438984</c:v>
                </c:pt>
                <c:pt idx="354">
                  <c:v>3591.3152149414491</c:v>
                </c:pt>
                <c:pt idx="355">
                  <c:v>6545.9141076675405</c:v>
                </c:pt>
                <c:pt idx="356">
                  <c:v>7357.773861835647</c:v>
                </c:pt>
                <c:pt idx="357">
                  <c:v>3757.3178726341525</c:v>
                </c:pt>
                <c:pt idx="358">
                  <c:v>2673.0536898906507</c:v>
                </c:pt>
                <c:pt idx="359">
                  <c:v>3280.7152781964342</c:v>
                </c:pt>
                <c:pt idx="360">
                  <c:v>3423.7023640908565</c:v>
                </c:pt>
                <c:pt idx="361">
                  <c:v>2178.1502953668028</c:v>
                </c:pt>
                <c:pt idx="362">
                  <c:v>2075.7995671150961</c:v>
                </c:pt>
                <c:pt idx="363">
                  <c:v>2300.6929624861327</c:v>
                </c:pt>
                <c:pt idx="364">
                  <c:v>3767.5972262099981</c:v>
                </c:pt>
                <c:pt idx="365">
                  <c:v>3504.4558019262631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0A-4357-86B3-298721704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'098'!$O$14:$O$4146</c:f>
              <c:numCache>
                <c:formatCode>0.0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13.32947669599773</c:v>
                </c:pt>
                <c:pt idx="3">
                  <c:v>16.497007663922798</c:v>
                </c:pt>
                <c:pt idx="4">
                  <c:v>19.408709736020437</c:v>
                </c:pt>
                <c:pt idx="5">
                  <c:v>14.611258586432017</c:v>
                </c:pt>
                <c:pt idx="6">
                  <c:v>15.608200056769801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62.99984365597502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21.811391427760437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10.001063638944084</c:v>
                </c:pt>
                <c:pt idx="116">
                  <c:v>16.235903945500993</c:v>
                </c:pt>
                <c:pt idx="117">
                  <c:v>12.928590178824866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9.9852391711609432</c:v>
                </c:pt>
                <c:pt idx="165">
                  <c:v>10.008975872835654</c:v>
                </c:pt>
                <c:pt idx="166">
                  <c:v>16.69217609991485</c:v>
                </c:pt>
                <c:pt idx="167">
                  <c:v>18.142752313369289</c:v>
                </c:pt>
                <c:pt idx="168">
                  <c:v>20.107623729775757</c:v>
                </c:pt>
                <c:pt idx="169">
                  <c:v>18.213962418393415</c:v>
                </c:pt>
                <c:pt idx="170">
                  <c:v>13.118483792222539</c:v>
                </c:pt>
                <c:pt idx="171">
                  <c:v>7.508709963099637</c:v>
                </c:pt>
                <c:pt idx="172">
                  <c:v>6.8519945500993469</c:v>
                </c:pt>
                <c:pt idx="173">
                  <c:v>10.433599091683226</c:v>
                </c:pt>
                <c:pt idx="174">
                  <c:v>12.999800283848993</c:v>
                </c:pt>
                <c:pt idx="175">
                  <c:v>16.175243485665629</c:v>
                </c:pt>
                <c:pt idx="176">
                  <c:v>14.505762134544428</c:v>
                </c:pt>
                <c:pt idx="177">
                  <c:v>9.6582001703093976</c:v>
                </c:pt>
                <c:pt idx="178">
                  <c:v>15.022694748793644</c:v>
                </c:pt>
                <c:pt idx="179">
                  <c:v>12.567264831109856</c:v>
                </c:pt>
                <c:pt idx="180">
                  <c:v>8.3289448765256946</c:v>
                </c:pt>
                <c:pt idx="181">
                  <c:v>5.0269059324439445</c:v>
                </c:pt>
                <c:pt idx="182">
                  <c:v>4.6260194152710747</c:v>
                </c:pt>
                <c:pt idx="183">
                  <c:v>4.7684396253193331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4.6866798751064458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16.267552881067274</c:v>
                </c:pt>
                <c:pt idx="235">
                  <c:v>17.486036900369008</c:v>
                </c:pt>
                <c:pt idx="236">
                  <c:v>17.33570445642918</c:v>
                </c:pt>
                <c:pt idx="237">
                  <c:v>20.93840828839058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16.59722929321601</c:v>
                </c:pt>
                <c:pt idx="241">
                  <c:v>18.630673403349419</c:v>
                </c:pt>
                <c:pt idx="242">
                  <c:v>20.199933125177409</c:v>
                </c:pt>
                <c:pt idx="243">
                  <c:v>20.959507578768097</c:v>
                </c:pt>
                <c:pt idx="244">
                  <c:v>20.838186659097364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20.347628157820044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14.110150439965944</c:v>
                </c:pt>
                <c:pt idx="260">
                  <c:v>16.502282486517174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22.088319613965371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11.536037013908599</c:v>
                </c:pt>
                <c:pt idx="278">
                  <c:v>13.034086630712464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16.491732841328414</c:v>
                </c:pt>
                <c:pt idx="287">
                  <c:v>16.710637978995173</c:v>
                </c:pt>
                <c:pt idx="288">
                  <c:v>16.705363156400796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14.753678796480276</c:v>
                </c:pt>
                <c:pt idx="294">
                  <c:v>16.758111382344598</c:v>
                </c:pt>
                <c:pt idx="295">
                  <c:v>12.707047629860913</c:v>
                </c:pt>
                <c:pt idx="296">
                  <c:v>10.030075163213173</c:v>
                </c:pt>
                <c:pt idx="297">
                  <c:v>9.2784129435140539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8.8880760715299481</c:v>
                </c:pt>
                <c:pt idx="301">
                  <c:v>9.9008420096508694</c:v>
                </c:pt>
                <c:pt idx="302">
                  <c:v>7.6168438262844207</c:v>
                </c:pt>
                <c:pt idx="303">
                  <c:v>7.2265069543003131</c:v>
                </c:pt>
                <c:pt idx="304">
                  <c:v>15.154565313653137</c:v>
                </c:pt>
                <c:pt idx="305">
                  <c:v>12.907490888447347</c:v>
                </c:pt>
                <c:pt idx="306">
                  <c:v>15.165114958841903</c:v>
                </c:pt>
                <c:pt idx="307">
                  <c:v>20.653567868294068</c:v>
                </c:pt>
                <c:pt idx="308">
                  <c:v>20.073337382912293</c:v>
                </c:pt>
                <c:pt idx="309">
                  <c:v>36.68375373261425</c:v>
                </c:pt>
                <c:pt idx="310">
                  <c:v>40.808665001419257</c:v>
                </c:pt>
                <c:pt idx="311">
                  <c:v>32.806759125745103</c:v>
                </c:pt>
                <c:pt idx="312">
                  <c:v>22.088319613965371</c:v>
                </c:pt>
                <c:pt idx="313">
                  <c:v>18.519902128867443</c:v>
                </c:pt>
                <c:pt idx="314">
                  <c:v>18.16385160374681</c:v>
                </c:pt>
                <c:pt idx="315">
                  <c:v>18.559463298325294</c:v>
                </c:pt>
                <c:pt idx="316">
                  <c:v>24.3512185069543</c:v>
                </c:pt>
                <c:pt idx="317">
                  <c:v>61.10090752199828</c:v>
                </c:pt>
                <c:pt idx="318">
                  <c:v>53.940335850127738</c:v>
                </c:pt>
                <c:pt idx="319">
                  <c:v>51.582490150439966</c:v>
                </c:pt>
                <c:pt idx="320">
                  <c:v>53.267795969344313</c:v>
                </c:pt>
                <c:pt idx="321">
                  <c:v>45.426772182798757</c:v>
                </c:pt>
                <c:pt idx="322">
                  <c:v>36.47803565143343</c:v>
                </c:pt>
                <c:pt idx="323">
                  <c:v>21.690070508089697</c:v>
                </c:pt>
                <c:pt idx="324">
                  <c:v>19.403434913426064</c:v>
                </c:pt>
                <c:pt idx="325">
                  <c:v>19.355961510076639</c:v>
                </c:pt>
                <c:pt idx="326">
                  <c:v>28.615912574510372</c:v>
                </c:pt>
                <c:pt idx="327">
                  <c:v>30.193084530229925</c:v>
                </c:pt>
                <c:pt idx="328">
                  <c:v>28.083155492478006</c:v>
                </c:pt>
                <c:pt idx="329">
                  <c:v>22.966577575929612</c:v>
                </c:pt>
                <c:pt idx="330">
                  <c:v>41.649999205222827</c:v>
                </c:pt>
                <c:pt idx="331">
                  <c:v>30.506936474595513</c:v>
                </c:pt>
                <c:pt idx="332">
                  <c:v>22.491843542435426</c:v>
                </c:pt>
                <c:pt idx="333">
                  <c:v>20.917308998013059</c:v>
                </c:pt>
                <c:pt idx="334">
                  <c:v>18.773093613397677</c:v>
                </c:pt>
                <c:pt idx="335">
                  <c:v>18.298359579903497</c:v>
                </c:pt>
                <c:pt idx="336">
                  <c:v>18.509352483678686</c:v>
                </c:pt>
                <c:pt idx="337">
                  <c:v>18.717707976156685</c:v>
                </c:pt>
                <c:pt idx="338">
                  <c:v>19.026285097927904</c:v>
                </c:pt>
                <c:pt idx="339">
                  <c:v>20.10234890718138</c:v>
                </c:pt>
                <c:pt idx="340">
                  <c:v>20.864560772069261</c:v>
                </c:pt>
                <c:pt idx="341">
                  <c:v>20.648293045699695</c:v>
                </c:pt>
                <c:pt idx="342">
                  <c:v>21.20214941810957</c:v>
                </c:pt>
                <c:pt idx="343">
                  <c:v>16.726462446778314</c:v>
                </c:pt>
                <c:pt idx="344">
                  <c:v>16.344037808685783</c:v>
                </c:pt>
                <c:pt idx="345">
                  <c:v>18.899689355662787</c:v>
                </c:pt>
                <c:pt idx="346">
                  <c:v>64.962077661084308</c:v>
                </c:pt>
                <c:pt idx="347">
                  <c:v>74.517418790803291</c:v>
                </c:pt>
                <c:pt idx="348">
                  <c:v>54.905628384899238</c:v>
                </c:pt>
                <c:pt idx="349">
                  <c:v>45.917330684076077</c:v>
                </c:pt>
                <c:pt idx="350">
                  <c:v>39.397649957422644</c:v>
                </c:pt>
                <c:pt idx="351">
                  <c:v>35.663075560601754</c:v>
                </c:pt>
                <c:pt idx="352">
                  <c:v>34.544813170593251</c:v>
                </c:pt>
                <c:pt idx="353">
                  <c:v>40.080739483394836</c:v>
                </c:pt>
                <c:pt idx="354">
                  <c:v>33.526772409877942</c:v>
                </c:pt>
                <c:pt idx="355">
                  <c:v>58.632290547828561</c:v>
                </c:pt>
                <c:pt idx="356">
                  <c:v>65.53439591257451</c:v>
                </c:pt>
                <c:pt idx="357">
                  <c:v>34.990535679818336</c:v>
                </c:pt>
                <c:pt idx="358">
                  <c:v>25.751683905762132</c:v>
                </c:pt>
                <c:pt idx="359">
                  <c:v>30.731116434856656</c:v>
                </c:pt>
                <c:pt idx="360">
                  <c:v>31.952237865455583</c:v>
                </c:pt>
                <c:pt idx="361">
                  <c:v>21.3234703377803</c:v>
                </c:pt>
                <c:pt idx="362">
                  <c:v>20.421475674141362</c:v>
                </c:pt>
                <c:pt idx="363">
                  <c:v>22.307224751632134</c:v>
                </c:pt>
                <c:pt idx="364">
                  <c:v>34.866577348850427</c:v>
                </c:pt>
                <c:pt idx="365">
                  <c:v>32.785659835367589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22D-A63D-FDF47B299D14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22D-A63D-FDF47B299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'098'!$Q$14:$Q$4146</c:f>
              <c:numCache>
                <c:formatCode>0.0</c:formatCode>
                <c:ptCount val="4133"/>
                <c:pt idx="0">
                  <c:v>0.25555402133771032</c:v>
                </c:pt>
                <c:pt idx="1">
                  <c:v>0.32920592942141985</c:v>
                </c:pt>
                <c:pt idx="2">
                  <c:v>0.37988512515387773</c:v>
                </c:pt>
                <c:pt idx="3">
                  <c:v>0.66056990151826023</c:v>
                </c:pt>
                <c:pt idx="4">
                  <c:v>0.75434033647927778</c:v>
                </c:pt>
                <c:pt idx="5">
                  <c:v>0.76687090685268766</c:v>
                </c:pt>
                <c:pt idx="6">
                  <c:v>0.63355956093557653</c:v>
                </c:pt>
                <c:pt idx="7">
                  <c:v>0.66251910135412395</c:v>
                </c:pt>
                <c:pt idx="8">
                  <c:v>0.70540149774312677</c:v>
                </c:pt>
                <c:pt idx="9">
                  <c:v>0.73296875256462879</c:v>
                </c:pt>
                <c:pt idx="10">
                  <c:v>0.75294805088223227</c:v>
                </c:pt>
                <c:pt idx="11">
                  <c:v>0.70463574066475176</c:v>
                </c:pt>
                <c:pt idx="12">
                  <c:v>0.66961975789905614</c:v>
                </c:pt>
                <c:pt idx="13">
                  <c:v>0.59346173574066474</c:v>
                </c:pt>
                <c:pt idx="14">
                  <c:v>0.55962919573245784</c:v>
                </c:pt>
                <c:pt idx="15">
                  <c:v>0.50630465736561348</c:v>
                </c:pt>
                <c:pt idx="16">
                  <c:v>0.45945424702503074</c:v>
                </c:pt>
                <c:pt idx="17">
                  <c:v>0.41657185063602786</c:v>
                </c:pt>
                <c:pt idx="18">
                  <c:v>0.43850034878949534</c:v>
                </c:pt>
                <c:pt idx="19">
                  <c:v>0.4320958350430858</c:v>
                </c:pt>
                <c:pt idx="20">
                  <c:v>0.41295190808370952</c:v>
                </c:pt>
                <c:pt idx="21">
                  <c:v>0.40968003693065252</c:v>
                </c:pt>
                <c:pt idx="22">
                  <c:v>0.4052247230201067</c:v>
                </c:pt>
                <c:pt idx="23">
                  <c:v>0.38085972507180965</c:v>
                </c:pt>
                <c:pt idx="24">
                  <c:v>0.36060196963479696</c:v>
                </c:pt>
                <c:pt idx="25">
                  <c:v>0.34062267131719326</c:v>
                </c:pt>
                <c:pt idx="26">
                  <c:v>0.3324778005744769</c:v>
                </c:pt>
                <c:pt idx="27">
                  <c:v>0.3217572014772262</c:v>
                </c:pt>
                <c:pt idx="28">
                  <c:v>0.33561044316782929</c:v>
                </c:pt>
                <c:pt idx="29">
                  <c:v>0.34563489946655734</c:v>
                </c:pt>
                <c:pt idx="30">
                  <c:v>0.33150320065654504</c:v>
                </c:pt>
                <c:pt idx="31">
                  <c:v>0.30748627410750923</c:v>
                </c:pt>
                <c:pt idx="32">
                  <c:v>0.29989831760361102</c:v>
                </c:pt>
                <c:pt idx="33">
                  <c:v>0.30323980303652032</c:v>
                </c:pt>
                <c:pt idx="34">
                  <c:v>0.31333387361510057</c:v>
                </c:pt>
                <c:pt idx="35">
                  <c:v>0.26808459171112026</c:v>
                </c:pt>
                <c:pt idx="36">
                  <c:v>0.25806013541239231</c:v>
                </c:pt>
                <c:pt idx="37">
                  <c:v>0.25645900697578999</c:v>
                </c:pt>
                <c:pt idx="38">
                  <c:v>0.26216737792367678</c:v>
                </c:pt>
                <c:pt idx="39">
                  <c:v>0.22993596635207222</c:v>
                </c:pt>
                <c:pt idx="40">
                  <c:v>0.18392092736971685</c:v>
                </c:pt>
                <c:pt idx="41">
                  <c:v>0.18113635617562587</c:v>
                </c:pt>
                <c:pt idx="42">
                  <c:v>0.18600935576528513</c:v>
                </c:pt>
                <c:pt idx="43">
                  <c:v>0.21496889618383275</c:v>
                </c:pt>
                <c:pt idx="44">
                  <c:v>0.19039505539597876</c:v>
                </c:pt>
                <c:pt idx="45">
                  <c:v>0.16380240049240866</c:v>
                </c:pt>
                <c:pt idx="46">
                  <c:v>0.18788894132129677</c:v>
                </c:pt>
                <c:pt idx="47">
                  <c:v>0.19979298317603614</c:v>
                </c:pt>
                <c:pt idx="48">
                  <c:v>0.23508742306114078</c:v>
                </c:pt>
                <c:pt idx="49">
                  <c:v>0.3013602174805089</c:v>
                </c:pt>
                <c:pt idx="50">
                  <c:v>0.32774402954452203</c:v>
                </c:pt>
                <c:pt idx="51">
                  <c:v>0.31625767336889626</c:v>
                </c:pt>
                <c:pt idx="52">
                  <c:v>0.30734704554780473</c:v>
                </c:pt>
                <c:pt idx="53">
                  <c:v>0.30999238818219133</c:v>
                </c:pt>
                <c:pt idx="54">
                  <c:v>0.31764995896594178</c:v>
                </c:pt>
                <c:pt idx="55">
                  <c:v>0.3432680139515798</c:v>
                </c:pt>
                <c:pt idx="56">
                  <c:v>0.35600742716454659</c:v>
                </c:pt>
                <c:pt idx="57">
                  <c:v>0.35099519901518261</c:v>
                </c:pt>
                <c:pt idx="58">
                  <c:v>0.35217864177267139</c:v>
                </c:pt>
                <c:pt idx="59">
                  <c:v>0.34535644234714813</c:v>
                </c:pt>
                <c:pt idx="60">
                  <c:v>0.34312878539187536</c:v>
                </c:pt>
                <c:pt idx="61">
                  <c:v>0.33031975789905621</c:v>
                </c:pt>
                <c:pt idx="62">
                  <c:v>0.32126990151826018</c:v>
                </c:pt>
                <c:pt idx="63">
                  <c:v>0.30129060320065665</c:v>
                </c:pt>
                <c:pt idx="64">
                  <c:v>0.28172899056216666</c:v>
                </c:pt>
                <c:pt idx="65">
                  <c:v>0.25402250718096026</c:v>
                </c:pt>
                <c:pt idx="66">
                  <c:v>0.2415615510874026</c:v>
                </c:pt>
                <c:pt idx="67">
                  <c:v>0.22736023799753796</c:v>
                </c:pt>
                <c:pt idx="68">
                  <c:v>0.17507991382847768</c:v>
                </c:pt>
                <c:pt idx="69">
                  <c:v>0.15189835863766932</c:v>
                </c:pt>
                <c:pt idx="70">
                  <c:v>0.18127558473533037</c:v>
                </c:pt>
                <c:pt idx="71">
                  <c:v>0.23202439474764061</c:v>
                </c:pt>
                <c:pt idx="72">
                  <c:v>0.3088785597045548</c:v>
                </c:pt>
                <c:pt idx="73">
                  <c:v>0.35997544111612645</c:v>
                </c:pt>
                <c:pt idx="74">
                  <c:v>0.40362359458350433</c:v>
                </c:pt>
                <c:pt idx="75">
                  <c:v>0.42938087812884701</c:v>
                </c:pt>
                <c:pt idx="76">
                  <c:v>0.44142414854329098</c:v>
                </c:pt>
                <c:pt idx="77">
                  <c:v>0.42924164956914235</c:v>
                </c:pt>
                <c:pt idx="78">
                  <c:v>0.4008390233894133</c:v>
                </c:pt>
                <c:pt idx="79">
                  <c:v>0.3977063807960608</c:v>
                </c:pt>
                <c:pt idx="80">
                  <c:v>0.404528580221584</c:v>
                </c:pt>
                <c:pt idx="81">
                  <c:v>0.42443826425933529</c:v>
                </c:pt>
                <c:pt idx="82">
                  <c:v>0.40912312269183426</c:v>
                </c:pt>
                <c:pt idx="83">
                  <c:v>0.39673178087812894</c:v>
                </c:pt>
                <c:pt idx="84">
                  <c:v>0.38378352482560535</c:v>
                </c:pt>
                <c:pt idx="85">
                  <c:v>0.3918587812884694</c:v>
                </c:pt>
                <c:pt idx="86">
                  <c:v>0.38545426754205991</c:v>
                </c:pt>
                <c:pt idx="87">
                  <c:v>0.37187948297086587</c:v>
                </c:pt>
                <c:pt idx="88">
                  <c:v>0.35433668444809191</c:v>
                </c:pt>
                <c:pt idx="89">
                  <c:v>0.34083151415675011</c:v>
                </c:pt>
                <c:pt idx="90">
                  <c:v>0.34688795650389831</c:v>
                </c:pt>
                <c:pt idx="91">
                  <c:v>0.34201495691423883</c:v>
                </c:pt>
                <c:pt idx="92">
                  <c:v>0.3182068732047601</c:v>
                </c:pt>
                <c:pt idx="93">
                  <c:v>0.29996793188346332</c:v>
                </c:pt>
                <c:pt idx="94">
                  <c:v>0.2945380180549857</c:v>
                </c:pt>
                <c:pt idx="95">
                  <c:v>0.27539409109560942</c:v>
                </c:pt>
                <c:pt idx="96">
                  <c:v>0.23585318013951584</c:v>
                </c:pt>
                <c:pt idx="97">
                  <c:v>0.21155779647107098</c:v>
                </c:pt>
                <c:pt idx="98">
                  <c:v>0.18851546983996734</c:v>
                </c:pt>
                <c:pt idx="99">
                  <c:v>0.18280709889208047</c:v>
                </c:pt>
                <c:pt idx="100">
                  <c:v>0.22374029544521953</c:v>
                </c:pt>
                <c:pt idx="101">
                  <c:v>0.26314197784160864</c:v>
                </c:pt>
                <c:pt idx="102">
                  <c:v>0.27615984817398448</c:v>
                </c:pt>
                <c:pt idx="103">
                  <c:v>0.29906294624538377</c:v>
                </c:pt>
                <c:pt idx="104">
                  <c:v>0.4831927164546575</c:v>
                </c:pt>
                <c:pt idx="105">
                  <c:v>0.51716448502256873</c:v>
                </c:pt>
                <c:pt idx="106">
                  <c:v>0.50449468608945425</c:v>
                </c:pt>
                <c:pt idx="107">
                  <c:v>0.2404477226097661</c:v>
                </c:pt>
                <c:pt idx="108">
                  <c:v>0.23348629462453843</c:v>
                </c:pt>
                <c:pt idx="109">
                  <c:v>0.24406766516208458</c:v>
                </c:pt>
                <c:pt idx="110">
                  <c:v>0.25757283545342641</c:v>
                </c:pt>
                <c:pt idx="111">
                  <c:v>0.25604132129667628</c:v>
                </c:pt>
                <c:pt idx="112">
                  <c:v>0.2609143208863357</c:v>
                </c:pt>
                <c:pt idx="113">
                  <c:v>0.26000933524825609</c:v>
                </c:pt>
                <c:pt idx="114">
                  <c:v>0.27107800574476815</c:v>
                </c:pt>
                <c:pt idx="115">
                  <c:v>0.339787299958966</c:v>
                </c:pt>
                <c:pt idx="116">
                  <c:v>0.38615041034058267</c:v>
                </c:pt>
                <c:pt idx="117">
                  <c:v>0.40675623717685688</c:v>
                </c:pt>
                <c:pt idx="118">
                  <c:v>0.25151639310627827</c:v>
                </c:pt>
                <c:pt idx="119">
                  <c:v>0.19130004103405829</c:v>
                </c:pt>
                <c:pt idx="120">
                  <c:v>0.18670549856380805</c:v>
                </c:pt>
                <c:pt idx="121">
                  <c:v>0.18461707016823975</c:v>
                </c:pt>
                <c:pt idx="122">
                  <c:v>0.18315517029134179</c:v>
                </c:pt>
                <c:pt idx="123">
                  <c:v>0.30511938859253185</c:v>
                </c:pt>
                <c:pt idx="124">
                  <c:v>0.3498117562576939</c:v>
                </c:pt>
                <c:pt idx="125">
                  <c:v>0.33400931473122697</c:v>
                </c:pt>
                <c:pt idx="126">
                  <c:v>0.38782115305703735</c:v>
                </c:pt>
                <c:pt idx="127">
                  <c:v>0.42938087812884701</c:v>
                </c:pt>
                <c:pt idx="128">
                  <c:v>0.34466029954862537</c:v>
                </c:pt>
                <c:pt idx="129">
                  <c:v>0.2130893106278211</c:v>
                </c:pt>
                <c:pt idx="130">
                  <c:v>0.18162365613459175</c:v>
                </c:pt>
                <c:pt idx="131">
                  <c:v>0.20612788264259332</c:v>
                </c:pt>
                <c:pt idx="132">
                  <c:v>0.22220878128846944</c:v>
                </c:pt>
                <c:pt idx="133">
                  <c:v>0.22965750923266315</c:v>
                </c:pt>
                <c:pt idx="134">
                  <c:v>0.18768009848173992</c:v>
                </c:pt>
                <c:pt idx="135">
                  <c:v>0.15370832991382857</c:v>
                </c:pt>
                <c:pt idx="136">
                  <c:v>0.14131698810012319</c:v>
                </c:pt>
                <c:pt idx="137">
                  <c:v>0.13442517439474758</c:v>
                </c:pt>
                <c:pt idx="138">
                  <c:v>0.12300843249897428</c:v>
                </c:pt>
                <c:pt idx="139">
                  <c:v>0.11973656134591726</c:v>
                </c:pt>
                <c:pt idx="140">
                  <c:v>0.12279958965941744</c:v>
                </c:pt>
                <c:pt idx="141">
                  <c:v>0.12913448912597464</c:v>
                </c:pt>
                <c:pt idx="142">
                  <c:v>0.12906487484612228</c:v>
                </c:pt>
                <c:pt idx="143">
                  <c:v>0.13115330324169056</c:v>
                </c:pt>
                <c:pt idx="144">
                  <c:v>0.13400748871563409</c:v>
                </c:pt>
                <c:pt idx="145">
                  <c:v>0.13741858842839563</c:v>
                </c:pt>
                <c:pt idx="146">
                  <c:v>0.14166505949938454</c:v>
                </c:pt>
                <c:pt idx="147">
                  <c:v>0.14159544521953218</c:v>
                </c:pt>
                <c:pt idx="148">
                  <c:v>0.14027277390233894</c:v>
                </c:pt>
                <c:pt idx="149">
                  <c:v>0.13741858842839563</c:v>
                </c:pt>
                <c:pt idx="150">
                  <c:v>0.13769704554780482</c:v>
                </c:pt>
                <c:pt idx="151">
                  <c:v>0.14250043085761194</c:v>
                </c:pt>
                <c:pt idx="152">
                  <c:v>0.14124737382027083</c:v>
                </c:pt>
                <c:pt idx="153">
                  <c:v>0.14438001641362333</c:v>
                </c:pt>
                <c:pt idx="154">
                  <c:v>0.1450065449322939</c:v>
                </c:pt>
                <c:pt idx="155">
                  <c:v>0.15071491588018057</c:v>
                </c:pt>
                <c:pt idx="156">
                  <c:v>0.14953147312269183</c:v>
                </c:pt>
                <c:pt idx="157">
                  <c:v>0.1457026877308166</c:v>
                </c:pt>
                <c:pt idx="158">
                  <c:v>0.13957663110381627</c:v>
                </c:pt>
                <c:pt idx="159">
                  <c:v>0.13275443167829301</c:v>
                </c:pt>
                <c:pt idx="160">
                  <c:v>0.12064154698399679</c:v>
                </c:pt>
                <c:pt idx="161">
                  <c:v>0.10762367665162086</c:v>
                </c:pt>
                <c:pt idx="162">
                  <c:v>0.11388896183832589</c:v>
                </c:pt>
                <c:pt idx="163">
                  <c:v>0.16136590069757903</c:v>
                </c:pt>
                <c:pt idx="164">
                  <c:v>0.19923606893721796</c:v>
                </c:pt>
                <c:pt idx="165">
                  <c:v>0.15315141567501037</c:v>
                </c:pt>
                <c:pt idx="166">
                  <c:v>0.13212790315962245</c:v>
                </c:pt>
                <c:pt idx="167">
                  <c:v>0.10692753385309815</c:v>
                </c:pt>
                <c:pt idx="168">
                  <c:v>0.15141105867870344</c:v>
                </c:pt>
                <c:pt idx="169">
                  <c:v>0.18322478457119412</c:v>
                </c:pt>
                <c:pt idx="170">
                  <c:v>0.20062835453426353</c:v>
                </c:pt>
                <c:pt idx="171">
                  <c:v>0.19116081247435379</c:v>
                </c:pt>
                <c:pt idx="172">
                  <c:v>0.16999807139926137</c:v>
                </c:pt>
                <c:pt idx="173">
                  <c:v>0.14869610176446463</c:v>
                </c:pt>
                <c:pt idx="174">
                  <c:v>0.189490069757899</c:v>
                </c:pt>
                <c:pt idx="175">
                  <c:v>0.20188141157160444</c:v>
                </c:pt>
                <c:pt idx="176">
                  <c:v>0.22429720968403771</c:v>
                </c:pt>
                <c:pt idx="177">
                  <c:v>0.21900652441526477</c:v>
                </c:pt>
                <c:pt idx="178">
                  <c:v>0.20758978251949126</c:v>
                </c:pt>
                <c:pt idx="179">
                  <c:v>0.20967821091505953</c:v>
                </c:pt>
                <c:pt idx="180">
                  <c:v>0.16749195732457939</c:v>
                </c:pt>
                <c:pt idx="181">
                  <c:v>0.12614107509232661</c:v>
                </c:pt>
                <c:pt idx="182">
                  <c:v>9.2030077964710771E-2</c:v>
                </c:pt>
                <c:pt idx="183">
                  <c:v>9.7529606073040592E-2</c:v>
                </c:pt>
                <c:pt idx="184">
                  <c:v>0.1103386335658597</c:v>
                </c:pt>
                <c:pt idx="185">
                  <c:v>0.11945810422650806</c:v>
                </c:pt>
                <c:pt idx="186">
                  <c:v>0.12245151826015589</c:v>
                </c:pt>
                <c:pt idx="187">
                  <c:v>0.12231228970045138</c:v>
                </c:pt>
                <c:pt idx="188">
                  <c:v>0.12071116126384895</c:v>
                </c:pt>
                <c:pt idx="189">
                  <c:v>0.12259074681986058</c:v>
                </c:pt>
                <c:pt idx="190">
                  <c:v>0.12467917521542887</c:v>
                </c:pt>
                <c:pt idx="191">
                  <c:v>0.10797174805088219</c:v>
                </c:pt>
                <c:pt idx="192">
                  <c:v>0.11347127615921221</c:v>
                </c:pt>
                <c:pt idx="193">
                  <c:v>0.13574784571194104</c:v>
                </c:pt>
                <c:pt idx="194">
                  <c:v>0.14020315962248681</c:v>
                </c:pt>
                <c:pt idx="195">
                  <c:v>0.13693128846942976</c:v>
                </c:pt>
                <c:pt idx="196">
                  <c:v>0.13045716044316785</c:v>
                </c:pt>
                <c:pt idx="197">
                  <c:v>0.12481840377513337</c:v>
                </c:pt>
                <c:pt idx="198">
                  <c:v>0.11528124743537148</c:v>
                </c:pt>
                <c:pt idx="199">
                  <c:v>0.1193884899466557</c:v>
                </c:pt>
                <c:pt idx="200">
                  <c:v>0.12802066064833822</c:v>
                </c:pt>
                <c:pt idx="201">
                  <c:v>0.12857757488715643</c:v>
                </c:pt>
                <c:pt idx="202">
                  <c:v>0.12565377513336076</c:v>
                </c:pt>
                <c:pt idx="203">
                  <c:v>0.11319281903980302</c:v>
                </c:pt>
                <c:pt idx="204">
                  <c:v>0.10337720558063195</c:v>
                </c:pt>
                <c:pt idx="205">
                  <c:v>9.6833463274517889E-2</c:v>
                </c:pt>
                <c:pt idx="206">
                  <c:v>0.10316836274107509</c:v>
                </c:pt>
                <c:pt idx="207">
                  <c:v>0.10316836274107509</c:v>
                </c:pt>
                <c:pt idx="208">
                  <c:v>9.9618034468609062E-2</c:v>
                </c:pt>
                <c:pt idx="209">
                  <c:v>9.0359335248256192E-2</c:v>
                </c:pt>
                <c:pt idx="210">
                  <c:v>9.4257734919983557E-2</c:v>
                </c:pt>
                <c:pt idx="211">
                  <c:v>0.11075631924497338</c:v>
                </c:pt>
                <c:pt idx="212">
                  <c:v>0.12857757488715643</c:v>
                </c:pt>
                <c:pt idx="213">
                  <c:v>0.12815988920804275</c:v>
                </c:pt>
                <c:pt idx="214">
                  <c:v>0.12516647517439472</c:v>
                </c:pt>
                <c:pt idx="215">
                  <c:v>0.14403194501436201</c:v>
                </c:pt>
                <c:pt idx="216">
                  <c:v>0.19840069757899054</c:v>
                </c:pt>
                <c:pt idx="217">
                  <c:v>0.27817866228970051</c:v>
                </c:pt>
                <c:pt idx="218">
                  <c:v>0.23111940910956097</c:v>
                </c:pt>
                <c:pt idx="219">
                  <c:v>0.1589294009027494</c:v>
                </c:pt>
                <c:pt idx="220">
                  <c:v>0.10936403364792778</c:v>
                </c:pt>
                <c:pt idx="221">
                  <c:v>0.14291811653672559</c:v>
                </c:pt>
                <c:pt idx="222">
                  <c:v>0.19088235535494458</c:v>
                </c:pt>
                <c:pt idx="223">
                  <c:v>0.24970642183011907</c:v>
                </c:pt>
                <c:pt idx="224">
                  <c:v>0.28298204759950762</c:v>
                </c:pt>
                <c:pt idx="225">
                  <c:v>0.29982870332375877</c:v>
                </c:pt>
                <c:pt idx="226">
                  <c:v>0.32168758719737384</c:v>
                </c:pt>
                <c:pt idx="227">
                  <c:v>0.33749002872384082</c:v>
                </c:pt>
                <c:pt idx="228">
                  <c:v>0.35691241280262626</c:v>
                </c:pt>
                <c:pt idx="229">
                  <c:v>0.39687100943783338</c:v>
                </c:pt>
                <c:pt idx="230">
                  <c:v>0.45882771850636034</c:v>
                </c:pt>
                <c:pt idx="231">
                  <c:v>0.47316826015592944</c:v>
                </c:pt>
                <c:pt idx="232">
                  <c:v>0.51277878539187527</c:v>
                </c:pt>
                <c:pt idx="233">
                  <c:v>0.57459626590069757</c:v>
                </c:pt>
                <c:pt idx="234">
                  <c:v>0.64727357406647512</c:v>
                </c:pt>
                <c:pt idx="235">
                  <c:v>0.71507788264259342</c:v>
                </c:pt>
                <c:pt idx="236">
                  <c:v>0.72238738202708241</c:v>
                </c:pt>
                <c:pt idx="237">
                  <c:v>0.81469591711120226</c:v>
                </c:pt>
                <c:pt idx="238">
                  <c:v>0.78754634796881418</c:v>
                </c:pt>
                <c:pt idx="239">
                  <c:v>0.64636858842839551</c:v>
                </c:pt>
                <c:pt idx="240">
                  <c:v>0.68890291341813703</c:v>
                </c:pt>
                <c:pt idx="241">
                  <c:v>0.77042123512515392</c:v>
                </c:pt>
                <c:pt idx="242">
                  <c:v>0.84929421419778417</c:v>
                </c:pt>
                <c:pt idx="243">
                  <c:v>0.90818789495281105</c:v>
                </c:pt>
                <c:pt idx="244">
                  <c:v>0.89057548215018467</c:v>
                </c:pt>
                <c:pt idx="245">
                  <c:v>0.91487086581862942</c:v>
                </c:pt>
                <c:pt idx="246">
                  <c:v>0.988522773902339</c:v>
                </c:pt>
                <c:pt idx="247">
                  <c:v>0.95427254821501861</c:v>
                </c:pt>
                <c:pt idx="248">
                  <c:v>0.82130927369716866</c:v>
                </c:pt>
                <c:pt idx="249">
                  <c:v>0.85367991382847774</c:v>
                </c:pt>
                <c:pt idx="250">
                  <c:v>0.99736378744357812</c:v>
                </c:pt>
                <c:pt idx="251">
                  <c:v>1.0910646081247435</c:v>
                </c:pt>
                <c:pt idx="252">
                  <c:v>1.0761671522363561</c:v>
                </c:pt>
                <c:pt idx="253">
                  <c:v>1.0380185268773083</c:v>
                </c:pt>
                <c:pt idx="254">
                  <c:v>1.033215141567501</c:v>
                </c:pt>
                <c:pt idx="255">
                  <c:v>0.93032523594583505</c:v>
                </c:pt>
                <c:pt idx="256">
                  <c:v>0.8584136848584325</c:v>
                </c:pt>
                <c:pt idx="257">
                  <c:v>0.75301766516208468</c:v>
                </c:pt>
                <c:pt idx="258">
                  <c:v>0.62464893311448499</c:v>
                </c:pt>
                <c:pt idx="259">
                  <c:v>0.55287661058678694</c:v>
                </c:pt>
                <c:pt idx="260">
                  <c:v>0.65855108740254409</c:v>
                </c:pt>
                <c:pt idx="261">
                  <c:v>0.74034786622896998</c:v>
                </c:pt>
                <c:pt idx="262">
                  <c:v>0.76248520722199442</c:v>
                </c:pt>
                <c:pt idx="263">
                  <c:v>0.87289345506770633</c:v>
                </c:pt>
                <c:pt idx="264">
                  <c:v>0.94515307755437006</c:v>
                </c:pt>
                <c:pt idx="265">
                  <c:v>0.91187745178498147</c:v>
                </c:pt>
                <c:pt idx="266">
                  <c:v>0.83899130077964723</c:v>
                </c:pt>
                <c:pt idx="267">
                  <c:v>0.68354261386951165</c:v>
                </c:pt>
                <c:pt idx="268">
                  <c:v>0.65339963069347562</c:v>
                </c:pt>
                <c:pt idx="269">
                  <c:v>0.6379452605662701</c:v>
                </c:pt>
                <c:pt idx="270">
                  <c:v>0.645742059909725</c:v>
                </c:pt>
                <c:pt idx="271">
                  <c:v>0.64003368896183832</c:v>
                </c:pt>
                <c:pt idx="272">
                  <c:v>0.64253980303652036</c:v>
                </c:pt>
                <c:pt idx="273">
                  <c:v>0.57480510874025437</c:v>
                </c:pt>
                <c:pt idx="274">
                  <c:v>0.54159909725071809</c:v>
                </c:pt>
                <c:pt idx="275">
                  <c:v>0.47504784571194097</c:v>
                </c:pt>
                <c:pt idx="276">
                  <c:v>0.41524917931883465</c:v>
                </c:pt>
                <c:pt idx="277">
                  <c:v>0.3700695116947067</c:v>
                </c:pt>
                <c:pt idx="278">
                  <c:v>0.43495002051702919</c:v>
                </c:pt>
                <c:pt idx="279">
                  <c:v>0.62757273286828064</c:v>
                </c:pt>
                <c:pt idx="280">
                  <c:v>0.77146544932293815</c:v>
                </c:pt>
                <c:pt idx="281">
                  <c:v>0.79541276159212149</c:v>
                </c:pt>
                <c:pt idx="282">
                  <c:v>0.77021239228559701</c:v>
                </c:pt>
                <c:pt idx="283">
                  <c:v>0.74696122281493638</c:v>
                </c:pt>
                <c:pt idx="284">
                  <c:v>0.7067937833401724</c:v>
                </c:pt>
                <c:pt idx="285">
                  <c:v>0.67741655724251137</c:v>
                </c:pt>
                <c:pt idx="286">
                  <c:v>0.66251910135412395</c:v>
                </c:pt>
                <c:pt idx="287">
                  <c:v>0.64448900287238409</c:v>
                </c:pt>
                <c:pt idx="288">
                  <c:v>0.65750687320475998</c:v>
                </c:pt>
                <c:pt idx="289">
                  <c:v>0.71027449733278636</c:v>
                </c:pt>
                <c:pt idx="290">
                  <c:v>0.72196969634796881</c:v>
                </c:pt>
                <c:pt idx="291">
                  <c:v>0.65263387361510061</c:v>
                </c:pt>
                <c:pt idx="292">
                  <c:v>0.63891986048420202</c:v>
                </c:pt>
                <c:pt idx="293">
                  <c:v>0.57717199425523191</c:v>
                </c:pt>
                <c:pt idx="294">
                  <c:v>0.53129618383258115</c:v>
                </c:pt>
                <c:pt idx="295">
                  <c:v>0.46251727533853104</c:v>
                </c:pt>
                <c:pt idx="296">
                  <c:v>0.38851729585556016</c:v>
                </c:pt>
                <c:pt idx="297">
                  <c:v>0.31159351661879364</c:v>
                </c:pt>
                <c:pt idx="298">
                  <c:v>0.32676942962659011</c:v>
                </c:pt>
                <c:pt idx="299">
                  <c:v>0.2947468608945425</c:v>
                </c:pt>
                <c:pt idx="300">
                  <c:v>0.22471489536315142</c:v>
                </c:pt>
                <c:pt idx="301">
                  <c:v>0.16679581452605668</c:v>
                </c:pt>
                <c:pt idx="302">
                  <c:v>0.21427275338530982</c:v>
                </c:pt>
                <c:pt idx="303">
                  <c:v>0.2488710504718917</c:v>
                </c:pt>
                <c:pt idx="304">
                  <c:v>0.36429152646696761</c:v>
                </c:pt>
                <c:pt idx="305">
                  <c:v>0.49203372999589662</c:v>
                </c:pt>
                <c:pt idx="306">
                  <c:v>0.54953512515387781</c:v>
                </c:pt>
                <c:pt idx="307">
                  <c:v>0.71521711120229781</c:v>
                </c:pt>
                <c:pt idx="308">
                  <c:v>0.78239489125974571</c:v>
                </c:pt>
                <c:pt idx="309">
                  <c:v>0.46620683217070169</c:v>
                </c:pt>
                <c:pt idx="310">
                  <c:v>0.39387759540418549</c:v>
                </c:pt>
                <c:pt idx="311">
                  <c:v>0.5289292983176036</c:v>
                </c:pt>
                <c:pt idx="312">
                  <c:v>0.57939965121050485</c:v>
                </c:pt>
                <c:pt idx="313">
                  <c:v>0.51396222814936399</c:v>
                </c:pt>
                <c:pt idx="314">
                  <c:v>0.48897070168239642</c:v>
                </c:pt>
                <c:pt idx="315">
                  <c:v>0.73728483791546984</c:v>
                </c:pt>
                <c:pt idx="316">
                  <c:v>0.55976842429216256</c:v>
                </c:pt>
                <c:pt idx="317">
                  <c:v>0.44692367665162086</c:v>
                </c:pt>
                <c:pt idx="318">
                  <c:v>0.41504033647927785</c:v>
                </c:pt>
                <c:pt idx="319">
                  <c:v>0.50296317193270423</c:v>
                </c:pt>
                <c:pt idx="320">
                  <c:v>0.84184548625359046</c:v>
                </c:pt>
                <c:pt idx="321">
                  <c:v>1.2504813089864588</c:v>
                </c:pt>
                <c:pt idx="322">
                  <c:v>1.0243045137464095</c:v>
                </c:pt>
                <c:pt idx="323">
                  <c:v>0.87498188346327455</c:v>
                </c:pt>
                <c:pt idx="324">
                  <c:v>0.59220867870332372</c:v>
                </c:pt>
                <c:pt idx="325">
                  <c:v>0.69927544111612649</c:v>
                </c:pt>
                <c:pt idx="326">
                  <c:v>0.92030077964710721</c:v>
                </c:pt>
                <c:pt idx="327">
                  <c:v>1.0828501231021748</c:v>
                </c:pt>
                <c:pt idx="328">
                  <c:v>0.93171752154288057</c:v>
                </c:pt>
                <c:pt idx="329">
                  <c:v>0.90164415264669673</c:v>
                </c:pt>
                <c:pt idx="330">
                  <c:v>0.95872786212556438</c:v>
                </c:pt>
                <c:pt idx="331">
                  <c:v>0.92893295034878953</c:v>
                </c:pt>
                <c:pt idx="332">
                  <c:v>0.6656517439474765</c:v>
                </c:pt>
                <c:pt idx="333">
                  <c:v>0.57960849405006165</c:v>
                </c:pt>
                <c:pt idx="334">
                  <c:v>0.57383050882232256</c:v>
                </c:pt>
                <c:pt idx="335">
                  <c:v>0.57424819450143627</c:v>
                </c:pt>
                <c:pt idx="336">
                  <c:v>0.55134509643003693</c:v>
                </c:pt>
                <c:pt idx="337">
                  <c:v>0.54709862535904796</c:v>
                </c:pt>
                <c:pt idx="338">
                  <c:v>0.53227078375051295</c:v>
                </c:pt>
                <c:pt idx="339">
                  <c:v>0.53199232663110385</c:v>
                </c:pt>
                <c:pt idx="340">
                  <c:v>0.53888414033647936</c:v>
                </c:pt>
                <c:pt idx="341">
                  <c:v>0.55962919573245784</c:v>
                </c:pt>
                <c:pt idx="342">
                  <c:v>0.47630090274928194</c:v>
                </c:pt>
                <c:pt idx="343">
                  <c:v>0.35510244152646703</c:v>
                </c:pt>
                <c:pt idx="344">
                  <c:v>0.44037993434550682</c:v>
                </c:pt>
                <c:pt idx="345">
                  <c:v>0.4528408904390645</c:v>
                </c:pt>
                <c:pt idx="346">
                  <c:v>0.47073176036109982</c:v>
                </c:pt>
                <c:pt idx="347">
                  <c:v>1.0561182396389002</c:v>
                </c:pt>
                <c:pt idx="348">
                  <c:v>1.3254558883873615</c:v>
                </c:pt>
                <c:pt idx="349">
                  <c:v>1.4528500205170289</c:v>
                </c:pt>
                <c:pt idx="350">
                  <c:v>1.2962178908494051</c:v>
                </c:pt>
                <c:pt idx="351">
                  <c:v>1.3081219327041447</c:v>
                </c:pt>
                <c:pt idx="352">
                  <c:v>1.3629779852277391</c:v>
                </c:pt>
                <c:pt idx="353">
                  <c:v>1.3638829708658184</c:v>
                </c:pt>
                <c:pt idx="354">
                  <c:v>1.469627061961428</c:v>
                </c:pt>
                <c:pt idx="355">
                  <c:v>1.348428600738613</c:v>
                </c:pt>
                <c:pt idx="356">
                  <c:v>1.5652770824784572</c:v>
                </c:pt>
                <c:pt idx="357">
                  <c:v>1.1127842634386542</c:v>
                </c:pt>
                <c:pt idx="358">
                  <c:v>0.79450777595404198</c:v>
                </c:pt>
                <c:pt idx="359">
                  <c:v>0.89099316782929816</c:v>
                </c:pt>
                <c:pt idx="360">
                  <c:v>0.97125843249897426</c:v>
                </c:pt>
                <c:pt idx="361">
                  <c:v>0.84400352892901109</c:v>
                </c:pt>
                <c:pt idx="362">
                  <c:v>0.61761789084940499</c:v>
                </c:pt>
                <c:pt idx="363">
                  <c:v>0.98622550266721387</c:v>
                </c:pt>
                <c:pt idx="364">
                  <c:v>0.8724757693885925</c:v>
                </c:pt>
                <c:pt idx="365">
                  <c:v>1.0543082683627409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1-4DF1-B8B1-C99B65987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'098'!$S$14:$S$4146</c:f>
              <c:numCache>
                <c:formatCode>0.0</c:formatCode>
                <c:ptCount val="4133"/>
                <c:pt idx="0">
                  <c:v>1.2824664371218175</c:v>
                </c:pt>
                <c:pt idx="1">
                  <c:v>0.5568956553681389</c:v>
                </c:pt>
                <c:pt idx="2">
                  <c:v>2.2516790680990613</c:v>
                </c:pt>
                <c:pt idx="3">
                  <c:v>2.7228984687951785</c:v>
                </c:pt>
                <c:pt idx="4">
                  <c:v>0.56492780424364142</c:v>
                </c:pt>
                <c:pt idx="5">
                  <c:v>0.65863620779116205</c:v>
                </c:pt>
                <c:pt idx="6">
                  <c:v>2.2115183237215503</c:v>
                </c:pt>
                <c:pt idx="7">
                  <c:v>2.2811302806425684</c:v>
                </c:pt>
                <c:pt idx="8">
                  <c:v>3.7510135248594363</c:v>
                </c:pt>
                <c:pt idx="9">
                  <c:v>3.0040236794377497</c:v>
                </c:pt>
                <c:pt idx="10">
                  <c:v>3.8688183750334648</c:v>
                </c:pt>
                <c:pt idx="11">
                  <c:v>3.9598493956224874</c:v>
                </c:pt>
                <c:pt idx="12">
                  <c:v>3.5341455052208826</c:v>
                </c:pt>
                <c:pt idx="13">
                  <c:v>3.3467286981258364</c:v>
                </c:pt>
                <c:pt idx="14">
                  <c:v>3.3547608470013364</c:v>
                </c:pt>
                <c:pt idx="15">
                  <c:v>3.4966621438018732</c:v>
                </c:pt>
                <c:pt idx="16">
                  <c:v>3.4109858891298512</c:v>
                </c:pt>
                <c:pt idx="17">
                  <c:v>4.1365566708835315</c:v>
                </c:pt>
                <c:pt idx="18">
                  <c:v>4.4042949667336</c:v>
                </c:pt>
                <c:pt idx="19">
                  <c:v>4.4069723496920998</c:v>
                </c:pt>
                <c:pt idx="20">
                  <c:v>4.4605200088621144</c:v>
                </c:pt>
                <c:pt idx="21">
                  <c:v>4.800547644591699</c:v>
                </c:pt>
                <c:pt idx="22">
                  <c:v>4.9129977288487252</c:v>
                </c:pt>
                <c:pt idx="23">
                  <c:v>4.7871607297991954</c:v>
                </c:pt>
                <c:pt idx="24">
                  <c:v>4.9611906221017374</c:v>
                </c:pt>
                <c:pt idx="25">
                  <c:v>5.0789954722757686</c:v>
                </c:pt>
                <c:pt idx="26">
                  <c:v>5.0495442597322606</c:v>
                </c:pt>
                <c:pt idx="27">
                  <c:v>5.3012182578313238</c:v>
                </c:pt>
                <c:pt idx="28">
                  <c:v>5.5850208514323949</c:v>
                </c:pt>
                <c:pt idx="29">
                  <c:v>5.8822103598259696</c:v>
                </c:pt>
                <c:pt idx="30">
                  <c:v>6.0241116566265038</c:v>
                </c:pt>
                <c:pt idx="31">
                  <c:v>6.1901094000535464</c:v>
                </c:pt>
                <c:pt idx="32">
                  <c:v>6.1017557624230232</c:v>
                </c:pt>
                <c:pt idx="33">
                  <c:v>6.0723045498795161</c:v>
                </c:pt>
                <c:pt idx="34">
                  <c:v>5.4457969375903605</c:v>
                </c:pt>
                <c:pt idx="35">
                  <c:v>5.1753812587817922</c:v>
                </c:pt>
                <c:pt idx="36">
                  <c:v>5.1352205144042831</c:v>
                </c:pt>
                <c:pt idx="37">
                  <c:v>5.2824765771218178</c:v>
                </c:pt>
                <c:pt idx="38">
                  <c:v>5.1111240677777774</c:v>
                </c:pt>
                <c:pt idx="39">
                  <c:v>4.8755143674297186</c:v>
                </c:pt>
                <c:pt idx="40">
                  <c:v>4.9103203458902263</c:v>
                </c:pt>
                <c:pt idx="41">
                  <c:v>4.9692227709772405</c:v>
                </c:pt>
                <c:pt idx="42">
                  <c:v>5.0040287494377491</c:v>
                </c:pt>
                <c:pt idx="43">
                  <c:v>5.0067061323962507</c:v>
                </c:pt>
                <c:pt idx="44">
                  <c:v>5.0040287494377491</c:v>
                </c:pt>
                <c:pt idx="45">
                  <c:v>5.0816728552342703</c:v>
                </c:pt>
                <c:pt idx="46">
                  <c:v>5.1138014507362763</c:v>
                </c:pt>
                <c:pt idx="47">
                  <c:v>5.097737152985272</c:v>
                </c:pt>
                <c:pt idx="48">
                  <c:v>5.0950597700267721</c:v>
                </c:pt>
                <c:pt idx="49">
                  <c:v>5.3226373214993297</c:v>
                </c:pt>
                <c:pt idx="50">
                  <c:v>5.0656085574832641</c:v>
                </c:pt>
                <c:pt idx="51">
                  <c:v>5.2155420031593032</c:v>
                </c:pt>
                <c:pt idx="52">
                  <c:v>4.8781917503882175</c:v>
                </c:pt>
                <c:pt idx="53">
                  <c:v>4.8594500696787133</c:v>
                </c:pt>
                <c:pt idx="54">
                  <c:v>4.9370941754752318</c:v>
                </c:pt>
                <c:pt idx="55">
                  <c:v>4.8166119423427025</c:v>
                </c:pt>
                <c:pt idx="56">
                  <c:v>4.465874774779115</c:v>
                </c:pt>
                <c:pt idx="57">
                  <c:v>4.5435188805756344</c:v>
                </c:pt>
                <c:pt idx="58">
                  <c:v>4.4283914133601048</c:v>
                </c:pt>
                <c:pt idx="59">
                  <c:v>4.4872938384471208</c:v>
                </c:pt>
                <c:pt idx="60">
                  <c:v>4.374843754190092</c:v>
                </c:pt>
                <c:pt idx="61">
                  <c:v>4.385553286024094</c:v>
                </c:pt>
                <c:pt idx="62">
                  <c:v>4.190104330053547</c:v>
                </c:pt>
                <c:pt idx="63">
                  <c:v>4.1338792879250326</c:v>
                </c:pt>
                <c:pt idx="64">
                  <c:v>4.0910411605890209</c:v>
                </c:pt>
                <c:pt idx="65">
                  <c:v>4.0856863946720203</c:v>
                </c:pt>
                <c:pt idx="66">
                  <c:v>3.9866232252074947</c:v>
                </c:pt>
                <c:pt idx="67">
                  <c:v>4.0241065866265044</c:v>
                </c:pt>
                <c:pt idx="68">
                  <c:v>3.9919779911244961</c:v>
                </c:pt>
                <c:pt idx="69">
                  <c:v>4.0348161184605074</c:v>
                </c:pt>
                <c:pt idx="70">
                  <c:v>2.3668065353145904</c:v>
                </c:pt>
                <c:pt idx="71">
                  <c:v>2.1606480475100387</c:v>
                </c:pt>
                <c:pt idx="72">
                  <c:v>2.4283863433601054</c:v>
                </c:pt>
                <c:pt idx="73">
                  <c:v>3.3146001026238272</c:v>
                </c:pt>
                <c:pt idx="74">
                  <c:v>4.1927817130120459</c:v>
                </c:pt>
                <c:pt idx="75">
                  <c:v>4.3507473075635863</c:v>
                </c:pt>
                <c:pt idx="76">
                  <c:v>4.2436519892235598</c:v>
                </c:pt>
                <c:pt idx="77">
                  <c:v>4.294522265435071</c:v>
                </c:pt>
                <c:pt idx="78">
                  <c:v>4.3989402008165976</c:v>
                </c:pt>
                <c:pt idx="79">
                  <c:v>4.5194224339491278</c:v>
                </c:pt>
                <c:pt idx="80">
                  <c:v>4.6104534545381508</c:v>
                </c:pt>
                <c:pt idx="81">
                  <c:v>4.6720332625836658</c:v>
                </c:pt>
                <c:pt idx="82">
                  <c:v>4.6425820500401596</c:v>
                </c:pt>
                <c:pt idx="83">
                  <c:v>4.6532915818741616</c:v>
                </c:pt>
                <c:pt idx="84">
                  <c:v>4.7309356876706801</c:v>
                </c:pt>
                <c:pt idx="85">
                  <c:v>4.7229035387951797</c:v>
                </c:pt>
                <c:pt idx="86">
                  <c:v>4.803225027550198</c:v>
                </c:pt>
                <c:pt idx="87">
                  <c:v>4.8808691333467191</c:v>
                </c:pt>
                <c:pt idx="88">
                  <c:v>5.0067061323962507</c:v>
                </c:pt>
                <c:pt idx="89">
                  <c:v>5.1030919189022743</c:v>
                </c:pt>
                <c:pt idx="90">
                  <c:v>5.1700264928647908</c:v>
                </c:pt>
                <c:pt idx="91">
                  <c:v>5.2155420031593032</c:v>
                </c:pt>
                <c:pt idx="92">
                  <c:v>5.218219386117803</c:v>
                </c:pt>
                <c:pt idx="93">
                  <c:v>5.269089662329316</c:v>
                </c:pt>
                <c:pt idx="94">
                  <c:v>5.3226373214993297</c:v>
                </c:pt>
                <c:pt idx="95">
                  <c:v>5.178058641740293</c:v>
                </c:pt>
                <c:pt idx="96">
                  <c:v>5.2851539600803195</c:v>
                </c:pt>
                <c:pt idx="97">
                  <c:v>5.3681528317938403</c:v>
                </c:pt>
                <c:pt idx="98">
                  <c:v>5.6546328083534121</c:v>
                </c:pt>
                <c:pt idx="99">
                  <c:v>5.8902425087014709</c:v>
                </c:pt>
                <c:pt idx="100">
                  <c:v>6.0776593157965166</c:v>
                </c:pt>
                <c:pt idx="101">
                  <c:v>6.1553034215930378</c:v>
                </c:pt>
                <c:pt idx="102">
                  <c:v>6.1820772511780433</c:v>
                </c:pt>
                <c:pt idx="103">
                  <c:v>6.28649518655957</c:v>
                </c:pt>
                <c:pt idx="104">
                  <c:v>6.4712346106961176</c:v>
                </c:pt>
                <c:pt idx="105">
                  <c:v>6.6051037586211514</c:v>
                </c:pt>
                <c:pt idx="106">
                  <c:v>19.384252619544846</c:v>
                </c:pt>
                <c:pt idx="107">
                  <c:v>17.844757418406957</c:v>
                </c:pt>
                <c:pt idx="108">
                  <c:v>17.491342867884871</c:v>
                </c:pt>
                <c:pt idx="109">
                  <c:v>17.729629951191431</c:v>
                </c:pt>
                <c:pt idx="110">
                  <c:v>17.962562268580989</c:v>
                </c:pt>
                <c:pt idx="111">
                  <c:v>18.077689735796518</c:v>
                </c:pt>
                <c:pt idx="112">
                  <c:v>18.139269543842033</c:v>
                </c:pt>
                <c:pt idx="113">
                  <c:v>18.305267287269078</c:v>
                </c:pt>
                <c:pt idx="114">
                  <c:v>18.380234010107092</c:v>
                </c:pt>
                <c:pt idx="115">
                  <c:v>18.776486687965196</c:v>
                </c:pt>
                <c:pt idx="116">
                  <c:v>34.939847608433737</c:v>
                </c:pt>
                <c:pt idx="117">
                  <c:v>41.100505795943768</c:v>
                </c:pt>
                <c:pt idx="118">
                  <c:v>29.815336625863445</c:v>
                </c:pt>
                <c:pt idx="119">
                  <c:v>32.607847051579654</c:v>
                </c:pt>
                <c:pt idx="120">
                  <c:v>34.771172482048186</c:v>
                </c:pt>
                <c:pt idx="121">
                  <c:v>34.085762444672014</c:v>
                </c:pt>
                <c:pt idx="122">
                  <c:v>35.424453923922357</c:v>
                </c:pt>
                <c:pt idx="123">
                  <c:v>39.823394124738954</c:v>
                </c:pt>
                <c:pt idx="124">
                  <c:v>30.337426302771082</c:v>
                </c:pt>
                <c:pt idx="125">
                  <c:v>29.411051799129854</c:v>
                </c:pt>
                <c:pt idx="126">
                  <c:v>36.765822786131189</c:v>
                </c:pt>
                <c:pt idx="127">
                  <c:v>34.176793465261042</c:v>
                </c:pt>
                <c:pt idx="128">
                  <c:v>20.28117591064257</c:v>
                </c:pt>
                <c:pt idx="129">
                  <c:v>24.334733709812586</c:v>
                </c:pt>
                <c:pt idx="130">
                  <c:v>28.629255975247656</c:v>
                </c:pt>
                <c:pt idx="131">
                  <c:v>31.769826185568945</c:v>
                </c:pt>
                <c:pt idx="132">
                  <c:v>34.771172482048186</c:v>
                </c:pt>
                <c:pt idx="133">
                  <c:v>35.882286409825973</c:v>
                </c:pt>
                <c:pt idx="134">
                  <c:v>31.475314060133865</c:v>
                </c:pt>
                <c:pt idx="135">
                  <c:v>29.595791223266396</c:v>
                </c:pt>
                <c:pt idx="136">
                  <c:v>30.57035862016064</c:v>
                </c:pt>
                <c:pt idx="137">
                  <c:v>30.966611298018741</c:v>
                </c:pt>
                <c:pt idx="138">
                  <c:v>31.309316316706823</c:v>
                </c:pt>
                <c:pt idx="139">
                  <c:v>32.077725225796513</c:v>
                </c:pt>
                <c:pt idx="140">
                  <c:v>33.033550941981254</c:v>
                </c:pt>
                <c:pt idx="141">
                  <c:v>33.437835768714862</c:v>
                </c:pt>
                <c:pt idx="142">
                  <c:v>33.614543043975907</c:v>
                </c:pt>
                <c:pt idx="143">
                  <c:v>33.890313488701473</c:v>
                </c:pt>
                <c:pt idx="144">
                  <c:v>33.876926573908975</c:v>
                </c:pt>
                <c:pt idx="145">
                  <c:v>34.36421027235609</c:v>
                </c:pt>
                <c:pt idx="146">
                  <c:v>34.476660356613117</c:v>
                </c:pt>
                <c:pt idx="147">
                  <c:v>34.11521365721552</c:v>
                </c:pt>
                <c:pt idx="148">
                  <c:v>33.925119467161977</c:v>
                </c:pt>
                <c:pt idx="149">
                  <c:v>34.016150487751005</c:v>
                </c:pt>
                <c:pt idx="150">
                  <c:v>34.50343418619812</c:v>
                </c:pt>
                <c:pt idx="151">
                  <c:v>34.918428544765725</c:v>
                </c:pt>
                <c:pt idx="152">
                  <c:v>35.06568460748327</c:v>
                </c:pt>
                <c:pt idx="153">
                  <c:v>35.108522734819275</c:v>
                </c:pt>
                <c:pt idx="154">
                  <c:v>35.48335634900937</c:v>
                </c:pt>
                <c:pt idx="155">
                  <c:v>36.05096153621151</c:v>
                </c:pt>
                <c:pt idx="156">
                  <c:v>36.645340552998661</c:v>
                </c:pt>
                <c:pt idx="157">
                  <c:v>36.634631021164658</c:v>
                </c:pt>
                <c:pt idx="158">
                  <c:v>37.24507433570281</c:v>
                </c:pt>
                <c:pt idx="159">
                  <c:v>37.919774841244973</c:v>
                </c:pt>
                <c:pt idx="160">
                  <c:v>37.231687420910305</c:v>
                </c:pt>
                <c:pt idx="161">
                  <c:v>36.739048956546185</c:v>
                </c:pt>
                <c:pt idx="162">
                  <c:v>36.233023577389559</c:v>
                </c:pt>
                <c:pt idx="163">
                  <c:v>35.684160070896922</c:v>
                </c:pt>
                <c:pt idx="164">
                  <c:v>17.622534632851401</c:v>
                </c:pt>
                <c:pt idx="165">
                  <c:v>11.625196805809903</c:v>
                </c:pt>
                <c:pt idx="166">
                  <c:v>11.879548186867469</c:v>
                </c:pt>
                <c:pt idx="167">
                  <c:v>10.44447092111111</c:v>
                </c:pt>
                <c:pt idx="168">
                  <c:v>8.5649480842436407</c:v>
                </c:pt>
                <c:pt idx="169">
                  <c:v>9.1084568248192763</c:v>
                </c:pt>
                <c:pt idx="170">
                  <c:v>9.7189001393574266</c:v>
                </c:pt>
                <c:pt idx="171">
                  <c:v>10.222248135555555</c:v>
                </c:pt>
                <c:pt idx="172">
                  <c:v>11.676067082021417</c:v>
                </c:pt>
                <c:pt idx="173">
                  <c:v>12.813954839384202</c:v>
                </c:pt>
                <c:pt idx="174">
                  <c:v>13.769780555568941</c:v>
                </c:pt>
                <c:pt idx="175">
                  <c:v>12.953178753226236</c:v>
                </c:pt>
                <c:pt idx="176">
                  <c:v>13.467236281258366</c:v>
                </c:pt>
                <c:pt idx="177">
                  <c:v>13.855456810240961</c:v>
                </c:pt>
                <c:pt idx="178">
                  <c:v>15.054924375649263</c:v>
                </c:pt>
                <c:pt idx="179">
                  <c:v>14.112485574257025</c:v>
                </c:pt>
                <c:pt idx="180">
                  <c:v>14.117840340174029</c:v>
                </c:pt>
                <c:pt idx="181">
                  <c:v>15.089730354109772</c:v>
                </c:pt>
                <c:pt idx="182">
                  <c:v>16.516775470990627</c:v>
                </c:pt>
                <c:pt idx="183">
                  <c:v>18.262429159933063</c:v>
                </c:pt>
                <c:pt idx="184">
                  <c:v>20.0080828488755</c:v>
                </c:pt>
                <c:pt idx="185">
                  <c:v>21.748381771900938</c:v>
                </c:pt>
                <c:pt idx="186">
                  <c:v>23.36284369587684</c:v>
                </c:pt>
                <c:pt idx="187">
                  <c:v>25.180786724698795</c:v>
                </c:pt>
                <c:pt idx="188">
                  <c:v>26.797926031633196</c:v>
                </c:pt>
                <c:pt idx="189">
                  <c:v>28.399001040816596</c:v>
                </c:pt>
                <c:pt idx="190">
                  <c:v>29.531534032262382</c:v>
                </c:pt>
                <c:pt idx="191">
                  <c:v>30.680131321459172</c:v>
                </c:pt>
                <c:pt idx="192">
                  <c:v>31.678795164979924</c:v>
                </c:pt>
                <c:pt idx="193">
                  <c:v>33.365546428835344</c:v>
                </c:pt>
                <c:pt idx="194">
                  <c:v>36.905046699973227</c:v>
                </c:pt>
                <c:pt idx="195">
                  <c:v>38.192867903012043</c:v>
                </c:pt>
                <c:pt idx="196">
                  <c:v>39.247756788661306</c:v>
                </c:pt>
                <c:pt idx="197">
                  <c:v>39.898360847576967</c:v>
                </c:pt>
                <c:pt idx="198">
                  <c:v>40.814025819384199</c:v>
                </c:pt>
                <c:pt idx="199">
                  <c:v>41.756464620776434</c:v>
                </c:pt>
                <c:pt idx="200">
                  <c:v>42.519518763949137</c:v>
                </c:pt>
                <c:pt idx="201">
                  <c:v>42.921126207724235</c:v>
                </c:pt>
                <c:pt idx="202">
                  <c:v>43.437861118714856</c:v>
                </c:pt>
                <c:pt idx="203">
                  <c:v>44.139335453842037</c:v>
                </c:pt>
                <c:pt idx="204">
                  <c:v>44.535588131700131</c:v>
                </c:pt>
                <c:pt idx="205">
                  <c:v>45.5824448684739</c:v>
                </c:pt>
                <c:pt idx="206">
                  <c:v>46.171469119344039</c:v>
                </c:pt>
                <c:pt idx="207">
                  <c:v>46.233048927389554</c:v>
                </c:pt>
                <c:pt idx="208">
                  <c:v>45.368254231793841</c:v>
                </c:pt>
                <c:pt idx="209">
                  <c:v>45.700249718647925</c:v>
                </c:pt>
                <c:pt idx="210">
                  <c:v>46.150050055676033</c:v>
                </c:pt>
                <c:pt idx="211">
                  <c:v>47.590482087349393</c:v>
                </c:pt>
                <c:pt idx="212">
                  <c:v>48.731047227670686</c:v>
                </c:pt>
                <c:pt idx="213">
                  <c:v>49.577100242556895</c:v>
                </c:pt>
                <c:pt idx="214">
                  <c:v>48.792627035716201</c:v>
                </c:pt>
                <c:pt idx="215">
                  <c:v>51.467332611258364</c:v>
                </c:pt>
                <c:pt idx="216">
                  <c:v>54.11526435721553</c:v>
                </c:pt>
                <c:pt idx="217">
                  <c:v>52.037615181419007</c:v>
                </c:pt>
                <c:pt idx="218">
                  <c:v>38.22231911555555</c:v>
                </c:pt>
                <c:pt idx="219">
                  <c:v>33.935828998995987</c:v>
                </c:pt>
                <c:pt idx="220">
                  <c:v>37.429813759839355</c:v>
                </c:pt>
                <c:pt idx="221">
                  <c:v>39.314691362623826</c:v>
                </c:pt>
                <c:pt idx="222">
                  <c:v>40.479352949571613</c:v>
                </c:pt>
                <c:pt idx="223">
                  <c:v>39.550301062971883</c:v>
                </c:pt>
                <c:pt idx="224">
                  <c:v>36.18215330117804</c:v>
                </c:pt>
                <c:pt idx="225">
                  <c:v>35.151360862155286</c:v>
                </c:pt>
                <c:pt idx="226">
                  <c:v>36.854176423761707</c:v>
                </c:pt>
                <c:pt idx="227">
                  <c:v>38.152707158634534</c:v>
                </c:pt>
                <c:pt idx="228">
                  <c:v>40.11790625017403</c:v>
                </c:pt>
                <c:pt idx="229">
                  <c:v>41.534241835220882</c:v>
                </c:pt>
                <c:pt idx="230">
                  <c:v>41.100505795943768</c:v>
                </c:pt>
                <c:pt idx="231">
                  <c:v>41.834108726572957</c:v>
                </c:pt>
                <c:pt idx="232">
                  <c:v>43.783243520361452</c:v>
                </c:pt>
                <c:pt idx="233">
                  <c:v>45.793958122195448</c:v>
                </c:pt>
                <c:pt idx="234">
                  <c:v>48.629306675247662</c:v>
                </c:pt>
                <c:pt idx="235">
                  <c:v>47.362904535876837</c:v>
                </c:pt>
                <c:pt idx="236">
                  <c:v>46.034922588460503</c:v>
                </c:pt>
                <c:pt idx="237">
                  <c:v>42.84883686784471</c:v>
                </c:pt>
                <c:pt idx="238">
                  <c:v>15.534175925220882</c:v>
                </c:pt>
                <c:pt idx="239">
                  <c:v>18.396298307858096</c:v>
                </c:pt>
                <c:pt idx="240">
                  <c:v>20.784523906840693</c:v>
                </c:pt>
                <c:pt idx="241">
                  <c:v>22.315986959103078</c:v>
                </c:pt>
                <c:pt idx="242">
                  <c:v>24.364184922356092</c:v>
                </c:pt>
                <c:pt idx="243">
                  <c:v>25.611845381017403</c:v>
                </c:pt>
                <c:pt idx="244">
                  <c:v>26.420415034484606</c:v>
                </c:pt>
                <c:pt idx="245">
                  <c:v>27.708236237523423</c:v>
                </c:pt>
                <c:pt idx="246">
                  <c:v>29.333407693333335</c:v>
                </c:pt>
                <c:pt idx="247">
                  <c:v>30.482004982530118</c:v>
                </c:pt>
                <c:pt idx="248">
                  <c:v>34.519498483949128</c:v>
                </c:pt>
                <c:pt idx="249">
                  <c:v>37.071044443400268</c:v>
                </c:pt>
                <c:pt idx="250">
                  <c:v>37.812679522904958</c:v>
                </c:pt>
                <c:pt idx="251">
                  <c:v>36.439182065194103</c:v>
                </c:pt>
                <c:pt idx="252">
                  <c:v>36.401698703775097</c:v>
                </c:pt>
                <c:pt idx="253">
                  <c:v>37.370911334752336</c:v>
                </c:pt>
                <c:pt idx="254">
                  <c:v>37.606521035100393</c:v>
                </c:pt>
                <c:pt idx="255">
                  <c:v>35.54761354001338</c:v>
                </c:pt>
                <c:pt idx="256">
                  <c:v>34.19285776301205</c:v>
                </c:pt>
                <c:pt idx="257">
                  <c:v>32.444526691111108</c:v>
                </c:pt>
                <c:pt idx="258">
                  <c:v>32.878262730388222</c:v>
                </c:pt>
                <c:pt idx="259">
                  <c:v>36.765822786131189</c:v>
                </c:pt>
                <c:pt idx="260">
                  <c:v>37.882291479825973</c:v>
                </c:pt>
                <c:pt idx="261">
                  <c:v>36.950562210267734</c:v>
                </c:pt>
                <c:pt idx="262">
                  <c:v>35.975994813373489</c:v>
                </c:pt>
                <c:pt idx="263">
                  <c:v>35.164747776947792</c:v>
                </c:pt>
                <c:pt idx="264">
                  <c:v>33.544931087054877</c:v>
                </c:pt>
                <c:pt idx="265">
                  <c:v>16.862157872637216</c:v>
                </c:pt>
                <c:pt idx="266">
                  <c:v>8.2998871713520739</c:v>
                </c:pt>
                <c:pt idx="267">
                  <c:v>9.2235842920348041</c:v>
                </c:pt>
                <c:pt idx="268">
                  <c:v>9.8688335850334674</c:v>
                </c:pt>
                <c:pt idx="269">
                  <c:v>10.45250306998661</c:v>
                </c:pt>
                <c:pt idx="270">
                  <c:v>10.913012938848725</c:v>
                </c:pt>
                <c:pt idx="271">
                  <c:v>11.269104872329315</c:v>
                </c:pt>
                <c:pt idx="272">
                  <c:v>11.574326529598391</c:v>
                </c:pt>
                <c:pt idx="273">
                  <c:v>14.645284782998662</c:v>
                </c:pt>
                <c:pt idx="274">
                  <c:v>17.336054656291829</c:v>
                </c:pt>
                <c:pt idx="275">
                  <c:v>19.215577493159305</c:v>
                </c:pt>
                <c:pt idx="276">
                  <c:v>20.018792380709499</c:v>
                </c:pt>
                <c:pt idx="277">
                  <c:v>20.428431973360105</c:v>
                </c:pt>
                <c:pt idx="278">
                  <c:v>21.04155267085676</c:v>
                </c:pt>
                <c:pt idx="279">
                  <c:v>22.115183237215525</c:v>
                </c:pt>
                <c:pt idx="280">
                  <c:v>22.002733152958495</c:v>
                </c:pt>
                <c:pt idx="281">
                  <c:v>22.696175339210171</c:v>
                </c:pt>
                <c:pt idx="282">
                  <c:v>22.318664342061577</c:v>
                </c:pt>
                <c:pt idx="283">
                  <c:v>22.297245278393575</c:v>
                </c:pt>
                <c:pt idx="284">
                  <c:v>22.136602300883531</c:v>
                </c:pt>
                <c:pt idx="285">
                  <c:v>23.052267272690763</c:v>
                </c:pt>
                <c:pt idx="286">
                  <c:v>23.494035460843374</c:v>
                </c:pt>
                <c:pt idx="287">
                  <c:v>24.334733709812586</c:v>
                </c:pt>
                <c:pt idx="288">
                  <c:v>24.420409964484602</c:v>
                </c:pt>
                <c:pt idx="289">
                  <c:v>24.500731453239624</c:v>
                </c:pt>
                <c:pt idx="290">
                  <c:v>24.431119496318608</c:v>
                </c:pt>
                <c:pt idx="291">
                  <c:v>24.299927731352074</c:v>
                </c:pt>
                <c:pt idx="292">
                  <c:v>24.058963265087012</c:v>
                </c:pt>
                <c:pt idx="293">
                  <c:v>23.769805905568941</c:v>
                </c:pt>
                <c:pt idx="294">
                  <c:v>22.680111041459167</c:v>
                </c:pt>
                <c:pt idx="295">
                  <c:v>20.856813246720211</c:v>
                </c:pt>
                <c:pt idx="296">
                  <c:v>21.360161242918338</c:v>
                </c:pt>
                <c:pt idx="297">
                  <c:v>21.737672240066932</c:v>
                </c:pt>
                <c:pt idx="298">
                  <c:v>21.992023621124499</c:v>
                </c:pt>
                <c:pt idx="299">
                  <c:v>22.029506982543506</c:v>
                </c:pt>
                <c:pt idx="300">
                  <c:v>21.643963836519408</c:v>
                </c:pt>
                <c:pt idx="301">
                  <c:v>21.036197904939762</c:v>
                </c:pt>
                <c:pt idx="302">
                  <c:v>19.839407722489963</c:v>
                </c:pt>
                <c:pt idx="303">
                  <c:v>18.342750648688085</c:v>
                </c:pt>
                <c:pt idx="304">
                  <c:v>18.417717371526098</c:v>
                </c:pt>
                <c:pt idx="305">
                  <c:v>20.581042801994645</c:v>
                </c:pt>
                <c:pt idx="306">
                  <c:v>24.117865690174028</c:v>
                </c:pt>
                <c:pt idx="307">
                  <c:v>26.008098058875497</c:v>
                </c:pt>
                <c:pt idx="308">
                  <c:v>25.285204660080321</c:v>
                </c:pt>
                <c:pt idx="309">
                  <c:v>24.155349051593038</c:v>
                </c:pt>
                <c:pt idx="310">
                  <c:v>14.554253762409637</c:v>
                </c:pt>
                <c:pt idx="311">
                  <c:v>12.495346267322621</c:v>
                </c:pt>
                <c:pt idx="312">
                  <c:v>13.095080050026773</c:v>
                </c:pt>
                <c:pt idx="313">
                  <c:v>24.495376687322622</c:v>
                </c:pt>
                <c:pt idx="314">
                  <c:v>29.989366518165998</c:v>
                </c:pt>
                <c:pt idx="315">
                  <c:v>37.882291479825973</c:v>
                </c:pt>
                <c:pt idx="316">
                  <c:v>42.990738164645251</c:v>
                </c:pt>
                <c:pt idx="317">
                  <c:v>50.953275083226231</c:v>
                </c:pt>
                <c:pt idx="318">
                  <c:v>24.894306748139222</c:v>
                </c:pt>
                <c:pt idx="319">
                  <c:v>24.623891069330657</c:v>
                </c:pt>
                <c:pt idx="320">
                  <c:v>20.401658143775098</c:v>
                </c:pt>
                <c:pt idx="321">
                  <c:v>18.123205246091032</c:v>
                </c:pt>
                <c:pt idx="322">
                  <c:v>16.476614726613118</c:v>
                </c:pt>
                <c:pt idx="323">
                  <c:v>12.270446098808566</c:v>
                </c:pt>
                <c:pt idx="324">
                  <c:v>15.73497964710843</c:v>
                </c:pt>
                <c:pt idx="325">
                  <c:v>18.808615283467201</c:v>
                </c:pt>
                <c:pt idx="326">
                  <c:v>21.421741050963856</c:v>
                </c:pt>
                <c:pt idx="327">
                  <c:v>19.507412235635876</c:v>
                </c:pt>
                <c:pt idx="328">
                  <c:v>21.97060455745649</c:v>
                </c:pt>
                <c:pt idx="329">
                  <c:v>26.227643461472553</c:v>
                </c:pt>
                <c:pt idx="330">
                  <c:v>30.530197875783134</c:v>
                </c:pt>
                <c:pt idx="331">
                  <c:v>25.00407944943775</c:v>
                </c:pt>
                <c:pt idx="332">
                  <c:v>29.143313503279781</c:v>
                </c:pt>
                <c:pt idx="333">
                  <c:v>38.399026390816601</c:v>
                </c:pt>
                <c:pt idx="334">
                  <c:v>38.377607327148588</c:v>
                </c:pt>
                <c:pt idx="335">
                  <c:v>38.846149344886207</c:v>
                </c:pt>
                <c:pt idx="336">
                  <c:v>39.095145960026763</c:v>
                </c:pt>
                <c:pt idx="337">
                  <c:v>39.290594915997318</c:v>
                </c:pt>
                <c:pt idx="338">
                  <c:v>39.258466320495309</c:v>
                </c:pt>
                <c:pt idx="339">
                  <c:v>39.49139863788487</c:v>
                </c:pt>
                <c:pt idx="340">
                  <c:v>39.204918661325301</c:v>
                </c:pt>
                <c:pt idx="341">
                  <c:v>38.840794578969202</c:v>
                </c:pt>
                <c:pt idx="342">
                  <c:v>35.330745520374833</c:v>
                </c:pt>
                <c:pt idx="343">
                  <c:v>33.684155000896915</c:v>
                </c:pt>
                <c:pt idx="344">
                  <c:v>37.057657528607756</c:v>
                </c:pt>
                <c:pt idx="345">
                  <c:v>42.158072064551533</c:v>
                </c:pt>
                <c:pt idx="346">
                  <c:v>46.163436970468538</c:v>
                </c:pt>
                <c:pt idx="347">
                  <c:v>29.413729182088346</c:v>
                </c:pt>
                <c:pt idx="348">
                  <c:v>20.243692549223564</c:v>
                </c:pt>
                <c:pt idx="349">
                  <c:v>18.993354707603743</c:v>
                </c:pt>
                <c:pt idx="350">
                  <c:v>17.791209759236949</c:v>
                </c:pt>
                <c:pt idx="351">
                  <c:v>20.872877544471216</c:v>
                </c:pt>
                <c:pt idx="352">
                  <c:v>22.243697619223557</c:v>
                </c:pt>
                <c:pt idx="353">
                  <c:v>22.337406022771081</c:v>
                </c:pt>
                <c:pt idx="354">
                  <c:v>24.160703817510036</c:v>
                </c:pt>
                <c:pt idx="355">
                  <c:v>25.41104165912985</c:v>
                </c:pt>
                <c:pt idx="356">
                  <c:v>25.975969463373492</c:v>
                </c:pt>
                <c:pt idx="357">
                  <c:v>22.463243021820613</c:v>
                </c:pt>
                <c:pt idx="358">
                  <c:v>24.688148260334671</c:v>
                </c:pt>
                <c:pt idx="359">
                  <c:v>38.238383413306565</c:v>
                </c:pt>
                <c:pt idx="360">
                  <c:v>38.495412177322628</c:v>
                </c:pt>
                <c:pt idx="361">
                  <c:v>42.037589831418998</c:v>
                </c:pt>
                <c:pt idx="362">
                  <c:v>44.915776511807231</c:v>
                </c:pt>
                <c:pt idx="363">
                  <c:v>47.365581918835353</c:v>
                </c:pt>
                <c:pt idx="364">
                  <c:v>41.724336025274425</c:v>
                </c:pt>
                <c:pt idx="365">
                  <c:v>31.560990314805888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07-4088-9401-906DFE054735}"/>
            </c:ext>
          </c:extLst>
        </c:ser>
        <c:ser>
          <c:idx val="0"/>
          <c:order val="1"/>
          <c:tx>
            <c:strRef>
              <c:f>'098'!$N$11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'098'!$N$14:$N$4146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07-4088-9401-906DFE054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D-482E-872F-254F4189E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'098'!$W$14:$W$4146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4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3-4900-A71C-9712CA67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'098'!$X$11:$Y$11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'098'!$Y$14:$Y$503</c:f>
              <c:numCache>
                <c:formatCode>0</c:formatCode>
                <c:ptCount val="490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3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</c:numCache>
            </c:numRef>
          </c:xVal>
          <c:yVal>
            <c:numRef>
              <c:f>'098'!$J$14:$J$503</c:f>
              <c:numCache>
                <c:formatCode>0.0</c:formatCode>
                <c:ptCount val="490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8-4A83-B996-29101A95AAED}"/>
            </c:ext>
          </c:extLst>
        </c:ser>
        <c:ser>
          <c:idx val="0"/>
          <c:order val="1"/>
          <c:tx>
            <c:strRef>
              <c:f>'098'!$X$11:$Y$11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'098'!$Y$14:$Y$4146</c:f>
              <c:numCache>
                <c:formatCode>0</c:formatCode>
                <c:ptCount val="4133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3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98-4A83-B996-29101A95A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'098'!$U$14:$U$4146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8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4</c:v>
                </c:pt>
                <c:pt idx="303">
                  <c:v>3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7</c:v>
                </c:pt>
                <c:pt idx="310">
                  <c:v>7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6</c:v>
                </c:pt>
                <c:pt idx="317">
                  <c:v>8</c:v>
                </c:pt>
                <c:pt idx="318">
                  <c:v>8</c:v>
                </c:pt>
                <c:pt idx="319">
                  <c:v>7</c:v>
                </c:pt>
                <c:pt idx="320">
                  <c:v>7</c:v>
                </c:pt>
                <c:pt idx="321">
                  <c:v>6</c:v>
                </c:pt>
                <c:pt idx="322">
                  <c:v>6</c:v>
                </c:pt>
                <c:pt idx="323">
                  <c:v>4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7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4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5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4-45DA-85FA-0C066CCEB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'098'!$BL$14:$BL$4146</c:f>
              <c:numCache>
                <c:formatCode>0.0</c:formatCode>
                <c:ptCount val="4133"/>
                <c:pt idx="0">
                  <c:v>3.4623948300503193</c:v>
                </c:pt>
                <c:pt idx="1">
                  <c:v>3.478791067299758</c:v>
                </c:pt>
                <c:pt idx="2">
                  <c:v>2.8489229562082348</c:v>
                </c:pt>
                <c:pt idx="3">
                  <c:v>4.0035820644228215</c:v>
                </c:pt>
                <c:pt idx="4">
                  <c:v>3.8941909392638618</c:v>
                </c:pt>
                <c:pt idx="5">
                  <c:v>5.2649365571582205</c:v>
                </c:pt>
                <c:pt idx="6">
                  <c:v>4.0676045029120385</c:v>
                </c:pt>
                <c:pt idx="7">
                  <c:v>4.3418307390143758</c:v>
                </c:pt>
                <c:pt idx="8">
                  <c:v>5.1601962659841449</c:v>
                </c:pt>
                <c:pt idx="9">
                  <c:v>4.3768658253072221</c:v>
                </c:pt>
                <c:pt idx="10">
                  <c:v>5.1795611670842829</c:v>
                </c:pt>
                <c:pt idx="11">
                  <c:v>5.4359931599265314</c:v>
                </c:pt>
                <c:pt idx="12">
                  <c:v>5.6659653830492624</c:v>
                </c:pt>
                <c:pt idx="13">
                  <c:v>5.3645547203535822</c:v>
                </c:pt>
                <c:pt idx="14">
                  <c:v>6.4474109029028721</c:v>
                </c:pt>
                <c:pt idx="15">
                  <c:v>6.2199545124228308</c:v>
                </c:pt>
                <c:pt idx="16">
                  <c:v>6.5382750103602563</c:v>
                </c:pt>
                <c:pt idx="17">
                  <c:v>6.4078834599692502</c:v>
                </c:pt>
                <c:pt idx="18">
                  <c:v>7.0934725198771558</c:v>
                </c:pt>
                <c:pt idx="19">
                  <c:v>7.2287916192318811</c:v>
                </c:pt>
                <c:pt idx="20">
                  <c:v>7.2988090497581499</c:v>
                </c:pt>
                <c:pt idx="21">
                  <c:v>7.5128394067446997</c:v>
                </c:pt>
                <c:pt idx="22">
                  <c:v>7.4704078619667689</c:v>
                </c:pt>
                <c:pt idx="23">
                  <c:v>7.4492356572617755</c:v>
                </c:pt>
                <c:pt idx="24">
                  <c:v>7.1508886678421373</c:v>
                </c:pt>
                <c:pt idx="25">
                  <c:v>7.003169718976392</c:v>
                </c:pt>
                <c:pt idx="26">
                  <c:v>7.2678149476731431</c:v>
                </c:pt>
                <c:pt idx="27">
                  <c:v>7.3426931467197827</c:v>
                </c:pt>
                <c:pt idx="28">
                  <c:v>7.2813767181466469</c:v>
                </c:pt>
                <c:pt idx="29">
                  <c:v>7.0426755794894369</c:v>
                </c:pt>
                <c:pt idx="30">
                  <c:v>6.7643464220373613</c:v>
                </c:pt>
                <c:pt idx="31">
                  <c:v>5.9890803835106592</c:v>
                </c:pt>
                <c:pt idx="32">
                  <c:v>5.8741872234392831</c:v>
                </c:pt>
                <c:pt idx="33">
                  <c:v>5.756977560598953</c:v>
                </c:pt>
                <c:pt idx="34">
                  <c:v>6.3793220393630277</c:v>
                </c:pt>
                <c:pt idx="35">
                  <c:v>6.3314596912490915</c:v>
                </c:pt>
                <c:pt idx="36">
                  <c:v>5.888004718022164</c:v>
                </c:pt>
                <c:pt idx="37">
                  <c:v>5.729479354966057</c:v>
                </c:pt>
                <c:pt idx="38">
                  <c:v>6.6856671488138133</c:v>
                </c:pt>
                <c:pt idx="39">
                  <c:v>6.6546170009949766</c:v>
                </c:pt>
                <c:pt idx="40">
                  <c:v>5.807054834549219</c:v>
                </c:pt>
                <c:pt idx="41">
                  <c:v>5.787081088069745</c:v>
                </c:pt>
                <c:pt idx="42">
                  <c:v>5.9589900328930296</c:v>
                </c:pt>
                <c:pt idx="43">
                  <c:v>6.7521344377270864</c:v>
                </c:pt>
                <c:pt idx="44">
                  <c:v>5.6017711155530296</c:v>
                </c:pt>
                <c:pt idx="45">
                  <c:v>3.803949256461451</c:v>
                </c:pt>
                <c:pt idx="46">
                  <c:v>4.0102188640356706</c:v>
                </c:pt>
                <c:pt idx="47">
                  <c:v>4.2321522378100713</c:v>
                </c:pt>
                <c:pt idx="48">
                  <c:v>4.4802707350464219</c:v>
                </c:pt>
                <c:pt idx="49">
                  <c:v>4.3723272060376983</c:v>
                </c:pt>
                <c:pt idx="50">
                  <c:v>4.7222770363435256</c:v>
                </c:pt>
                <c:pt idx="51">
                  <c:v>5.0833705140906007</c:v>
                </c:pt>
                <c:pt idx="52">
                  <c:v>5.6661921434919416</c:v>
                </c:pt>
                <c:pt idx="53">
                  <c:v>5.9149096742528018</c:v>
                </c:pt>
                <c:pt idx="54">
                  <c:v>5.5447969338699234</c:v>
                </c:pt>
                <c:pt idx="55">
                  <c:v>0.54870623985283062</c:v>
                </c:pt>
                <c:pt idx="56">
                  <c:v>5.9055389029001839</c:v>
                </c:pt>
                <c:pt idx="57">
                  <c:v>5.6397987414929931</c:v>
                </c:pt>
                <c:pt idx="58">
                  <c:v>5.8600916913476953</c:v>
                </c:pt>
                <c:pt idx="59">
                  <c:v>5.8157377215965465</c:v>
                </c:pt>
                <c:pt idx="60">
                  <c:v>6.307809268073628</c:v>
                </c:pt>
                <c:pt idx="61">
                  <c:v>6.1149193796958716</c:v>
                </c:pt>
                <c:pt idx="62">
                  <c:v>6.2064361727892257</c:v>
                </c:pt>
                <c:pt idx="63">
                  <c:v>6.4830971491780982</c:v>
                </c:pt>
                <c:pt idx="64">
                  <c:v>6.4678882685121186</c:v>
                </c:pt>
                <c:pt idx="65">
                  <c:v>6.2411682489704763</c:v>
                </c:pt>
                <c:pt idx="66">
                  <c:v>6.8280481903189267</c:v>
                </c:pt>
                <c:pt idx="67">
                  <c:v>7.72251004803379</c:v>
                </c:pt>
                <c:pt idx="68">
                  <c:v>7.5709001377669116</c:v>
                </c:pt>
                <c:pt idx="69">
                  <c:v>7.8921643202255103</c:v>
                </c:pt>
                <c:pt idx="70">
                  <c:v>6.5065634725574615</c:v>
                </c:pt>
                <c:pt idx="71">
                  <c:v>6.2263615066868834</c:v>
                </c:pt>
                <c:pt idx="72">
                  <c:v>6.0835498280996152</c:v>
                </c:pt>
                <c:pt idx="73">
                  <c:v>6.0242653057177229</c:v>
                </c:pt>
                <c:pt idx="74">
                  <c:v>6.2106004704360354</c:v>
                </c:pt>
                <c:pt idx="75">
                  <c:v>6.7338222136341637</c:v>
                </c:pt>
                <c:pt idx="76">
                  <c:v>5.9757516921954092</c:v>
                </c:pt>
                <c:pt idx="77">
                  <c:v>6.1793170645226398</c:v>
                </c:pt>
                <c:pt idx="78">
                  <c:v>5.957559649959161</c:v>
                </c:pt>
                <c:pt idx="79">
                  <c:v>6.138731804863383</c:v>
                </c:pt>
                <c:pt idx="80">
                  <c:v>6.2741726689234874</c:v>
                </c:pt>
                <c:pt idx="81">
                  <c:v>6.796944856282515</c:v>
                </c:pt>
                <c:pt idx="82">
                  <c:v>6.5807536541126384</c:v>
                </c:pt>
                <c:pt idx="83">
                  <c:v>6.560214882495301</c:v>
                </c:pt>
                <c:pt idx="84">
                  <c:v>6.280026928111841</c:v>
                </c:pt>
                <c:pt idx="85">
                  <c:v>6.642478267114579</c:v>
                </c:pt>
                <c:pt idx="86">
                  <c:v>6.6859335634926884</c:v>
                </c:pt>
                <c:pt idx="87">
                  <c:v>6.5764469049387904</c:v>
                </c:pt>
                <c:pt idx="88">
                  <c:v>6.6005754811131814</c:v>
                </c:pt>
                <c:pt idx="89">
                  <c:v>6.2470148524437237</c:v>
                </c:pt>
                <c:pt idx="90">
                  <c:v>6.4704078387163504</c:v>
                </c:pt>
                <c:pt idx="91">
                  <c:v>6.7657689453351875</c:v>
                </c:pt>
                <c:pt idx="92">
                  <c:v>7.0954599972667829</c:v>
                </c:pt>
                <c:pt idx="93">
                  <c:v>7.5905735094774274</c:v>
                </c:pt>
                <c:pt idx="94">
                  <c:v>8.3193406287843104</c:v>
                </c:pt>
                <c:pt idx="95">
                  <c:v>12.441249152398676</c:v>
                </c:pt>
                <c:pt idx="96">
                  <c:v>8.6604473347174942</c:v>
                </c:pt>
                <c:pt idx="97">
                  <c:v>8.730925919138329</c:v>
                </c:pt>
                <c:pt idx="98">
                  <c:v>8.4488334299210983</c:v>
                </c:pt>
                <c:pt idx="99">
                  <c:v>6.3415800462156264</c:v>
                </c:pt>
                <c:pt idx="100">
                  <c:v>6.1934744612044215</c:v>
                </c:pt>
                <c:pt idx="101">
                  <c:v>6.6212930876277873</c:v>
                </c:pt>
                <c:pt idx="102">
                  <c:v>6.5867035637628764</c:v>
                </c:pt>
                <c:pt idx="103">
                  <c:v>6.2373154943916269</c:v>
                </c:pt>
                <c:pt idx="104">
                  <c:v>10.604210268842769</c:v>
                </c:pt>
                <c:pt idx="105">
                  <c:v>2.4674091681231727</c:v>
                </c:pt>
                <c:pt idx="106">
                  <c:v>9.2739537291985918</c:v>
                </c:pt>
                <c:pt idx="107">
                  <c:v>5.8295625505825743</c:v>
                </c:pt>
                <c:pt idx="108">
                  <c:v>5.7610811990462159</c:v>
                </c:pt>
                <c:pt idx="109">
                  <c:v>5.8471174793289515</c:v>
                </c:pt>
                <c:pt idx="110">
                  <c:v>5.6923882786152156</c:v>
                </c:pt>
                <c:pt idx="111">
                  <c:v>5.8624292381530525</c:v>
                </c:pt>
                <c:pt idx="112">
                  <c:v>6.2612071884515581</c:v>
                </c:pt>
                <c:pt idx="113">
                  <c:v>6.2847964714569162</c:v>
                </c:pt>
                <c:pt idx="114">
                  <c:v>6.3731177560788925</c:v>
                </c:pt>
                <c:pt idx="115">
                  <c:v>3.6782209543504023</c:v>
                </c:pt>
                <c:pt idx="116">
                  <c:v>2.4600715015644345</c:v>
                </c:pt>
                <c:pt idx="117">
                  <c:v>3.2620300227768282</c:v>
                </c:pt>
                <c:pt idx="118">
                  <c:v>4.7117289252906316</c:v>
                </c:pt>
                <c:pt idx="119">
                  <c:v>4.740924146437246</c:v>
                </c:pt>
                <c:pt idx="120">
                  <c:v>5.080266685032333</c:v>
                </c:pt>
                <c:pt idx="121">
                  <c:v>5.1912296432158245</c:v>
                </c:pt>
                <c:pt idx="122">
                  <c:v>5.0306894433603331</c:v>
                </c:pt>
                <c:pt idx="123">
                  <c:v>5.6019658846355549</c:v>
                </c:pt>
                <c:pt idx="124">
                  <c:v>4.8887413291627633</c:v>
                </c:pt>
                <c:pt idx="125">
                  <c:v>6.9480681491369021</c:v>
                </c:pt>
                <c:pt idx="126">
                  <c:v>6.064844034842606</c:v>
                </c:pt>
                <c:pt idx="127">
                  <c:v>4.7559906515891583</c:v>
                </c:pt>
                <c:pt idx="128">
                  <c:v>6.7501766049287513</c:v>
                </c:pt>
                <c:pt idx="129">
                  <c:v>4.984864128666568</c:v>
                </c:pt>
                <c:pt idx="130">
                  <c:v>4.5069627312568841</c:v>
                </c:pt>
                <c:pt idx="131">
                  <c:v>4.6805072510012664</c:v>
                </c:pt>
                <c:pt idx="132">
                  <c:v>4.7335683264141011</c:v>
                </c:pt>
                <c:pt idx="133">
                  <c:v>5.2246128073319005</c:v>
                </c:pt>
                <c:pt idx="134">
                  <c:v>5.6597674879052891</c:v>
                </c:pt>
                <c:pt idx="135">
                  <c:v>5.9182547873866644</c:v>
                </c:pt>
                <c:pt idx="136">
                  <c:v>5.896040713913786</c:v>
                </c:pt>
                <c:pt idx="137">
                  <c:v>5.9498187761162065</c:v>
                </c:pt>
                <c:pt idx="138">
                  <c:v>5.7141541597805796</c:v>
                </c:pt>
                <c:pt idx="139">
                  <c:v>5.5021763438327032</c:v>
                </c:pt>
                <c:pt idx="140">
                  <c:v>5.3454270706040514</c:v>
                </c:pt>
                <c:pt idx="141">
                  <c:v>5.3397350511174517</c:v>
                </c:pt>
                <c:pt idx="142">
                  <c:v>5.2983255690680657</c:v>
                </c:pt>
                <c:pt idx="143">
                  <c:v>5.4003769004650195</c:v>
                </c:pt>
                <c:pt idx="144">
                  <c:v>5.4843667348302052</c:v>
                </c:pt>
                <c:pt idx="145">
                  <c:v>5.383603858803208</c:v>
                </c:pt>
                <c:pt idx="146">
                  <c:v>5.3545687603376733</c:v>
                </c:pt>
                <c:pt idx="147">
                  <c:v>5.3587216133811424</c:v>
                </c:pt>
                <c:pt idx="148">
                  <c:v>5.4744183731515577</c:v>
                </c:pt>
                <c:pt idx="149">
                  <c:v>5.4803567887390336</c:v>
                </c:pt>
                <c:pt idx="150">
                  <c:v>5.3269359952100288</c:v>
                </c:pt>
                <c:pt idx="151">
                  <c:v>5.2504283550022173</c:v>
                </c:pt>
                <c:pt idx="152">
                  <c:v>5.1319111842451042</c:v>
                </c:pt>
                <c:pt idx="153">
                  <c:v>5.2360081991210201</c:v>
                </c:pt>
                <c:pt idx="154">
                  <c:v>5.1709405035475022</c:v>
                </c:pt>
                <c:pt idx="155">
                  <c:v>5.0300863872253121</c:v>
                </c:pt>
                <c:pt idx="156">
                  <c:v>4.7643428839317412</c:v>
                </c:pt>
                <c:pt idx="157">
                  <c:v>4.5745217275661707</c:v>
                </c:pt>
                <c:pt idx="158">
                  <c:v>4.5399395709068537</c:v>
                </c:pt>
                <c:pt idx="159">
                  <c:v>4.6603065649689173</c:v>
                </c:pt>
                <c:pt idx="160">
                  <c:v>4.9935574907770297</c:v>
                </c:pt>
                <c:pt idx="161">
                  <c:v>4.9580150529671929</c:v>
                </c:pt>
                <c:pt idx="162">
                  <c:v>5.5221286889894747</c:v>
                </c:pt>
                <c:pt idx="163">
                  <c:v>5.3778675043135573</c:v>
                </c:pt>
                <c:pt idx="164">
                  <c:v>2.2693694564453937</c:v>
                </c:pt>
                <c:pt idx="165">
                  <c:v>1.7587360252347397</c:v>
                </c:pt>
                <c:pt idx="166">
                  <c:v>0.85874250292591381</c:v>
                </c:pt>
                <c:pt idx="167">
                  <c:v>0.63619226621536762</c:v>
                </c:pt>
                <c:pt idx="168">
                  <c:v>0.80810591330961745</c:v>
                </c:pt>
                <c:pt idx="169">
                  <c:v>1.0879034798700384</c:v>
                </c:pt>
                <c:pt idx="170">
                  <c:v>1.7079659537907126</c:v>
                </c:pt>
                <c:pt idx="171">
                  <c:v>3.1156999377639694</c:v>
                </c:pt>
                <c:pt idx="172">
                  <c:v>3.0959793285569703</c:v>
                </c:pt>
                <c:pt idx="173">
                  <c:v>1.6375814455184421</c:v>
                </c:pt>
                <c:pt idx="174">
                  <c:v>1.6263151983691766</c:v>
                </c:pt>
                <c:pt idx="175">
                  <c:v>1.3634659599278076</c:v>
                </c:pt>
                <c:pt idx="176">
                  <c:v>1.707537255937625</c:v>
                </c:pt>
                <c:pt idx="177">
                  <c:v>2.6433947104496101</c:v>
                </c:pt>
                <c:pt idx="178">
                  <c:v>1.5199000294194231</c:v>
                </c:pt>
                <c:pt idx="179">
                  <c:v>1.8754045598254629</c:v>
                </c:pt>
                <c:pt idx="180">
                  <c:v>2.415695322882446</c:v>
                </c:pt>
                <c:pt idx="181">
                  <c:v>3.4685105178788254</c:v>
                </c:pt>
                <c:pt idx="182">
                  <c:v>2.833683298555806</c:v>
                </c:pt>
                <c:pt idx="183">
                  <c:v>2.8629748981054033</c:v>
                </c:pt>
                <c:pt idx="184">
                  <c:v>3.276437715996571</c:v>
                </c:pt>
                <c:pt idx="185">
                  <c:v>3.6911809538205338</c:v>
                </c:pt>
                <c:pt idx="186">
                  <c:v>3.8800596309456816</c:v>
                </c:pt>
                <c:pt idx="187">
                  <c:v>3.7758422711647444</c:v>
                </c:pt>
                <c:pt idx="188">
                  <c:v>3.7958494374211051</c:v>
                </c:pt>
                <c:pt idx="189">
                  <c:v>3.8792602090882298</c:v>
                </c:pt>
                <c:pt idx="190">
                  <c:v>4.0093001830940169</c:v>
                </c:pt>
                <c:pt idx="191">
                  <c:v>3.6290896668446195</c:v>
                </c:pt>
                <c:pt idx="192">
                  <c:v>3.5936294372933908</c:v>
                </c:pt>
                <c:pt idx="193">
                  <c:v>4.2851217812334337</c:v>
                </c:pt>
                <c:pt idx="194">
                  <c:v>4.211764940038103</c:v>
                </c:pt>
                <c:pt idx="195">
                  <c:v>4.1013401925431809</c:v>
                </c:pt>
                <c:pt idx="196">
                  <c:v>3.9591481651770275</c:v>
                </c:pt>
                <c:pt idx="197">
                  <c:v>3.9222118405512791</c:v>
                </c:pt>
                <c:pt idx="198">
                  <c:v>3.6782999450404872</c:v>
                </c:pt>
                <c:pt idx="199">
                  <c:v>3.8002390225143365</c:v>
                </c:pt>
                <c:pt idx="200">
                  <c:v>3.9398307092090037</c:v>
                </c:pt>
                <c:pt idx="201">
                  <c:v>3.9317707007124691</c:v>
                </c:pt>
                <c:pt idx="202">
                  <c:v>3.7797964248585454</c:v>
                </c:pt>
                <c:pt idx="203">
                  <c:v>3.5207843386009836</c:v>
                </c:pt>
                <c:pt idx="204">
                  <c:v>3.4206998173611045</c:v>
                </c:pt>
                <c:pt idx="205">
                  <c:v>3.1426828173346308</c:v>
                </c:pt>
                <c:pt idx="206">
                  <c:v>3.3774209084687459</c:v>
                </c:pt>
                <c:pt idx="207">
                  <c:v>3.2321934277927191</c:v>
                </c:pt>
                <c:pt idx="208">
                  <c:v>3.4933773424459966</c:v>
                </c:pt>
                <c:pt idx="209">
                  <c:v>3.1497135919020316</c:v>
                </c:pt>
                <c:pt idx="210">
                  <c:v>2.6995102687674892</c:v>
                </c:pt>
                <c:pt idx="211">
                  <c:v>3.3316538209981732</c:v>
                </c:pt>
                <c:pt idx="212">
                  <c:v>3.6452506614527551</c:v>
                </c:pt>
                <c:pt idx="213">
                  <c:v>3.484076107732613</c:v>
                </c:pt>
                <c:pt idx="214">
                  <c:v>3.3045601646830978</c:v>
                </c:pt>
                <c:pt idx="215">
                  <c:v>3.1816380361583332</c:v>
                </c:pt>
                <c:pt idx="216">
                  <c:v>3.6471096245366903</c:v>
                </c:pt>
                <c:pt idx="217">
                  <c:v>4.8516898393731527</c:v>
                </c:pt>
                <c:pt idx="218">
                  <c:v>6.6375160852502821</c:v>
                </c:pt>
                <c:pt idx="219">
                  <c:v>6.6545511829436048</c:v>
                </c:pt>
                <c:pt idx="220">
                  <c:v>3.6718044227692892</c:v>
                </c:pt>
                <c:pt idx="221">
                  <c:v>3.439869880032024</c:v>
                </c:pt>
                <c:pt idx="222">
                  <c:v>4.2841161331370978</c:v>
                </c:pt>
                <c:pt idx="223">
                  <c:v>5.1371770573312947</c:v>
                </c:pt>
                <c:pt idx="224">
                  <c:v>5.507065648997127</c:v>
                </c:pt>
                <c:pt idx="225">
                  <c:v>5.781279976363833</c:v>
                </c:pt>
                <c:pt idx="226">
                  <c:v>5.8713323197699783</c:v>
                </c:pt>
                <c:pt idx="227">
                  <c:v>5.7975303827728055</c:v>
                </c:pt>
                <c:pt idx="228">
                  <c:v>5.7133060221603538</c:v>
                </c:pt>
                <c:pt idx="229">
                  <c:v>5.5098532316927136</c:v>
                </c:pt>
                <c:pt idx="230">
                  <c:v>5.6148057987321298</c:v>
                </c:pt>
                <c:pt idx="231">
                  <c:v>5.2196916316211244</c:v>
                </c:pt>
                <c:pt idx="232">
                  <c:v>4.9278274830207129</c:v>
                </c:pt>
                <c:pt idx="233">
                  <c:v>4.4956200084894693</c:v>
                </c:pt>
                <c:pt idx="234">
                  <c:v>4.3444575613419909</c:v>
                </c:pt>
                <c:pt idx="235">
                  <c:v>4.4443344240357909</c:v>
                </c:pt>
                <c:pt idx="236">
                  <c:v>4.5402435362647422</c:v>
                </c:pt>
                <c:pt idx="237">
                  <c:v>4.1869125430175655</c:v>
                </c:pt>
                <c:pt idx="238">
                  <c:v>5.4311362065563342</c:v>
                </c:pt>
                <c:pt idx="239">
                  <c:v>4.7283970530770647</c:v>
                </c:pt>
                <c:pt idx="240">
                  <c:v>4.6639031788190097</c:v>
                </c:pt>
                <c:pt idx="241">
                  <c:v>4.581200296442411</c:v>
                </c:pt>
                <c:pt idx="242">
                  <c:v>4.6141399511528531</c:v>
                </c:pt>
                <c:pt idx="243">
                  <c:v>4.7364490160496597</c:v>
                </c:pt>
                <c:pt idx="244">
                  <c:v>4.6736276041918341</c:v>
                </c:pt>
                <c:pt idx="245">
                  <c:v>4.8471121312219223</c:v>
                </c:pt>
                <c:pt idx="246">
                  <c:v>4.9494189432996354</c:v>
                </c:pt>
                <c:pt idx="247">
                  <c:v>5.1246174602558359</c:v>
                </c:pt>
                <c:pt idx="248">
                  <c:v>4.7609034305405045</c:v>
                </c:pt>
                <c:pt idx="249">
                  <c:v>4.5722274387993371</c:v>
                </c:pt>
                <c:pt idx="250">
                  <c:v>4.9055911400049821</c:v>
                </c:pt>
                <c:pt idx="251">
                  <c:v>5.2681071232330696</c:v>
                </c:pt>
                <c:pt idx="252">
                  <c:v>5.118467824255819</c:v>
                </c:pt>
                <c:pt idx="253">
                  <c:v>4.8706032702171083</c:v>
                </c:pt>
                <c:pt idx="254">
                  <c:v>5.056628517167983</c:v>
                </c:pt>
                <c:pt idx="255">
                  <c:v>5.2084365658444822</c:v>
                </c:pt>
                <c:pt idx="256">
                  <c:v>5.5593797542829204</c:v>
                </c:pt>
                <c:pt idx="257">
                  <c:v>5.6221090904160835</c:v>
                </c:pt>
                <c:pt idx="258">
                  <c:v>5.8046516300064095</c:v>
                </c:pt>
                <c:pt idx="259">
                  <c:v>4.4822545701675098</c:v>
                </c:pt>
                <c:pt idx="260">
                  <c:v>4.4697334656333529</c:v>
                </c:pt>
                <c:pt idx="261">
                  <c:v>4.7236033225146503</c:v>
                </c:pt>
                <c:pt idx="262">
                  <c:v>4.846818410939747</c:v>
                </c:pt>
                <c:pt idx="263">
                  <c:v>5.7521219614639065</c:v>
                </c:pt>
                <c:pt idx="264">
                  <c:v>6.9647620416630254</c:v>
                </c:pt>
                <c:pt idx="265">
                  <c:v>4.5662937387301215</c:v>
                </c:pt>
                <c:pt idx="266">
                  <c:v>6.4546662238485677</c:v>
                </c:pt>
                <c:pt idx="267">
                  <c:v>5.2785927461017241</c:v>
                </c:pt>
                <c:pt idx="268">
                  <c:v>5.1550663002226234</c:v>
                </c:pt>
                <c:pt idx="269">
                  <c:v>5.2635666715490297</c:v>
                </c:pt>
                <c:pt idx="270">
                  <c:v>5.3853926052142214</c:v>
                </c:pt>
                <c:pt idx="271">
                  <c:v>5.4944510966347924</c:v>
                </c:pt>
                <c:pt idx="272">
                  <c:v>5.7597081527755192</c:v>
                </c:pt>
                <c:pt idx="273">
                  <c:v>5.3351883120357666</c:v>
                </c:pt>
                <c:pt idx="274">
                  <c:v>5.0329976465596671</c:v>
                </c:pt>
                <c:pt idx="275">
                  <c:v>4.8552085594464627</c:v>
                </c:pt>
                <c:pt idx="276">
                  <c:v>4.774528702182816</c:v>
                </c:pt>
                <c:pt idx="277">
                  <c:v>3.955579637734409</c:v>
                </c:pt>
                <c:pt idx="278">
                  <c:v>4.0076186413479142</c:v>
                </c:pt>
                <c:pt idx="279">
                  <c:v>4.9007998508502713</c:v>
                </c:pt>
                <c:pt idx="280">
                  <c:v>5.3778412361245556</c:v>
                </c:pt>
                <c:pt idx="281">
                  <c:v>5.3280836977714214</c:v>
                </c:pt>
                <c:pt idx="282">
                  <c:v>5.0923779766333492</c:v>
                </c:pt>
                <c:pt idx="283">
                  <c:v>5.2760117526522787</c:v>
                </c:pt>
                <c:pt idx="284">
                  <c:v>5.40562566583964</c:v>
                </c:pt>
                <c:pt idx="285">
                  <c:v>4.8877137751724469</c:v>
                </c:pt>
                <c:pt idx="286">
                  <c:v>4.6425514666577179</c:v>
                </c:pt>
                <c:pt idx="287">
                  <c:v>4.447156119875495</c:v>
                </c:pt>
                <c:pt idx="288">
                  <c:v>4.5412051028445841</c:v>
                </c:pt>
                <c:pt idx="289">
                  <c:v>5.0200877520658924</c:v>
                </c:pt>
                <c:pt idx="290">
                  <c:v>5.6609217932693703</c:v>
                </c:pt>
                <c:pt idx="291">
                  <c:v>5.2938396272465358</c:v>
                </c:pt>
                <c:pt idx="292">
                  <c:v>5.5454991385932022</c:v>
                </c:pt>
                <c:pt idx="293">
                  <c:v>4.6283091771971474</c:v>
                </c:pt>
                <c:pt idx="294">
                  <c:v>3.6768460670696781</c:v>
                </c:pt>
                <c:pt idx="295">
                  <c:v>4.463147646541322</c:v>
                </c:pt>
                <c:pt idx="296">
                  <c:v>5.0562696780894978</c:v>
                </c:pt>
                <c:pt idx="297">
                  <c:v>4.4974582605976483</c:v>
                </c:pt>
                <c:pt idx="298">
                  <c:v>5.8312757642985931</c:v>
                </c:pt>
                <c:pt idx="299">
                  <c:v>4.6097548847084324</c:v>
                </c:pt>
                <c:pt idx="300">
                  <c:v>3.452780420391703</c:v>
                </c:pt>
                <c:pt idx="301">
                  <c:v>2.2231107299306823</c:v>
                </c:pt>
                <c:pt idx="302">
                  <c:v>4.126861879282</c:v>
                </c:pt>
                <c:pt idx="303">
                  <c:v>5.2165188021685847</c:v>
                </c:pt>
                <c:pt idx="304">
                  <c:v>2.8705773206921834</c:v>
                </c:pt>
                <c:pt idx="305">
                  <c:v>4.7016284510498219</c:v>
                </c:pt>
                <c:pt idx="306">
                  <c:v>4.3052512146359492</c:v>
                </c:pt>
                <c:pt idx="307">
                  <c:v>3.9145923876324611</c:v>
                </c:pt>
                <c:pt idx="308">
                  <c:v>4.4276981262838557</c:v>
                </c:pt>
                <c:pt idx="309">
                  <c:v>1.3609819951336164</c:v>
                </c:pt>
                <c:pt idx="310">
                  <c:v>1.030219300059789</c:v>
                </c:pt>
                <c:pt idx="311">
                  <c:v>1.7519194501587332</c:v>
                </c:pt>
                <c:pt idx="312">
                  <c:v>2.9755252290897696</c:v>
                </c:pt>
                <c:pt idx="313">
                  <c:v>3.2005628415717537</c:v>
                </c:pt>
                <c:pt idx="314">
                  <c:v>3.1002206844361431</c:v>
                </c:pt>
                <c:pt idx="315">
                  <c:v>4.5310134727937896</c:v>
                </c:pt>
                <c:pt idx="316">
                  <c:v>2.5297012056335597</c:v>
                </c:pt>
                <c:pt idx="317">
                  <c:v>0.75771910599431702</c:v>
                </c:pt>
                <c:pt idx="318">
                  <c:v>0.80688261425138819</c:v>
                </c:pt>
                <c:pt idx="319">
                  <c:v>1.0250676520354927</c:v>
                </c:pt>
                <c:pt idx="320">
                  <c:v>1.6610537164065649</c:v>
                </c:pt>
                <c:pt idx="321">
                  <c:v>2.9218118266897148</c:v>
                </c:pt>
                <c:pt idx="322">
                  <c:v>3.0290289619508974</c:v>
                </c:pt>
                <c:pt idx="323">
                  <c:v>4.615297081585406</c:v>
                </c:pt>
                <c:pt idx="324">
                  <c:v>3.5435876515603399</c:v>
                </c:pt>
                <c:pt idx="325">
                  <c:v>4.1874094363022074</c:v>
                </c:pt>
                <c:pt idx="326">
                  <c:v>3.5413040665190998</c:v>
                </c:pt>
                <c:pt idx="327">
                  <c:v>3.9336606612622291</c:v>
                </c:pt>
                <c:pt idx="328">
                  <c:v>3.6618494728748576</c:v>
                </c:pt>
                <c:pt idx="329">
                  <c:v>4.4243361057572255</c:v>
                </c:pt>
                <c:pt idx="330">
                  <c:v>2.4510401823197889</c:v>
                </c:pt>
                <c:pt idx="331">
                  <c:v>3.3315302292791995</c:v>
                </c:pt>
                <c:pt idx="332">
                  <c:v>3.3419354304629771</c:v>
                </c:pt>
                <c:pt idx="333">
                  <c:v>3.1385382583633228</c:v>
                </c:pt>
                <c:pt idx="334">
                  <c:v>3.5175171238839815</c:v>
                </c:pt>
                <c:pt idx="335">
                  <c:v>3.6261992272697641</c:v>
                </c:pt>
                <c:pt idx="336">
                  <c:v>3.4370485844272345</c:v>
                </c:pt>
                <c:pt idx="337">
                  <c:v>3.368217049567849</c:v>
                </c:pt>
                <c:pt idx="338">
                  <c:v>3.2177599177079381</c:v>
                </c:pt>
                <c:pt idx="339">
                  <c:v>3.0206855856998138</c:v>
                </c:pt>
                <c:pt idx="340">
                  <c:v>2.9350514872213966</c:v>
                </c:pt>
                <c:pt idx="341">
                  <c:v>3.086868089118648</c:v>
                </c:pt>
                <c:pt idx="342">
                  <c:v>2.5575631030773169</c:v>
                </c:pt>
                <c:pt idx="343">
                  <c:v>2.5158873622238938</c:v>
                </c:pt>
                <c:pt idx="344">
                  <c:v>3.1978506087921126</c:v>
                </c:pt>
                <c:pt idx="345">
                  <c:v>2.7627768299858144</c:v>
                </c:pt>
                <c:pt idx="346">
                  <c:v>0.7531536922912998</c:v>
                </c:pt>
                <c:pt idx="347">
                  <c:v>1.4707911166202376</c:v>
                </c:pt>
                <c:pt idx="348">
                  <c:v>2.5463650250735141</c:v>
                </c:pt>
                <c:pt idx="349">
                  <c:v>3.375806193610182</c:v>
                </c:pt>
                <c:pt idx="350">
                  <c:v>3.5521866186922271</c:v>
                </c:pt>
                <c:pt idx="351">
                  <c:v>3.9892623822773539</c:v>
                </c:pt>
                <c:pt idx="352">
                  <c:v>4.3019061218543539</c:v>
                </c:pt>
                <c:pt idx="353">
                  <c:v>3.6652720857842667</c:v>
                </c:pt>
                <c:pt idx="354">
                  <c:v>4.7911450215110696</c:v>
                </c:pt>
                <c:pt idx="355">
                  <c:v>2.4170625070530067</c:v>
                </c:pt>
                <c:pt idx="356">
                  <c:v>2.4969040551807686</c:v>
                </c:pt>
                <c:pt idx="357">
                  <c:v>3.4682556416180841</c:v>
                </c:pt>
                <c:pt idx="358">
                  <c:v>3.4742309493009915</c:v>
                </c:pt>
                <c:pt idx="359">
                  <c:v>3.1782911515241299</c:v>
                </c:pt>
                <c:pt idx="360">
                  <c:v>3.3206429274701019</c:v>
                </c:pt>
                <c:pt idx="361">
                  <c:v>4.522598645930386</c:v>
                </c:pt>
                <c:pt idx="362">
                  <c:v>3.4713364316166944</c:v>
                </c:pt>
                <c:pt idx="363">
                  <c:v>5.0053244467086504</c:v>
                </c:pt>
                <c:pt idx="364">
                  <c:v>2.7118922044812486</c:v>
                </c:pt>
                <c:pt idx="365">
                  <c:v>3.5219316256576656</c:v>
                </c:pt>
              </c:numCache>
            </c:numRef>
          </c:xVal>
          <c:yVal>
            <c:numRef>
              <c:f>'098'!$BK$14:$BK$4146</c:f>
              <c:numCache>
                <c:formatCode>0</c:formatCode>
                <c:ptCount val="4133"/>
                <c:pt idx="0">
                  <c:v>168.62034942064841</c:v>
                </c:pt>
                <c:pt idx="1">
                  <c:v>144.78822204217036</c:v>
                </c:pt>
                <c:pt idx="2">
                  <c:v>141.65851249108889</c:v>
                </c:pt>
                <c:pt idx="3">
                  <c:v>161.67829051626936</c:v>
                </c:pt>
                <c:pt idx="4">
                  <c:v>161.01169276215558</c:v>
                </c:pt>
                <c:pt idx="5">
                  <c:v>128.4470508165256</c:v>
                </c:pt>
                <c:pt idx="6">
                  <c:v>114.66704660326944</c:v>
                </c:pt>
                <c:pt idx="7">
                  <c:v>106.44599836901888</c:v>
                </c:pt>
                <c:pt idx="8">
                  <c:v>95.275507810710096</c:v>
                </c:pt>
                <c:pt idx="9">
                  <c:v>100.67991438764257</c:v>
                </c:pt>
                <c:pt idx="10">
                  <c:v>88.412403189867419</c:v>
                </c:pt>
                <c:pt idx="11">
                  <c:v>77.125144088293055</c:v>
                </c:pt>
                <c:pt idx="12">
                  <c:v>68.540987646384437</c:v>
                </c:pt>
                <c:pt idx="13">
                  <c:v>61.072945579219763</c:v>
                </c:pt>
                <c:pt idx="14">
                  <c:v>49.662564154604695</c:v>
                </c:pt>
                <c:pt idx="15">
                  <c:v>44.662826006601883</c:v>
                </c:pt>
                <c:pt idx="16">
                  <c:v>38.238254834164344</c:v>
                </c:pt>
                <c:pt idx="17">
                  <c:v>34.236349526161789</c:v>
                </c:pt>
                <c:pt idx="18">
                  <c:v>32.845946525375055</c:v>
                </c:pt>
                <c:pt idx="19">
                  <c:v>31.472126924812841</c:v>
                </c:pt>
                <c:pt idx="20">
                  <c:v>29.582157980306935</c:v>
                </c:pt>
                <c:pt idx="21">
                  <c:v>28.326505034953595</c:v>
                </c:pt>
                <c:pt idx="22">
                  <c:v>27.684133335506139</c:v>
                </c:pt>
                <c:pt idx="23">
                  <c:v>25.88782979333271</c:v>
                </c:pt>
                <c:pt idx="24">
                  <c:v>24.988873338055118</c:v>
                </c:pt>
                <c:pt idx="25">
                  <c:v>23.763839003007909</c:v>
                </c:pt>
                <c:pt idx="26">
                  <c:v>22.341651113718843</c:v>
                </c:pt>
                <c:pt idx="27">
                  <c:v>21.250740297838533</c:v>
                </c:pt>
                <c:pt idx="28">
                  <c:v>21.801566675808793</c:v>
                </c:pt>
                <c:pt idx="29">
                  <c:v>22.519380402284071</c:v>
                </c:pt>
                <c:pt idx="30">
                  <c:v>22.025029527224298</c:v>
                </c:pt>
                <c:pt idx="31">
                  <c:v>22.165169797191115</c:v>
                </c:pt>
                <c:pt idx="32">
                  <c:v>21.690496767127151</c:v>
                </c:pt>
                <c:pt idx="33">
                  <c:v>21.899101082182696</c:v>
                </c:pt>
                <c:pt idx="34">
                  <c:v>20.668520531673838</c:v>
                </c:pt>
                <c:pt idx="35">
                  <c:v>17.857675011335655</c:v>
                </c:pt>
                <c:pt idx="36">
                  <c:v>18.060813966390953</c:v>
                </c:pt>
                <c:pt idx="37">
                  <c:v>18.075006892663481</c:v>
                </c:pt>
                <c:pt idx="38">
                  <c:v>15.759794046698742</c:v>
                </c:pt>
                <c:pt idx="39">
                  <c:v>13.67221591005689</c:v>
                </c:pt>
                <c:pt idx="40">
                  <c:v>12.341625735735279</c:v>
                </c:pt>
                <c:pt idx="41">
                  <c:v>12.013950160735337</c:v>
                </c:pt>
                <c:pt idx="42">
                  <c:v>11.804349254096453</c:v>
                </c:pt>
                <c:pt idx="43">
                  <c:v>11.864496163915152</c:v>
                </c:pt>
                <c:pt idx="44">
                  <c:v>12.484519664727937</c:v>
                </c:pt>
                <c:pt idx="45">
                  <c:v>15.04954002539697</c:v>
                </c:pt>
                <c:pt idx="46">
                  <c:v>16.087622069292475</c:v>
                </c:pt>
                <c:pt idx="47">
                  <c:v>16.1119217162694</c:v>
                </c:pt>
                <c:pt idx="48">
                  <c:v>17.561389316986642</c:v>
                </c:pt>
                <c:pt idx="49">
                  <c:v>21.898715712173036</c:v>
                </c:pt>
                <c:pt idx="50">
                  <c:v>22.001314429637588</c:v>
                </c:pt>
                <c:pt idx="51">
                  <c:v>19.98151909717183</c:v>
                </c:pt>
                <c:pt idx="52">
                  <c:v>17.784131467664665</c:v>
                </c:pt>
                <c:pt idx="53">
                  <c:v>17.050009946356717</c:v>
                </c:pt>
                <c:pt idx="54">
                  <c:v>18.20386501560057</c:v>
                </c:pt>
                <c:pt idx="55">
                  <c:v>110.82273324143296</c:v>
                </c:pt>
                <c:pt idx="56">
                  <c:v>18.771144028546839</c:v>
                </c:pt>
                <c:pt idx="57">
                  <c:v>19.00053021356322</c:v>
                </c:pt>
                <c:pt idx="58">
                  <c:v>18.322121809909714</c:v>
                </c:pt>
                <c:pt idx="59">
                  <c:v>17.93266356047457</c:v>
                </c:pt>
                <c:pt idx="60">
                  <c:v>16.25205350782041</c:v>
                </c:pt>
                <c:pt idx="61">
                  <c:v>15.952802942456964</c:v>
                </c:pt>
                <c:pt idx="62">
                  <c:v>15.112705198613902</c:v>
                </c:pt>
                <c:pt idx="63">
                  <c:v>13.427857621498138</c:v>
                </c:pt>
                <c:pt idx="64">
                  <c:v>12.456851207809667</c:v>
                </c:pt>
                <c:pt idx="65">
                  <c:v>11.521965151508384</c:v>
                </c:pt>
                <c:pt idx="66">
                  <c:v>9.9146410534628338</c:v>
                </c:pt>
                <c:pt idx="67">
                  <c:v>8.1690383438757994</c:v>
                </c:pt>
                <c:pt idx="68">
                  <c:v>6.3535376460714383</c:v>
                </c:pt>
                <c:pt idx="69">
                  <c:v>5.2364575685923205</c:v>
                </c:pt>
                <c:pt idx="70">
                  <c:v>7.5069445878254992</c:v>
                </c:pt>
                <c:pt idx="71">
                  <c:v>9.9451227319347133</c:v>
                </c:pt>
                <c:pt idx="72">
                  <c:v>13.421972644427166</c:v>
                </c:pt>
                <c:pt idx="73">
                  <c:v>15.6483329240013</c:v>
                </c:pt>
                <c:pt idx="74">
                  <c:v>16.861413494048726</c:v>
                </c:pt>
                <c:pt idx="75">
                  <c:v>16.391594305830562</c:v>
                </c:pt>
                <c:pt idx="76">
                  <c:v>18.801841054217512</c:v>
                </c:pt>
                <c:pt idx="77">
                  <c:v>17.534330925216889</c:v>
                </c:pt>
                <c:pt idx="78">
                  <c:v>16.831649088951107</c:v>
                </c:pt>
                <c:pt idx="79">
                  <c:v>16.063529678236467</c:v>
                </c:pt>
                <c:pt idx="80">
                  <c:v>15.845866011516248</c:v>
                </c:pt>
                <c:pt idx="81">
                  <c:v>15.213310243984951</c:v>
                </c:pt>
                <c:pt idx="82">
                  <c:v>15.015299516444314</c:v>
                </c:pt>
                <c:pt idx="83">
                  <c:v>14.481034988052818</c:v>
                </c:pt>
                <c:pt idx="84">
                  <c:v>14.50916476817441</c:v>
                </c:pt>
                <c:pt idx="85">
                  <c:v>13.888177420965713</c:v>
                </c:pt>
                <c:pt idx="86">
                  <c:v>13.459087692269836</c:v>
                </c:pt>
                <c:pt idx="87">
                  <c:v>13.091969941727514</c:v>
                </c:pt>
                <c:pt idx="88">
                  <c:v>12.326718113598362</c:v>
                </c:pt>
                <c:pt idx="89">
                  <c:v>12.425923917388637</c:v>
                </c:pt>
                <c:pt idx="90">
                  <c:v>12.11145155610537</c:v>
                </c:pt>
                <c:pt idx="91">
                  <c:v>11.328490861877409</c:v>
                </c:pt>
                <c:pt idx="92">
                  <c:v>9.9702605563702118</c:v>
                </c:pt>
                <c:pt idx="93">
                  <c:v>8.7164287452910472</c:v>
                </c:pt>
                <c:pt idx="94">
                  <c:v>7.7478045808150027</c:v>
                </c:pt>
                <c:pt idx="95">
                  <c:v>4.8065259678895309</c:v>
                </c:pt>
                <c:pt idx="96">
                  <c:v>5.8679002201289947</c:v>
                </c:pt>
                <c:pt idx="97">
                  <c:v>5.1810343613587957</c:v>
                </c:pt>
                <c:pt idx="98">
                  <c:v>4.7346710721678322</c:v>
                </c:pt>
                <c:pt idx="99">
                  <c:v>6.0708846122895368</c:v>
                </c:pt>
                <c:pt idx="100">
                  <c:v>7.5510565874160891</c:v>
                </c:pt>
                <c:pt idx="101">
                  <c:v>8.2453847644703124</c:v>
                </c:pt>
                <c:pt idx="102">
                  <c:v>8.6346684064204116</c:v>
                </c:pt>
                <c:pt idx="103">
                  <c:v>9.8023756894516545</c:v>
                </c:pt>
                <c:pt idx="104">
                  <c:v>9.2479380361157784</c:v>
                </c:pt>
                <c:pt idx="105">
                  <c:v>36.940665960420674</c:v>
                </c:pt>
                <c:pt idx="106">
                  <c:v>10.882675262167155</c:v>
                </c:pt>
                <c:pt idx="107">
                  <c:v>8.1928078892069962</c:v>
                </c:pt>
                <c:pt idx="108">
                  <c:v>7.9933982563245101</c:v>
                </c:pt>
                <c:pt idx="109">
                  <c:v>8.1750434966129912</c:v>
                </c:pt>
                <c:pt idx="110">
                  <c:v>8.8002717414978946</c:v>
                </c:pt>
                <c:pt idx="111">
                  <c:v>8.4355399954603474</c:v>
                </c:pt>
                <c:pt idx="112">
                  <c:v>7.9933882411811954</c:v>
                </c:pt>
                <c:pt idx="113">
                  <c:v>7.881699036620228</c:v>
                </c:pt>
                <c:pt idx="114">
                  <c:v>8.048513571457903</c:v>
                </c:pt>
                <c:pt idx="115">
                  <c:v>16.968267600598846</c:v>
                </c:pt>
                <c:pt idx="116">
                  <c:v>26.752111877697669</c:v>
                </c:pt>
                <c:pt idx="117">
                  <c:v>21.930335132727105</c:v>
                </c:pt>
                <c:pt idx="118">
                  <c:v>9.8346846979456366</c:v>
                </c:pt>
                <c:pt idx="119">
                  <c:v>7.3854087570756244</c:v>
                </c:pt>
                <c:pt idx="120">
                  <c:v>6.6828193863415999</c:v>
                </c:pt>
                <c:pt idx="121">
                  <c:v>6.4250387411935082</c:v>
                </c:pt>
                <c:pt idx="122">
                  <c:v>6.5353515108769242</c:v>
                </c:pt>
                <c:pt idx="123">
                  <c:v>9.7146611893483588</c:v>
                </c:pt>
                <c:pt idx="124">
                  <c:v>12.681609040699925</c:v>
                </c:pt>
                <c:pt idx="125">
                  <c:v>8.4661835110297563</c:v>
                </c:pt>
                <c:pt idx="126">
                  <c:v>11.191244987368252</c:v>
                </c:pt>
                <c:pt idx="127">
                  <c:v>15.702132709984893</c:v>
                </c:pt>
                <c:pt idx="128">
                  <c:v>8.8255189523623976</c:v>
                </c:pt>
                <c:pt idx="129">
                  <c:v>7.3433841734599419</c:v>
                </c:pt>
                <c:pt idx="130">
                  <c:v>6.880445062739911</c:v>
                </c:pt>
                <c:pt idx="131">
                  <c:v>7.4735728046040864</c:v>
                </c:pt>
                <c:pt idx="132">
                  <c:v>7.9182530599886061</c:v>
                </c:pt>
                <c:pt idx="133">
                  <c:v>7.3700683016125499</c:v>
                </c:pt>
                <c:pt idx="134">
                  <c:v>5.5267317041676289</c:v>
                </c:pt>
                <c:pt idx="135">
                  <c:v>4.3030035074637292</c:v>
                </c:pt>
                <c:pt idx="136">
                  <c:v>3.9476287548754287</c:v>
                </c:pt>
                <c:pt idx="137">
                  <c:v>3.6993787096327111</c:v>
                </c:pt>
                <c:pt idx="138">
                  <c:v>3.5042837250469856</c:v>
                </c:pt>
                <c:pt idx="139">
                  <c:v>3.5219868703654806</c:v>
                </c:pt>
                <c:pt idx="140">
                  <c:v>3.6966100277279308</c:v>
                </c:pt>
                <c:pt idx="141">
                  <c:v>3.869187052385497</c:v>
                </c:pt>
                <c:pt idx="142">
                  <c:v>3.87515324350943</c:v>
                </c:pt>
                <c:pt idx="143">
                  <c:v>3.841589434155257</c:v>
                </c:pt>
                <c:pt idx="144">
                  <c:v>3.8433381048734345</c:v>
                </c:pt>
                <c:pt idx="145">
                  <c:v>3.9924764666239487</c:v>
                </c:pt>
                <c:pt idx="146">
                  <c:v>4.1151510439548611</c:v>
                </c:pt>
                <c:pt idx="147">
                  <c:v>4.0872067875649183</c:v>
                </c:pt>
                <c:pt idx="148">
                  <c:v>3.9416513285063615</c:v>
                </c:pt>
                <c:pt idx="149">
                  <c:v>3.8361614564193864</c:v>
                </c:pt>
                <c:pt idx="150">
                  <c:v>3.9331254117934624</c:v>
                </c:pt>
                <c:pt idx="151">
                  <c:v>4.1072900585805918</c:v>
                </c:pt>
                <c:pt idx="152">
                  <c:v>4.1427734597838572</c:v>
                </c:pt>
                <c:pt idx="153">
                  <c:v>4.1282433425246863</c:v>
                </c:pt>
                <c:pt idx="154">
                  <c:v>4.1759723867578815</c:v>
                </c:pt>
                <c:pt idx="155">
                  <c:v>4.4382697756128122</c:v>
                </c:pt>
                <c:pt idx="156">
                  <c:v>4.6245347219410133</c:v>
                </c:pt>
                <c:pt idx="157">
                  <c:v>4.6685058398240296</c:v>
                </c:pt>
                <c:pt idx="158">
                  <c:v>4.4827880496077599</c:v>
                </c:pt>
                <c:pt idx="159">
                  <c:v>4.1320107577305105</c:v>
                </c:pt>
                <c:pt idx="160">
                  <c:v>3.4863161490974672</c:v>
                </c:pt>
                <c:pt idx="161">
                  <c:v>3.1163375717643724</c:v>
                </c:pt>
                <c:pt idx="162">
                  <c:v>2.9457484537521514</c:v>
                </c:pt>
                <c:pt idx="163">
                  <c:v>4.2639252411856639</c:v>
                </c:pt>
                <c:pt idx="164">
                  <c:v>12.269671840510016</c:v>
                </c:pt>
                <c:pt idx="165">
                  <c:v>12.016132217490814</c:v>
                </c:pt>
                <c:pt idx="166">
                  <c:v>20.055032806244505</c:v>
                </c:pt>
                <c:pt idx="167">
                  <c:v>21.54120854150462</c:v>
                </c:pt>
                <c:pt idx="168">
                  <c:v>23.943236284534454</c:v>
                </c:pt>
                <c:pt idx="169">
                  <c:v>21.751427981273004</c:v>
                </c:pt>
                <c:pt idx="170">
                  <c:v>15.604248115056579</c:v>
                </c:pt>
                <c:pt idx="171">
                  <c:v>8.378081046949065</c:v>
                </c:pt>
                <c:pt idx="172">
                  <c:v>7.4615942863188778</c:v>
                </c:pt>
                <c:pt idx="173">
                  <c:v>12.045672690639751</c:v>
                </c:pt>
                <c:pt idx="174">
                  <c:v>15.205333498804046</c:v>
                </c:pt>
                <c:pt idx="175">
                  <c:v>18.930272225062996</c:v>
                </c:pt>
                <c:pt idx="176">
                  <c:v>16.932256285842946</c:v>
                </c:pt>
                <c:pt idx="177">
                  <c:v>10.991437103396182</c:v>
                </c:pt>
                <c:pt idx="178">
                  <c:v>17.375638802085543</c:v>
                </c:pt>
                <c:pt idx="179">
                  <c:v>14.378295917741568</c:v>
                </c:pt>
                <c:pt idx="180">
                  <c:v>9.0692957418200102</c:v>
                </c:pt>
                <c:pt idx="181">
                  <c:v>4.7348749113696353</c:v>
                </c:pt>
                <c:pt idx="182">
                  <c:v>4.2087790277630051</c:v>
                </c:pt>
                <c:pt idx="183">
                  <c:v>4.3942883358236875</c:v>
                </c:pt>
                <c:pt idx="184">
                  <c:v>4.3241078951888854</c:v>
                </c:pt>
                <c:pt idx="185">
                  <c:v>4.1364853735039713</c:v>
                </c:pt>
                <c:pt idx="186">
                  <c:v>4.0153779740250801</c:v>
                </c:pt>
                <c:pt idx="187">
                  <c:v>4.1028472538902889</c:v>
                </c:pt>
                <c:pt idx="188">
                  <c:v>4.0096355057036996</c:v>
                </c:pt>
                <c:pt idx="189">
                  <c:v>3.9666273482235908</c:v>
                </c:pt>
                <c:pt idx="190">
                  <c:v>3.8859114339870056</c:v>
                </c:pt>
                <c:pt idx="191">
                  <c:v>3.7012088008218571</c:v>
                </c:pt>
                <c:pt idx="192">
                  <c:v>3.9107134591017085</c:v>
                </c:pt>
                <c:pt idx="193">
                  <c:v>3.9061943042411702</c:v>
                </c:pt>
                <c:pt idx="194">
                  <c:v>4.0866448962771438</c:v>
                </c:pt>
                <c:pt idx="195">
                  <c:v>4.0808220581720764</c:v>
                </c:pt>
                <c:pt idx="196">
                  <c:v>4.0099850445095635</c:v>
                </c:pt>
                <c:pt idx="197">
                  <c:v>3.8560105987256805</c:v>
                </c:pt>
                <c:pt idx="198">
                  <c:v>3.7811540938997528</c:v>
                </c:pt>
                <c:pt idx="199">
                  <c:v>3.7739373753130585</c:v>
                </c:pt>
                <c:pt idx="200">
                  <c:v>3.8867262576501225</c:v>
                </c:pt>
                <c:pt idx="201">
                  <c:v>3.8949757137606134</c:v>
                </c:pt>
                <c:pt idx="202">
                  <c:v>3.9426567652609248</c:v>
                </c:pt>
                <c:pt idx="203">
                  <c:v>3.7968482283069669</c:v>
                </c:pt>
                <c:pt idx="204">
                  <c:v>3.5540480995199273</c:v>
                </c:pt>
                <c:pt idx="205">
                  <c:v>3.6084090580618335</c:v>
                </c:pt>
                <c:pt idx="206">
                  <c:v>3.5623549664367098</c:v>
                </c:pt>
                <c:pt idx="207">
                  <c:v>3.7069572801717605</c:v>
                </c:pt>
                <c:pt idx="208">
                  <c:v>3.2980777563836328</c:v>
                </c:pt>
                <c:pt idx="209">
                  <c:v>3.3042876607175051</c:v>
                </c:pt>
                <c:pt idx="210">
                  <c:v>4.0051864128888077</c:v>
                </c:pt>
                <c:pt idx="211">
                  <c:v>3.7977074366088108</c:v>
                </c:pt>
                <c:pt idx="212">
                  <c:v>4.0131009246758511</c:v>
                </c:pt>
                <c:pt idx="213">
                  <c:v>4.1681497895045663</c:v>
                </c:pt>
                <c:pt idx="214">
                  <c:v>4.2746139293654259</c:v>
                </c:pt>
                <c:pt idx="215">
                  <c:v>5.0884015596448506</c:v>
                </c:pt>
                <c:pt idx="216">
                  <c:v>6.0901150879570194</c:v>
                </c:pt>
                <c:pt idx="217">
                  <c:v>6.3933233425389542</c:v>
                </c:pt>
                <c:pt idx="218">
                  <c:v>3.8672155909933741</c:v>
                </c:pt>
                <c:pt idx="219">
                  <c:v>2.6419922966611149</c:v>
                </c:pt>
                <c:pt idx="220">
                  <c:v>3.2819077155531562</c:v>
                </c:pt>
                <c:pt idx="221">
                  <c:v>4.5600406437852286</c:v>
                </c:pt>
                <c:pt idx="222">
                  <c:v>4.8710966125741262</c:v>
                </c:pt>
                <c:pt idx="223">
                  <c:v>5.2933761671988266</c:v>
                </c:pt>
                <c:pt idx="224">
                  <c:v>5.5741440212212119</c:v>
                </c:pt>
                <c:pt idx="225">
                  <c:v>5.60411796853308</c:v>
                </c:pt>
                <c:pt idx="226">
                  <c:v>5.8976731472564969</c:v>
                </c:pt>
                <c:pt idx="227">
                  <c:v>6.2421241476957405</c:v>
                </c:pt>
                <c:pt idx="228">
                  <c:v>6.6730821475440836</c:v>
                </c:pt>
                <c:pt idx="229">
                  <c:v>7.6648878529293576</c:v>
                </c:pt>
                <c:pt idx="230">
                  <c:v>8.6628702473980255</c:v>
                </c:pt>
                <c:pt idx="231">
                  <c:v>9.5735794548019175</c:v>
                </c:pt>
                <c:pt idx="232">
                  <c:v>10.948157119819191</c:v>
                </c:pt>
                <c:pt idx="233">
                  <c:v>13.397035219870935</c:v>
                </c:pt>
                <c:pt idx="234">
                  <c:v>15.546344570150378</c:v>
                </c:pt>
                <c:pt idx="235">
                  <c:v>16.713671592900923</c:v>
                </c:pt>
                <c:pt idx="236">
                  <c:v>16.454104594809184</c:v>
                </c:pt>
                <c:pt idx="237">
                  <c:v>19.998361768412952</c:v>
                </c:pt>
                <c:pt idx="238">
                  <c:v>14.863139006860557</c:v>
                </c:pt>
                <c:pt idx="239">
                  <c:v>13.950029464111333</c:v>
                </c:pt>
                <c:pt idx="240">
                  <c:v>15.007537652768344</c:v>
                </c:pt>
                <c:pt idx="241">
                  <c:v>17.011804447322852</c:v>
                </c:pt>
                <c:pt idx="242">
                  <c:v>18.538626841406014</c:v>
                </c:pt>
                <c:pt idx="243">
                  <c:v>19.228109381084113</c:v>
                </c:pt>
                <c:pt idx="244">
                  <c:v>19.026474037901128</c:v>
                </c:pt>
                <c:pt idx="245">
                  <c:v>18.765582066621377</c:v>
                </c:pt>
                <c:pt idx="246">
                  <c:v>19.77237755868213</c:v>
                </c:pt>
                <c:pt idx="247">
                  <c:v>18.356355335854825</c:v>
                </c:pt>
                <c:pt idx="248">
                  <c:v>16.933616987981097</c:v>
                </c:pt>
                <c:pt idx="249">
                  <c:v>18.250060369723808</c:v>
                </c:pt>
                <c:pt idx="250">
                  <c:v>19.789359033097572</c:v>
                </c:pt>
                <c:pt idx="251">
                  <c:v>20.074531732437158</c:v>
                </c:pt>
                <c:pt idx="252">
                  <c:v>20.294435386294317</c:v>
                </c:pt>
                <c:pt idx="253">
                  <c:v>20.48461902861613</c:v>
                </c:pt>
                <c:pt idx="254">
                  <c:v>19.559817402679158</c:v>
                </c:pt>
                <c:pt idx="255">
                  <c:v>17.02835050415074</c:v>
                </c:pt>
                <c:pt idx="256">
                  <c:v>14.659962900376307</c:v>
                </c:pt>
                <c:pt idx="257">
                  <c:v>12.664649771324369</c:v>
                </c:pt>
                <c:pt idx="258">
                  <c:v>10.133957205189905</c:v>
                </c:pt>
                <c:pt idx="259">
                  <c:v>11.568845658836512</c:v>
                </c:pt>
                <c:pt idx="260">
                  <c:v>13.762977137468782</c:v>
                </c:pt>
                <c:pt idx="261">
                  <c:v>14.582105049094181</c:v>
                </c:pt>
                <c:pt idx="262">
                  <c:v>14.577825685933197</c:v>
                </c:pt>
                <c:pt idx="263">
                  <c:v>14.006139206595851</c:v>
                </c:pt>
                <c:pt idx="264">
                  <c:v>12.475422163984002</c:v>
                </c:pt>
                <c:pt idx="265">
                  <c:v>18.285756759992214</c:v>
                </c:pt>
                <c:pt idx="266">
                  <c:v>11.855276254364544</c:v>
                </c:pt>
                <c:pt idx="267">
                  <c:v>11.76440254337847</c:v>
                </c:pt>
                <c:pt idx="268">
                  <c:v>11.470125444794565</c:v>
                </c:pt>
                <c:pt idx="269">
                  <c:v>10.925329532392119</c:v>
                </c:pt>
                <c:pt idx="270">
                  <c:v>10.766815023408681</c:v>
                </c:pt>
                <c:pt idx="271">
                  <c:v>10.419451920809232</c:v>
                </c:pt>
                <c:pt idx="272">
                  <c:v>9.9401556465376402</c:v>
                </c:pt>
                <c:pt idx="273">
                  <c:v>9.5630887296191958</c:v>
                </c:pt>
                <c:pt idx="274">
                  <c:v>9.5152145263807295</c:v>
                </c:pt>
                <c:pt idx="275">
                  <c:v>8.6187289676731051</c:v>
                </c:pt>
                <c:pt idx="276">
                  <c:v>7.6321111896126652</c:v>
                </c:pt>
                <c:pt idx="277">
                  <c:v>8.1789672197971086</c:v>
                </c:pt>
                <c:pt idx="278">
                  <c:v>9.4524266846681186</c:v>
                </c:pt>
                <c:pt idx="279">
                  <c:v>11.111140472182605</c:v>
                </c:pt>
                <c:pt idx="280">
                  <c:v>12.400731861268531</c:v>
                </c:pt>
                <c:pt idx="281">
                  <c:v>12.857118438304225</c:v>
                </c:pt>
                <c:pt idx="282">
                  <c:v>12.977806974461608</c:v>
                </c:pt>
                <c:pt idx="283">
                  <c:v>12.103166421591386</c:v>
                </c:pt>
                <c:pt idx="284">
                  <c:v>11.136651413323975</c:v>
                </c:pt>
                <c:pt idx="285">
                  <c:v>11.761560576099397</c:v>
                </c:pt>
                <c:pt idx="286">
                  <c:v>12.066170051344191</c:v>
                </c:pt>
                <c:pt idx="287">
                  <c:v>12.208984307402307</c:v>
                </c:pt>
                <c:pt idx="288">
                  <c:v>12.153460473553269</c:v>
                </c:pt>
                <c:pt idx="289">
                  <c:v>11.833569187427582</c:v>
                </c:pt>
                <c:pt idx="290">
                  <c:v>10.628411948121077</c:v>
                </c:pt>
                <c:pt idx="291">
                  <c:v>10.237094988053421</c:v>
                </c:pt>
                <c:pt idx="292">
                  <c:v>9.5330212212508609</c:v>
                </c:pt>
                <c:pt idx="293">
                  <c:v>10.281586809660663</c:v>
                </c:pt>
                <c:pt idx="294">
                  <c:v>11.871249924698956</c:v>
                </c:pt>
                <c:pt idx="295">
                  <c:v>8.4836999724405349</c:v>
                </c:pt>
                <c:pt idx="296">
                  <c:v>6.2682677497073342</c:v>
                </c:pt>
                <c:pt idx="297">
                  <c:v>5.6320029795050335</c:v>
                </c:pt>
                <c:pt idx="298">
                  <c:v>4.539405509965845</c:v>
                </c:pt>
                <c:pt idx="299">
                  <c:v>5.1615166880760812</c:v>
                </c:pt>
                <c:pt idx="300">
                  <c:v>5.235509946440251</c:v>
                </c:pt>
                <c:pt idx="301">
                  <c:v>6.0147209213069672</c:v>
                </c:pt>
                <c:pt idx="302">
                  <c:v>4.1480022003130381</c:v>
                </c:pt>
                <c:pt idx="303">
                  <c:v>3.7983174521938938</c:v>
                </c:pt>
                <c:pt idx="304">
                  <c:v>10.069045253273293</c:v>
                </c:pt>
                <c:pt idx="305">
                  <c:v>8.2750561376549499</c:v>
                </c:pt>
                <c:pt idx="306">
                  <c:v>10.05871025534362</c:v>
                </c:pt>
                <c:pt idx="307">
                  <c:v>14.349034139675917</c:v>
                </c:pt>
                <c:pt idx="308">
                  <c:v>13.830895142173102</c:v>
                </c:pt>
                <c:pt idx="309">
                  <c:v>27.545814973852185</c:v>
                </c:pt>
                <c:pt idx="310">
                  <c:v>30.89996244322576</c:v>
                </c:pt>
                <c:pt idx="311">
                  <c:v>23.937326762426068</c:v>
                </c:pt>
                <c:pt idx="312">
                  <c:v>15.046612197086695</c:v>
                </c:pt>
                <c:pt idx="313">
                  <c:v>12.360487175445529</c:v>
                </c:pt>
                <c:pt idx="314">
                  <c:v>12.099882702695055</c:v>
                </c:pt>
                <c:pt idx="315">
                  <c:v>12.442161297750992</c:v>
                </c:pt>
                <c:pt idx="316">
                  <c:v>16.987339394681428</c:v>
                </c:pt>
                <c:pt idx="317">
                  <c:v>47.67801202359459</c:v>
                </c:pt>
                <c:pt idx="318">
                  <c:v>41.244608192615829</c:v>
                </c:pt>
                <c:pt idx="319">
                  <c:v>38.993655748421489</c:v>
                </c:pt>
                <c:pt idx="320">
                  <c:v>39.779959955039182</c:v>
                </c:pt>
                <c:pt idx="321">
                  <c:v>32.865532205747577</c:v>
                </c:pt>
                <c:pt idx="322">
                  <c:v>25.681482426550705</c:v>
                </c:pt>
                <c:pt idx="323">
                  <c:v>14.123502838263105</c:v>
                </c:pt>
                <c:pt idx="324">
                  <c:v>12.410263428344154</c:v>
                </c:pt>
                <c:pt idx="325">
                  <c:v>12.361270461141784</c:v>
                </c:pt>
                <c:pt idx="326">
                  <c:v>19.244187436425737</c:v>
                </c:pt>
                <c:pt idx="327">
                  <c:v>20.298457954718373</c:v>
                </c:pt>
                <c:pt idx="328">
                  <c:v>18.687945695563322</c:v>
                </c:pt>
                <c:pt idx="329">
                  <c:v>14.894801620058482</c:v>
                </c:pt>
                <c:pt idx="330">
                  <c:v>29.290846588504877</c:v>
                </c:pt>
                <c:pt idx="331">
                  <c:v>20.397250615408119</c:v>
                </c:pt>
                <c:pt idx="332">
                  <c:v>14.421408425435853</c:v>
                </c:pt>
                <c:pt idx="333">
                  <c:v>13.32942697508078</c:v>
                </c:pt>
                <c:pt idx="334">
                  <c:v>11.738194443491853</c:v>
                </c:pt>
                <c:pt idx="335">
                  <c:v>11.359409797061168</c:v>
                </c:pt>
                <c:pt idx="336">
                  <c:v>11.471063906205158</c:v>
                </c:pt>
                <c:pt idx="337">
                  <c:v>11.579601279593685</c:v>
                </c:pt>
                <c:pt idx="338">
                  <c:v>11.756372792242448</c:v>
                </c:pt>
                <c:pt idx="339">
                  <c:v>12.478563472263751</c:v>
                </c:pt>
                <c:pt idx="340">
                  <c:v>12.96936978625831</c:v>
                </c:pt>
                <c:pt idx="341">
                  <c:v>12.76732660666744</c:v>
                </c:pt>
                <c:pt idx="342">
                  <c:v>13.075406909111912</c:v>
                </c:pt>
                <c:pt idx="343">
                  <c:v>9.8798216796242517</c:v>
                </c:pt>
                <c:pt idx="344">
                  <c:v>9.6105098508303417</c:v>
                </c:pt>
                <c:pt idx="345">
                  <c:v>11.404369513698731</c:v>
                </c:pt>
                <c:pt idx="346">
                  <c:v>47.258275267722077</c:v>
                </c:pt>
                <c:pt idx="347">
                  <c:v>53.388356874432382</c:v>
                </c:pt>
                <c:pt idx="348">
                  <c:v>37.380450609439031</c:v>
                </c:pt>
                <c:pt idx="349">
                  <c:v>30.273955686659942</c:v>
                </c:pt>
                <c:pt idx="350">
                  <c:v>25.372265621412598</c:v>
                </c:pt>
                <c:pt idx="351">
                  <c:v>22.53426626970883</c:v>
                </c:pt>
                <c:pt idx="352">
                  <c:v>21.614221753582743</c:v>
                </c:pt>
                <c:pt idx="353">
                  <c:v>25.632770361647015</c:v>
                </c:pt>
                <c:pt idx="354">
                  <c:v>20.780785852280697</c:v>
                </c:pt>
                <c:pt idx="355">
                  <c:v>39.49645090906634</c:v>
                </c:pt>
                <c:pt idx="356">
                  <c:v>44.434973251682287</c:v>
                </c:pt>
                <c:pt idx="357">
                  <c:v>21.739591187226591</c:v>
                </c:pt>
                <c:pt idx="358">
                  <c:v>15.313891665151601</c:v>
                </c:pt>
                <c:pt idx="359">
                  <c:v>18.823455377261912</c:v>
                </c:pt>
                <c:pt idx="360">
                  <c:v>19.587132633071981</c:v>
                </c:pt>
                <c:pt idx="361">
                  <c:v>12.38951838390873</c:v>
                </c:pt>
                <c:pt idx="362">
                  <c:v>11.778208217368332</c:v>
                </c:pt>
                <c:pt idx="363">
                  <c:v>13.006530357363665</c:v>
                </c:pt>
                <c:pt idx="364">
                  <c:v>21.553394249416282</c:v>
                </c:pt>
                <c:pt idx="365">
                  <c:v>19.722943611699908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A-4EA3-A51A-C17B14882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'098'!$V$11:$W$11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'098'!$R$14:$R$4146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'098'!$P$14:$P$4146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6-431D-8ED1-B3946ED16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'098'!$BN$11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'098'!$BN$14:$BN$4146</c:f>
              <c:numCache>
                <c:formatCode>0.0</c:formatCode>
                <c:ptCount val="4133"/>
                <c:pt idx="0">
                  <c:v>3.1611462806614492</c:v>
                </c:pt>
                <c:pt idx="1">
                  <c:v>3.072803849053984</c:v>
                </c:pt>
                <c:pt idx="2">
                  <c:v>2.9009977000901208</c:v>
                </c:pt>
                <c:pt idx="3">
                  <c:v>2.9158076901007335</c:v>
                </c:pt>
                <c:pt idx="4">
                  <c:v>2.8539968268875584</c:v>
                </c:pt>
                <c:pt idx="5">
                  <c:v>3.0320139925499356</c:v>
                </c:pt>
                <c:pt idx="6">
                  <c:v>2.9385115471474426</c:v>
                </c:pt>
                <c:pt idx="7">
                  <c:v>2.9627496247376186</c:v>
                </c:pt>
                <c:pt idx="8">
                  <c:v>3.0463323862643454</c:v>
                </c:pt>
                <c:pt idx="9">
                  <c:v>2.9331701253060336</c:v>
                </c:pt>
                <c:pt idx="10">
                  <c:v>3.0262098606023469</c:v>
                </c:pt>
                <c:pt idx="11">
                  <c:v>3.0770300160856774</c:v>
                </c:pt>
                <c:pt idx="12">
                  <c:v>3.1185225223429764</c:v>
                </c:pt>
                <c:pt idx="13">
                  <c:v>3.1250823416410696</c:v>
                </c:pt>
                <c:pt idx="14">
                  <c:v>3.254679053514471</c:v>
                </c:pt>
                <c:pt idx="15">
                  <c:v>3.265663501895105</c:v>
                </c:pt>
                <c:pt idx="16">
                  <c:v>3.3269447236382468</c:v>
                </c:pt>
                <c:pt idx="17">
                  <c:v>3.346635840375169</c:v>
                </c:pt>
                <c:pt idx="18">
                  <c:v>3.3890906738329494</c:v>
                </c:pt>
                <c:pt idx="19">
                  <c:v>3.40419222986481</c:v>
                </c:pt>
                <c:pt idx="20">
                  <c:v>3.4237399969490014</c:v>
                </c:pt>
                <c:pt idx="21">
                  <c:v>3.4423367330768611</c:v>
                </c:pt>
                <c:pt idx="22">
                  <c:v>3.4415686107463137</c:v>
                </c:pt>
                <c:pt idx="23">
                  <c:v>3.4589203445742598</c:v>
                </c:pt>
                <c:pt idx="24">
                  <c:v>3.4517057147536541</c:v>
                </c:pt>
                <c:pt idx="25">
                  <c:v>3.4568882580667117</c:v>
                </c:pt>
                <c:pt idx="26">
                  <c:v>3.4849315941451762</c:v>
                </c:pt>
                <c:pt idx="27">
                  <c:v>3.5000950989981749</c:v>
                </c:pt>
                <c:pt idx="28">
                  <c:v>3.480760498397228</c:v>
                </c:pt>
                <c:pt idx="29">
                  <c:v>3.4511824036331942</c:v>
                </c:pt>
                <c:pt idx="30">
                  <c:v>3.4402363692122306</c:v>
                </c:pt>
                <c:pt idx="31">
                  <c:v>3.3934203354503385</c:v>
                </c:pt>
                <c:pt idx="32">
                  <c:v>3.3893277178430123</c:v>
                </c:pt>
                <c:pt idx="33">
                  <c:v>3.3732611375023267</c:v>
                </c:pt>
                <c:pt idx="34">
                  <c:v>3.4204016320752864</c:v>
                </c:pt>
                <c:pt idx="35">
                  <c:v>3.4639643981499351</c:v>
                </c:pt>
                <c:pt idx="36">
                  <c:v>3.4339561860895755</c:v>
                </c:pt>
                <c:pt idx="37">
                  <c:v>3.4194563210565918</c:v>
                </c:pt>
                <c:pt idx="38">
                  <c:v>3.4975186001497542</c:v>
                </c:pt>
                <c:pt idx="39">
                  <c:v>3.5333382354644169</c:v>
                </c:pt>
                <c:pt idx="40">
                  <c:v>3.5249833864632376</c:v>
                </c:pt>
                <c:pt idx="41">
                  <c:v>3.5261503418806575</c:v>
                </c:pt>
                <c:pt idx="42">
                  <c:v>3.5323955071990238</c:v>
                </c:pt>
                <c:pt idx="43">
                  <c:v>3.5552495792998804</c:v>
                </c:pt>
                <c:pt idx="44">
                  <c:v>3.4894051148155425</c:v>
                </c:pt>
                <c:pt idx="45">
                  <c:v>3.324805706904419</c:v>
                </c:pt>
                <c:pt idx="46">
                  <c:v>3.3093456646380686</c:v>
                </c:pt>
                <c:pt idx="47">
                  <c:v>3.3185951702625136</c:v>
                </c:pt>
                <c:pt idx="48">
                  <c:v>3.2980916704105141</c:v>
                </c:pt>
                <c:pt idx="49">
                  <c:v>3.204988240039194</c:v>
                </c:pt>
                <c:pt idx="50">
                  <c:v>3.2212954581436017</c:v>
                </c:pt>
                <c:pt idx="51">
                  <c:v>3.2733558052232588</c:v>
                </c:pt>
                <c:pt idx="52">
                  <c:v>3.3420151852966127</c:v>
                </c:pt>
                <c:pt idx="53">
                  <c:v>3.3623202466017958</c:v>
                </c:pt>
                <c:pt idx="54">
                  <c:v>3.3181134819909919</c:v>
                </c:pt>
                <c:pt idx="55">
                  <c:v>1.9463467187443617</c:v>
                </c:pt>
                <c:pt idx="56">
                  <c:v>3.3169364265171937</c:v>
                </c:pt>
                <c:pt idx="57">
                  <c:v>3.2946782059496877</c:v>
                </c:pt>
                <c:pt idx="58">
                  <c:v>3.3142201902078088</c:v>
                </c:pt>
                <c:pt idx="59">
                  <c:v>3.3150406107971104</c:v>
                </c:pt>
                <c:pt idx="60">
                  <c:v>3.361009267813396</c:v>
                </c:pt>
                <c:pt idx="61">
                  <c:v>3.3542394196533873</c:v>
                </c:pt>
                <c:pt idx="62">
                  <c:v>3.3695911184724778</c:v>
                </c:pt>
                <c:pt idx="63">
                  <c:v>3.4108449762707824</c:v>
                </c:pt>
                <c:pt idx="64">
                  <c:v>3.4276476581458746</c:v>
                </c:pt>
                <c:pt idx="65">
                  <c:v>3.4367534305609042</c:v>
                </c:pt>
                <c:pt idx="66">
                  <c:v>3.4962045466564025</c:v>
                </c:pt>
                <c:pt idx="67">
                  <c:v>3.5731587206141464</c:v>
                </c:pt>
                <c:pt idx="68">
                  <c:v>3.6257020240754754</c:v>
                </c:pt>
                <c:pt idx="69">
                  <c:v>3.6750630616442779</c:v>
                </c:pt>
                <c:pt idx="70">
                  <c:v>3.5410511974137293</c:v>
                </c:pt>
                <c:pt idx="71">
                  <c:v>3.4534097195771127</c:v>
                </c:pt>
                <c:pt idx="72">
                  <c:v>3.3609314578551439</c:v>
                </c:pt>
                <c:pt idx="73">
                  <c:v>3.3108660215496526</c:v>
                </c:pt>
                <c:pt idx="74">
                  <c:v>3.2935944731867566</c:v>
                </c:pt>
                <c:pt idx="75">
                  <c:v>3.3194574766086444</c:v>
                </c:pt>
                <c:pt idx="76">
                  <c:v>3.2446982197625851</c:v>
                </c:pt>
                <c:pt idx="77">
                  <c:v>3.2707761557249784</c:v>
                </c:pt>
                <c:pt idx="78">
                  <c:v>3.2698358705338664</c:v>
                </c:pt>
                <c:pt idx="79">
                  <c:v>3.2878034362912558</c:v>
                </c:pt>
                <c:pt idx="80">
                  <c:v>3.2941137249664645</c:v>
                </c:pt>
                <c:pt idx="81">
                  <c:v>3.3233346514333095</c:v>
                </c:pt>
                <c:pt idx="82">
                  <c:v>3.315382464987175</c:v>
                </c:pt>
                <c:pt idx="83">
                  <c:v>3.3215781655261503</c:v>
                </c:pt>
                <c:pt idx="84">
                  <c:v>3.3065586599923886</c:v>
                </c:pt>
                <c:pt idx="85">
                  <c:v>3.3301759654534431</c:v>
                </c:pt>
                <c:pt idx="86">
                  <c:v>3.3374382677246817</c:v>
                </c:pt>
                <c:pt idx="87">
                  <c:v>3.3376894842378348</c:v>
                </c:pt>
                <c:pt idx="88">
                  <c:v>3.3520103650227719</c:v>
                </c:pt>
                <c:pt idx="89">
                  <c:v>3.3326716085087345</c:v>
                </c:pt>
                <c:pt idx="90">
                  <c:v>3.3455613083941476</c:v>
                </c:pt>
                <c:pt idx="91">
                  <c:v>3.3718778910190959</c:v>
                </c:pt>
                <c:pt idx="92">
                  <c:v>3.4143897016621554</c:v>
                </c:pt>
                <c:pt idx="93">
                  <c:v>3.4623134420010628</c:v>
                </c:pt>
                <c:pt idx="94">
                  <c:v>3.5108665079359858</c:v>
                </c:pt>
                <c:pt idx="95">
                  <c:v>3.7101707243226389</c:v>
                </c:pt>
                <c:pt idx="96">
                  <c:v>3.5769126976182086</c:v>
                </c:pt>
                <c:pt idx="97">
                  <c:v>3.6013036337427513</c:v>
                </c:pt>
                <c:pt idx="98">
                  <c:v>3.6077331870182676</c:v>
                </c:pt>
                <c:pt idx="99">
                  <c:v>3.4848060479143252</c:v>
                </c:pt>
                <c:pt idx="100">
                  <c:v>3.4258091441097172</c:v>
                </c:pt>
                <c:pt idx="101">
                  <c:v>3.4180205292831549</c:v>
                </c:pt>
                <c:pt idx="102">
                  <c:v>3.4025387607518676</c:v>
                </c:pt>
                <c:pt idx="103">
                  <c:v>3.3541840235922611</c:v>
                </c:pt>
                <c:pt idx="104">
                  <c:v>3.5036770850605632</c:v>
                </c:pt>
                <c:pt idx="105">
                  <c:v>2.6796827165601869</c:v>
                </c:pt>
                <c:pt idx="106">
                  <c:v>3.4226877294669555</c:v>
                </c:pt>
                <c:pt idx="107">
                  <c:v>3.3712971283361139</c:v>
                </c:pt>
                <c:pt idx="108">
                  <c:v>3.3716686756086673</c:v>
                </c:pt>
                <c:pt idx="109">
                  <c:v>3.3670647022628075</c:v>
                </c:pt>
                <c:pt idx="110">
                  <c:v>3.3395869263204001</c:v>
                </c:pt>
                <c:pt idx="111">
                  <c:v>3.3546228062697923</c:v>
                </c:pt>
                <c:pt idx="112">
                  <c:v>3.3812333016177072</c:v>
                </c:pt>
                <c:pt idx="113">
                  <c:v>3.3828729227933425</c:v>
                </c:pt>
                <c:pt idx="114">
                  <c:v>3.3787023371409655</c:v>
                </c:pt>
                <c:pt idx="115">
                  <c:v>3.0322864923258179</c:v>
                </c:pt>
                <c:pt idx="116">
                  <c:v>2.7687589358950717</c:v>
                </c:pt>
                <c:pt idx="117">
                  <c:v>2.911074812035781</c:v>
                </c:pt>
                <c:pt idx="118">
                  <c:v>3.2441854310864446</c:v>
                </c:pt>
                <c:pt idx="119">
                  <c:v>3.3147711864664826</c:v>
                </c:pt>
                <c:pt idx="120">
                  <c:v>3.3518620822533762</c:v>
                </c:pt>
                <c:pt idx="121">
                  <c:v>3.3632871489294196</c:v>
                </c:pt>
                <c:pt idx="122">
                  <c:v>3.3495023115911362</c:v>
                </c:pt>
                <c:pt idx="123">
                  <c:v>3.2776357742066722</c:v>
                </c:pt>
                <c:pt idx="124">
                  <c:v>3.1709973987274243</c:v>
                </c:pt>
                <c:pt idx="125">
                  <c:v>3.3609284783852176</c:v>
                </c:pt>
                <c:pt idx="126">
                  <c:v>3.25450842675746</c:v>
                </c:pt>
                <c:pt idx="127">
                  <c:v>3.0979730662031897</c:v>
                </c:pt>
                <c:pt idx="128">
                  <c:v>3.3365766178687766</c:v>
                </c:pt>
                <c:pt idx="129">
                  <c:v>3.3030396884887985</c:v>
                </c:pt>
                <c:pt idx="130">
                  <c:v>3.2921009217004742</c:v>
                </c:pt>
                <c:pt idx="131">
                  <c:v>3.279129710645281</c:v>
                </c:pt>
                <c:pt idx="132">
                  <c:v>3.2655959395413579</c:v>
                </c:pt>
                <c:pt idx="133">
                  <c:v>3.3039745379174734</c:v>
                </c:pt>
                <c:pt idx="134">
                  <c:v>3.3838513046886156</c:v>
                </c:pt>
                <c:pt idx="135">
                  <c:v>3.4398821947754761</c:v>
                </c:pt>
                <c:pt idx="136">
                  <c:v>3.4515281854318003</c:v>
                </c:pt>
                <c:pt idx="137">
                  <c:v>3.4618472394814548</c:v>
                </c:pt>
                <c:pt idx="138">
                  <c:v>3.4588757741898277</c:v>
                </c:pt>
                <c:pt idx="139">
                  <c:v>3.4472356733294514</c:v>
                </c:pt>
                <c:pt idx="140">
                  <c:v>3.4306627341687741</c:v>
                </c:pt>
                <c:pt idx="141">
                  <c:v>3.4204970713267144</c:v>
                </c:pt>
                <c:pt idx="142">
                  <c:v>3.4161319613686634</c:v>
                </c:pt>
                <c:pt idx="143">
                  <c:v>3.4195183616298617</c:v>
                </c:pt>
                <c:pt idx="144">
                  <c:v>3.4205855228355375</c:v>
                </c:pt>
                <c:pt idx="145">
                  <c:v>3.40770186446434</c:v>
                </c:pt>
                <c:pt idx="146">
                  <c:v>3.3989921790735336</c:v>
                </c:pt>
                <c:pt idx="147">
                  <c:v>3.3980730233555998</c:v>
                </c:pt>
                <c:pt idx="148">
                  <c:v>3.4068124599061944</c:v>
                </c:pt>
                <c:pt idx="149">
                  <c:v>3.4092999737957235</c:v>
                </c:pt>
                <c:pt idx="150">
                  <c:v>3.3965063586023638</c:v>
                </c:pt>
                <c:pt idx="151">
                  <c:v>3.3836455542380985</c:v>
                </c:pt>
                <c:pt idx="152">
                  <c:v>3.3747832482613278</c:v>
                </c:pt>
                <c:pt idx="153">
                  <c:v>3.3777475914467407</c:v>
                </c:pt>
                <c:pt idx="154">
                  <c:v>3.3707405100491981</c:v>
                </c:pt>
                <c:pt idx="155">
                  <c:v>3.3514805539913564</c:v>
                </c:pt>
                <c:pt idx="156">
                  <c:v>3.3294351782910825</c:v>
                </c:pt>
                <c:pt idx="157">
                  <c:v>3.3163324734639481</c:v>
                </c:pt>
                <c:pt idx="158">
                  <c:v>3.3200934198971344</c:v>
                </c:pt>
                <c:pt idx="159">
                  <c:v>3.3384798190539597</c:v>
                </c:pt>
                <c:pt idx="160">
                  <c:v>3.3795829149024641</c:v>
                </c:pt>
                <c:pt idx="161">
                  <c:v>3.3923522241824058</c:v>
                </c:pt>
                <c:pt idx="162">
                  <c:v>3.4213506633975133</c:v>
                </c:pt>
                <c:pt idx="163">
                  <c:v>3.3571101703024921</c:v>
                </c:pt>
                <c:pt idx="164">
                  <c:v>2.9073833912946614</c:v>
                </c:pt>
                <c:pt idx="165">
                  <c:v>2.8533835756303669</c:v>
                </c:pt>
                <c:pt idx="166">
                  <c:v>2.5271711534193546</c:v>
                </c:pt>
                <c:pt idx="167">
                  <c:v>2.4413403047790179</c:v>
                </c:pt>
                <c:pt idx="168">
                  <c:v>2.4474747931051288</c:v>
                </c:pt>
                <c:pt idx="169">
                  <c:v>2.5432177652821841</c:v>
                </c:pt>
                <c:pt idx="170">
                  <c:v>2.7549889826026912</c:v>
                </c:pt>
                <c:pt idx="171">
                  <c:v>3.0716321650814815</c:v>
                </c:pt>
                <c:pt idx="172">
                  <c:v>3.0967928537653626</c:v>
                </c:pt>
                <c:pt idx="173">
                  <c:v>2.8220348377006932</c:v>
                </c:pt>
                <c:pt idx="174">
                  <c:v>2.7451754087194913</c:v>
                </c:pt>
                <c:pt idx="175">
                  <c:v>2.6314538992192933</c:v>
                </c:pt>
                <c:pt idx="176">
                  <c:v>2.7183505057736328</c:v>
                </c:pt>
                <c:pt idx="177">
                  <c:v>2.9516330643284991</c:v>
                </c:pt>
                <c:pt idx="178">
                  <c:v>2.6797107971781302</c:v>
                </c:pt>
                <c:pt idx="179">
                  <c:v>2.7871149062387217</c:v>
                </c:pt>
                <c:pt idx="180">
                  <c:v>2.9772974831699432</c:v>
                </c:pt>
                <c:pt idx="181">
                  <c:v>3.2043522326249807</c:v>
                </c:pt>
                <c:pt idx="182">
                  <c:v>3.1823800694910349</c:v>
                </c:pt>
                <c:pt idx="183">
                  <c:v>3.1743787707335591</c:v>
                </c:pt>
                <c:pt idx="184">
                  <c:v>3.2037393334787017</c:v>
                </c:pt>
                <c:pt idx="185">
                  <c:v>3.2354264444234055</c:v>
                </c:pt>
                <c:pt idx="186">
                  <c:v>3.2495688501219422</c:v>
                </c:pt>
                <c:pt idx="187">
                  <c:v>3.238060960207628</c:v>
                </c:pt>
                <c:pt idx="188">
                  <c:v>3.2413579305068625</c:v>
                </c:pt>
                <c:pt idx="189">
                  <c:v>3.2460848088326584</c:v>
                </c:pt>
                <c:pt idx="190">
                  <c:v>3.254902670411274</c:v>
                </c:pt>
                <c:pt idx="191">
                  <c:v>3.2396922444688045</c:v>
                </c:pt>
                <c:pt idx="192">
                  <c:v>3.2265538854560094</c:v>
                </c:pt>
                <c:pt idx="193">
                  <c:v>3.2632519550114218</c:v>
                </c:pt>
                <c:pt idx="194">
                  <c:v>3.2500750676993864</c:v>
                </c:pt>
                <c:pt idx="195">
                  <c:v>3.2426569308190607</c:v>
                </c:pt>
                <c:pt idx="196">
                  <c:v>3.2361012697728357</c:v>
                </c:pt>
                <c:pt idx="197">
                  <c:v>3.2388520497643118</c:v>
                </c:pt>
                <c:pt idx="198">
                  <c:v>3.2264580320039022</c:v>
                </c:pt>
                <c:pt idx="199">
                  <c:v>3.2320276766386256</c:v>
                </c:pt>
                <c:pt idx="200">
                  <c:v>3.2332641618374618</c:v>
                </c:pt>
                <c:pt idx="201">
                  <c:v>3.2307322886038441</c:v>
                </c:pt>
                <c:pt idx="202">
                  <c:v>3.2183825928500589</c:v>
                </c:pt>
                <c:pt idx="203">
                  <c:v>3.2076861107982149</c:v>
                </c:pt>
                <c:pt idx="204">
                  <c:v>3.2106220849561562</c:v>
                </c:pt>
                <c:pt idx="205">
                  <c:v>3.1887951014833864</c:v>
                </c:pt>
                <c:pt idx="206">
                  <c:v>3.2041301518242711</c:v>
                </c:pt>
                <c:pt idx="207">
                  <c:v>3.1867491271805526</c:v>
                </c:pt>
                <c:pt idx="208">
                  <c:v>3.2196830087744996</c:v>
                </c:pt>
                <c:pt idx="209">
                  <c:v>3.1963154352173642</c:v>
                </c:pt>
                <c:pt idx="210">
                  <c:v>3.1311690361994113</c:v>
                </c:pt>
                <c:pt idx="211">
                  <c:v>3.1823392258345038</c:v>
                </c:pt>
                <c:pt idx="212">
                  <c:v>3.1906733648454915</c:v>
                </c:pt>
                <c:pt idx="213">
                  <c:v>3.1726736300036333</c:v>
                </c:pt>
                <c:pt idx="214">
                  <c:v>3.155139817374272</c:v>
                </c:pt>
                <c:pt idx="215">
                  <c:v>3.1122568122999663</c:v>
                </c:pt>
                <c:pt idx="216">
                  <c:v>3.1044371819631107</c:v>
                </c:pt>
                <c:pt idx="217">
                  <c:v>3.1606026090859118</c:v>
                </c:pt>
                <c:pt idx="218">
                  <c:v>3.3246439385811115</c:v>
                </c:pt>
                <c:pt idx="219">
                  <c:v>3.3707089187944712</c:v>
                </c:pt>
                <c:pt idx="220">
                  <c:v>3.2109291347665989</c:v>
                </c:pt>
                <c:pt idx="221">
                  <c:v>3.1408916989918185</c:v>
                </c:pt>
                <c:pt idx="222">
                  <c:v>3.1767030821652251</c:v>
                </c:pt>
                <c:pt idx="223">
                  <c:v>3.2027368790563955</c:v>
                </c:pt>
                <c:pt idx="224">
                  <c:v>3.2084885770236742</c:v>
                </c:pt>
                <c:pt idx="225">
                  <c:v>3.2180271240765435</c:v>
                </c:pt>
                <c:pt idx="226">
                  <c:v>3.210696126719355</c:v>
                </c:pt>
                <c:pt idx="227">
                  <c:v>3.194974847594378</c:v>
                </c:pt>
                <c:pt idx="228">
                  <c:v>3.1763966001496651</c:v>
                </c:pt>
                <c:pt idx="229">
                  <c:v>3.1365017319157653</c:v>
                </c:pt>
                <c:pt idx="230">
                  <c:v>3.1128901899196015</c:v>
                </c:pt>
                <c:pt idx="231">
                  <c:v>3.0694218635760477</c:v>
                </c:pt>
                <c:pt idx="232">
                  <c:v>3.0207687095536473</c:v>
                </c:pt>
                <c:pt idx="233">
                  <c:v>2.9442819002133556</c:v>
                </c:pt>
                <c:pt idx="234">
                  <c:v>2.8945761025694376</c:v>
                </c:pt>
                <c:pt idx="235">
                  <c:v>2.8799428868288959</c:v>
                </c:pt>
                <c:pt idx="236">
                  <c:v>2.8884539487448988</c:v>
                </c:pt>
                <c:pt idx="237">
                  <c:v>2.8113956789254528</c:v>
                </c:pt>
                <c:pt idx="238">
                  <c:v>2.9614839463407181</c:v>
                </c:pt>
                <c:pt idx="239">
                  <c:v>2.9382536328399045</c:v>
                </c:pt>
                <c:pt idx="240">
                  <c:v>2.9140717871605446</c:v>
                </c:pt>
                <c:pt idx="241">
                  <c:v>2.8746268503584593</c:v>
                </c:pt>
                <c:pt idx="242">
                  <c:v>2.852183164603157</c:v>
                </c:pt>
                <c:pt idx="243">
                  <c:v>2.8482767366029762</c:v>
                </c:pt>
                <c:pt idx="244">
                  <c:v>2.8459184214484963</c:v>
                </c:pt>
                <c:pt idx="245">
                  <c:v>2.8584667568904831</c:v>
                </c:pt>
                <c:pt idx="246">
                  <c:v>2.8490217154050597</c:v>
                </c:pt>
                <c:pt idx="247">
                  <c:v>2.8772634339828485</c:v>
                </c:pt>
                <c:pt idx="248">
                  <c:v>2.8764460858321241</c:v>
                </c:pt>
                <c:pt idx="249">
                  <c:v>2.843855669547636</c:v>
                </c:pt>
                <c:pt idx="250">
                  <c:v>2.8406945154806231</c:v>
                </c:pt>
                <c:pt idx="251">
                  <c:v>2.8559707521867947</c:v>
                </c:pt>
                <c:pt idx="252">
                  <c:v>2.8434132941597463</c:v>
                </c:pt>
                <c:pt idx="253">
                  <c:v>2.8252920707313312</c:v>
                </c:pt>
                <c:pt idx="254">
                  <c:v>2.8470126363991981</c:v>
                </c:pt>
                <c:pt idx="255">
                  <c:v>2.8905238007966285</c:v>
                </c:pt>
                <c:pt idx="256">
                  <c:v>2.9459734484906921</c:v>
                </c:pt>
                <c:pt idx="257">
                  <c:v>2.9841934968062436</c:v>
                </c:pt>
                <c:pt idx="258">
                  <c:v>3.0448621528179389</c:v>
                </c:pt>
                <c:pt idx="259">
                  <c:v>2.9423510017721974</c:v>
                </c:pt>
                <c:pt idx="260">
                  <c:v>2.8963807418909848</c:v>
                </c:pt>
                <c:pt idx="261">
                  <c:v>2.8952529006501373</c:v>
                </c:pt>
                <c:pt idx="262">
                  <c:v>2.9010798515016014</c:v>
                </c:pt>
                <c:pt idx="263">
                  <c:v>2.9576144868720196</c:v>
                </c:pt>
                <c:pt idx="264">
                  <c:v>3.0386209303766556</c:v>
                </c:pt>
                <c:pt idx="265">
                  <c:v>2.8212881592835162</c:v>
                </c:pt>
                <c:pt idx="266">
                  <c:v>3.026580843457193</c:v>
                </c:pt>
                <c:pt idx="267">
                  <c:v>2.9713807034086206</c:v>
                </c:pt>
                <c:pt idx="268">
                  <c:v>2.9697436955733751</c:v>
                </c:pt>
                <c:pt idx="269">
                  <c:v>2.9857622422040255</c:v>
                </c:pt>
                <c:pt idx="270">
                  <c:v>2.9941214982383517</c:v>
                </c:pt>
                <c:pt idx="271">
                  <c:v>3.0059714464491702</c:v>
                </c:pt>
                <c:pt idx="272">
                  <c:v>3.0283860921915835</c:v>
                </c:pt>
                <c:pt idx="273">
                  <c:v>3.0153038420015386</c:v>
                </c:pt>
                <c:pt idx="274">
                  <c:v>2.9996029413962444</c:v>
                </c:pt>
                <c:pt idx="275">
                  <c:v>3.0113941877390356</c:v>
                </c:pt>
                <c:pt idx="276">
                  <c:v>3.0325885728412048</c:v>
                </c:pt>
                <c:pt idx="277">
                  <c:v>2.9681351143110533</c:v>
                </c:pt>
                <c:pt idx="278">
                  <c:v>2.9364369417107112</c:v>
                </c:pt>
                <c:pt idx="279">
                  <c:v>2.9494022479508621</c:v>
                </c:pt>
                <c:pt idx="280">
                  <c:v>2.9469511128462642</c:v>
                </c:pt>
                <c:pt idx="281">
                  <c:v>2.9342873746853719</c:v>
                </c:pt>
                <c:pt idx="282">
                  <c:v>2.918188984401124</c:v>
                </c:pt>
                <c:pt idx="283">
                  <c:v>2.9438309534266458</c:v>
                </c:pt>
                <c:pt idx="284">
                  <c:v>2.969239443741261</c:v>
                </c:pt>
                <c:pt idx="285">
                  <c:v>2.9273455693612491</c:v>
                </c:pt>
                <c:pt idx="286">
                  <c:v>2.9058556965894828</c:v>
                </c:pt>
                <c:pt idx="287">
                  <c:v>2.8900672323346321</c:v>
                </c:pt>
                <c:pt idx="288">
                  <c:v>2.8956205008988021</c:v>
                </c:pt>
                <c:pt idx="289">
                  <c:v>2.9282411185686756</c:v>
                </c:pt>
                <c:pt idx="290">
                  <c:v>2.9855365872459942</c:v>
                </c:pt>
                <c:pt idx="291">
                  <c:v>2.9747073304982452</c:v>
                </c:pt>
                <c:pt idx="292">
                  <c:v>3.0024357853116324</c:v>
                </c:pt>
                <c:pt idx="293">
                  <c:v>2.9350848899300512</c:v>
                </c:pt>
                <c:pt idx="294">
                  <c:v>2.8378240469536995</c:v>
                </c:pt>
                <c:pt idx="295">
                  <c:v>2.9674793771306134</c:v>
                </c:pt>
                <c:pt idx="296">
                  <c:v>3.0621504425132104</c:v>
                </c:pt>
                <c:pt idx="297">
                  <c:v>3.0522275440793383</c:v>
                </c:pt>
                <c:pt idx="298">
                  <c:v>3.1531944053491126</c:v>
                </c:pt>
                <c:pt idx="299">
                  <c:v>3.0719229283932359</c:v>
                </c:pt>
                <c:pt idx="300">
                  <c:v>2.9989738323423314</c:v>
                </c:pt>
                <c:pt idx="301">
                  <c:v>2.870124573152399</c:v>
                </c:pt>
                <c:pt idx="302">
                  <c:v>3.0790071167512547</c:v>
                </c:pt>
                <c:pt idx="303">
                  <c:v>3.1466156408276915</c:v>
                </c:pt>
                <c:pt idx="304">
                  <c:v>2.8039490553824145</c:v>
                </c:pt>
                <c:pt idx="305">
                  <c:v>2.9744719416661765</c:v>
                </c:pt>
                <c:pt idx="306">
                  <c:v>2.905474654146055</c:v>
                </c:pt>
                <c:pt idx="307">
                  <c:v>2.7907022960918972</c:v>
                </c:pt>
                <c:pt idx="308">
                  <c:v>2.8327556134213001</c:v>
                </c:pt>
                <c:pt idx="309">
                  <c:v>2.335533880882402</c:v>
                </c:pt>
                <c:pt idx="310">
                  <c:v>2.2335821823805651</c:v>
                </c:pt>
                <c:pt idx="311">
                  <c:v>2.4370456815994461</c:v>
                </c:pt>
                <c:pt idx="312">
                  <c:v>2.6991066488513789</c:v>
                </c:pt>
                <c:pt idx="313">
                  <c:v>2.7686482844206082</c:v>
                </c:pt>
                <c:pt idx="314">
                  <c:v>2.7647379678626804</c:v>
                </c:pt>
                <c:pt idx="315">
                  <c:v>2.8576047533495657</c:v>
                </c:pt>
                <c:pt idx="316">
                  <c:v>2.6206578038992094</c:v>
                </c:pt>
                <c:pt idx="317">
                  <c:v>2.0169563198718814</c:v>
                </c:pt>
                <c:pt idx="318">
                  <c:v>2.077663523079107</c:v>
                </c:pt>
                <c:pt idx="319">
                  <c:v>2.1499689953571441</c:v>
                </c:pt>
                <c:pt idx="320">
                  <c:v>2.2641739964152405</c:v>
                </c:pt>
                <c:pt idx="321">
                  <c:v>2.4729843022743125</c:v>
                </c:pt>
                <c:pt idx="322">
                  <c:v>2.5496734353363264</c:v>
                </c:pt>
                <c:pt idx="323">
                  <c:v>2.8225410490824023</c:v>
                </c:pt>
                <c:pt idx="324">
                  <c:v>2.7819030095766775</c:v>
                </c:pt>
                <c:pt idx="325">
                  <c:v>2.8266736613029733</c:v>
                </c:pt>
                <c:pt idx="326">
                  <c:v>2.6655023272961533</c:v>
                </c:pt>
                <c:pt idx="327">
                  <c:v>2.6797011102825241</c:v>
                </c:pt>
                <c:pt idx="328">
                  <c:v>2.6801762611489939</c:v>
                </c:pt>
                <c:pt idx="329">
                  <c:v>2.7909478343244301</c:v>
                </c:pt>
                <c:pt idx="330">
                  <c:v>2.447386388078415</c:v>
                </c:pt>
                <c:pt idx="331">
                  <c:v>2.6283356219718752</c:v>
                </c:pt>
                <c:pt idx="332">
                  <c:v>2.7189045670450924</c:v>
                </c:pt>
                <c:pt idx="333">
                  <c:v>2.7216502750482539</c:v>
                </c:pt>
                <c:pt idx="334">
                  <c:v>2.7830716889063631</c:v>
                </c:pt>
                <c:pt idx="335">
                  <c:v>2.7981905449172211</c:v>
                </c:pt>
                <c:pt idx="336">
                  <c:v>2.7805790999392386</c:v>
                </c:pt>
                <c:pt idx="337">
                  <c:v>2.7718510833699841</c:v>
                </c:pt>
                <c:pt idx="338">
                  <c:v>2.7550264950714278</c:v>
                </c:pt>
                <c:pt idx="339">
                  <c:v>2.722283385383689</c:v>
                </c:pt>
                <c:pt idx="340">
                  <c:v>2.7037369856477667</c:v>
                </c:pt>
                <c:pt idx="341">
                  <c:v>2.7199225269880096</c:v>
                </c:pt>
                <c:pt idx="342">
                  <c:v>2.6640251143257152</c:v>
                </c:pt>
                <c:pt idx="343">
                  <c:v>2.731314133089223</c:v>
                </c:pt>
                <c:pt idx="344">
                  <c:v>2.796779537109479</c:v>
                </c:pt>
                <c:pt idx="345">
                  <c:v>2.7160988224449047</c:v>
                </c:pt>
                <c:pt idx="346">
                  <c:v>1.9933766985914834</c:v>
                </c:pt>
                <c:pt idx="347">
                  <c:v>2.1214247641704898</c:v>
                </c:pt>
                <c:pt idx="348">
                  <c:v>2.3739861375646218</c:v>
                </c:pt>
                <c:pt idx="349">
                  <c:v>2.5103821831677799</c:v>
                </c:pt>
                <c:pt idx="350">
                  <c:v>2.5703706342869306</c:v>
                </c:pt>
                <c:pt idx="351">
                  <c:v>2.6329886878167157</c:v>
                </c:pt>
                <c:pt idx="352">
                  <c:v>2.6641271728393492</c:v>
                </c:pt>
                <c:pt idx="353">
                  <c:v>2.5738562327794847</c:v>
                </c:pt>
                <c:pt idx="354">
                  <c:v>2.7041817590239448</c:v>
                </c:pt>
                <c:pt idx="355">
                  <c:v>2.3381602170511391</c:v>
                </c:pt>
                <c:pt idx="356">
                  <c:v>2.3143677689548112</c:v>
                </c:pt>
                <c:pt idx="357">
                  <c:v>2.5971763609544705</c:v>
                </c:pt>
                <c:pt idx="358">
                  <c:v>2.6873243913679574</c:v>
                </c:pt>
                <c:pt idx="359">
                  <c:v>2.608503157563737</c:v>
                </c:pt>
                <c:pt idx="360">
                  <c:v>2.6091903640846192</c:v>
                </c:pt>
                <c:pt idx="361">
                  <c:v>2.8107262602697651</c:v>
                </c:pt>
                <c:pt idx="362">
                  <c:v>2.7499923821413459</c:v>
                </c:pt>
                <c:pt idx="363">
                  <c:v>2.8257020387717642</c:v>
                </c:pt>
                <c:pt idx="364">
                  <c:v>2.5258571584740364</c:v>
                </c:pt>
                <c:pt idx="365">
                  <c:v>2.6188083288399739</c:v>
                </c:pt>
              </c:numCache>
            </c:numRef>
          </c:xVal>
          <c:yVal>
            <c:numRef>
              <c:f>'098'!$J$13:$J$4146</c:f>
              <c:numCache>
                <c:formatCode>0.0</c:formatCode>
                <c:ptCount val="4134"/>
                <c:pt idx="0">
                  <c:v>7.45</c:v>
                </c:pt>
                <c:pt idx="1">
                  <c:v>7.285958005249344</c:v>
                </c:pt>
                <c:pt idx="2">
                  <c:v>7.1219160104986878</c:v>
                </c:pt>
                <c:pt idx="3">
                  <c:v>6.9578740157480317</c:v>
                </c:pt>
                <c:pt idx="4">
                  <c:v>6.7938320209973755</c:v>
                </c:pt>
                <c:pt idx="5">
                  <c:v>6.6297900262467193</c:v>
                </c:pt>
                <c:pt idx="6">
                  <c:v>6.4657480314960631</c:v>
                </c:pt>
                <c:pt idx="7">
                  <c:v>6.301706036745407</c:v>
                </c:pt>
                <c:pt idx="8">
                  <c:v>6.1376640419947508</c:v>
                </c:pt>
                <c:pt idx="9">
                  <c:v>5.9736220472440946</c:v>
                </c:pt>
                <c:pt idx="10">
                  <c:v>5.8095800524934385</c:v>
                </c:pt>
                <c:pt idx="11">
                  <c:v>5.6455380577427823</c:v>
                </c:pt>
                <c:pt idx="12">
                  <c:v>5.4814960629921261</c:v>
                </c:pt>
                <c:pt idx="13">
                  <c:v>5.3174540682414699</c:v>
                </c:pt>
                <c:pt idx="14">
                  <c:v>5.1534120734908146</c:v>
                </c:pt>
                <c:pt idx="15">
                  <c:v>4.9893700787401576</c:v>
                </c:pt>
                <c:pt idx="16">
                  <c:v>4.8253280839895014</c:v>
                </c:pt>
                <c:pt idx="17">
                  <c:v>4.6612860892388461</c:v>
                </c:pt>
                <c:pt idx="18">
                  <c:v>4.4972440944881891</c:v>
                </c:pt>
                <c:pt idx="19">
                  <c:v>4.3332020997375338</c:v>
                </c:pt>
                <c:pt idx="20">
                  <c:v>4.1691601049868776</c:v>
                </c:pt>
                <c:pt idx="21">
                  <c:v>4.0051181102362206</c:v>
                </c:pt>
                <c:pt idx="22">
                  <c:v>3.8410761154855644</c:v>
                </c:pt>
                <c:pt idx="23">
                  <c:v>3.6770341207349087</c:v>
                </c:pt>
                <c:pt idx="24">
                  <c:v>3.5129921259842525</c:v>
                </c:pt>
                <c:pt idx="25">
                  <c:v>3.3489501312335959</c:v>
                </c:pt>
                <c:pt idx="26">
                  <c:v>3.1849081364829397</c:v>
                </c:pt>
                <c:pt idx="27">
                  <c:v>3.0208661417322835</c:v>
                </c:pt>
                <c:pt idx="28">
                  <c:v>2.8568241469816282</c:v>
                </c:pt>
                <c:pt idx="29">
                  <c:v>2.6927821522309721</c:v>
                </c:pt>
                <c:pt idx="30">
                  <c:v>2.528740157480315</c:v>
                </c:pt>
                <c:pt idx="31">
                  <c:v>2.3646981627296588</c:v>
                </c:pt>
                <c:pt idx="32">
                  <c:v>2.2006561679790027</c:v>
                </c:pt>
                <c:pt idx="33">
                  <c:v>2.0366141732283474</c:v>
                </c:pt>
                <c:pt idx="34">
                  <c:v>1.8725721784776912</c:v>
                </c:pt>
                <c:pt idx="35">
                  <c:v>1.708530183727035</c:v>
                </c:pt>
                <c:pt idx="36">
                  <c:v>1.544488188976378</c:v>
                </c:pt>
                <c:pt idx="37">
                  <c:v>1.3804461942257218</c:v>
                </c:pt>
                <c:pt idx="38">
                  <c:v>1.2164041994750665</c:v>
                </c:pt>
                <c:pt idx="39">
                  <c:v>1.0523622047244103</c:v>
                </c:pt>
                <c:pt idx="40">
                  <c:v>0.88832020997375416</c:v>
                </c:pt>
                <c:pt idx="41">
                  <c:v>0.72427821522309799</c:v>
                </c:pt>
                <c:pt idx="42">
                  <c:v>0.56023622047244093</c:v>
                </c:pt>
                <c:pt idx="43">
                  <c:v>0.39619422572178564</c:v>
                </c:pt>
                <c:pt idx="44">
                  <c:v>0.23215223097112858</c:v>
                </c:pt>
                <c:pt idx="45">
                  <c:v>6.8110236220473297E-2</c:v>
                </c:pt>
                <c:pt idx="46">
                  <c:v>-9.5931758530182876E-2</c:v>
                </c:pt>
                <c:pt idx="47">
                  <c:v>-0.25997375328083994</c:v>
                </c:pt>
                <c:pt idx="48">
                  <c:v>-0.42401574803149522</c:v>
                </c:pt>
                <c:pt idx="49">
                  <c:v>-0.58805774278215228</c:v>
                </c:pt>
                <c:pt idx="50">
                  <c:v>-0.75209973753280845</c:v>
                </c:pt>
                <c:pt idx="51">
                  <c:v>-0.91614173228346285</c:v>
                </c:pt>
                <c:pt idx="52">
                  <c:v>-1.0801837270341208</c:v>
                </c:pt>
                <c:pt idx="53">
                  <c:v>-1.2442257217847752</c:v>
                </c:pt>
                <c:pt idx="54">
                  <c:v>-1.4082677165354331</c:v>
                </c:pt>
                <c:pt idx="55">
                  <c:v>-1.5723097112860893</c:v>
                </c:pt>
                <c:pt idx="56">
                  <c:v>-1.7363517060367437</c:v>
                </c:pt>
                <c:pt idx="57">
                  <c:v>-1.9003937007874017</c:v>
                </c:pt>
                <c:pt idx="58">
                  <c:v>-2.0644356955380561</c:v>
                </c:pt>
                <c:pt idx="59">
                  <c:v>-2.228477690288714</c:v>
                </c:pt>
                <c:pt idx="60">
                  <c:v>-2.3925196850393702</c:v>
                </c:pt>
                <c:pt idx="61">
                  <c:v>-2.5565616797900246</c:v>
                </c:pt>
                <c:pt idx="62">
                  <c:v>-2.7206036745406825</c:v>
                </c:pt>
                <c:pt idx="63">
                  <c:v>-2.8846456692913369</c:v>
                </c:pt>
                <c:pt idx="64">
                  <c:v>-3.0486876640419949</c:v>
                </c:pt>
                <c:pt idx="65">
                  <c:v>-3.212729658792651</c:v>
                </c:pt>
                <c:pt idx="66">
                  <c:v>-3.3767716535433054</c:v>
                </c:pt>
                <c:pt idx="67">
                  <c:v>-3.5408136482939634</c:v>
                </c:pt>
                <c:pt idx="68">
                  <c:v>-3.7048556430446178</c:v>
                </c:pt>
                <c:pt idx="69">
                  <c:v>-3.8688976377952757</c:v>
                </c:pt>
                <c:pt idx="70">
                  <c:v>-4.0329396325459301</c:v>
                </c:pt>
                <c:pt idx="71">
                  <c:v>-4.1969816272965863</c:v>
                </c:pt>
                <c:pt idx="72">
                  <c:v>-4.3610236220472443</c:v>
                </c:pt>
                <c:pt idx="73">
                  <c:v>-4.5250656167978986</c:v>
                </c:pt>
                <c:pt idx="74">
                  <c:v>-4.6891076115485566</c:v>
                </c:pt>
                <c:pt idx="75">
                  <c:v>-4.853149606299211</c:v>
                </c:pt>
                <c:pt idx="76">
                  <c:v>-5.0171916010498672</c:v>
                </c:pt>
                <c:pt idx="77">
                  <c:v>-5.1812335958005251</c:v>
                </c:pt>
                <c:pt idx="78">
                  <c:v>-5.3452755905511795</c:v>
                </c:pt>
                <c:pt idx="79">
                  <c:v>-5.5093175853018375</c:v>
                </c:pt>
                <c:pt idx="80">
                  <c:v>-5.6733595800524919</c:v>
                </c:pt>
                <c:pt idx="81">
                  <c:v>-5.837401574803148</c:v>
                </c:pt>
                <c:pt idx="82">
                  <c:v>-6.0014435695538042</c:v>
                </c:pt>
                <c:pt idx="83">
                  <c:v>-6.1654855643044622</c:v>
                </c:pt>
                <c:pt idx="84">
                  <c:v>-6.3295275590551183</c:v>
                </c:pt>
                <c:pt idx="85">
                  <c:v>-6.4935695538057727</c:v>
                </c:pt>
                <c:pt idx="86">
                  <c:v>-6.6576115485564289</c:v>
                </c:pt>
                <c:pt idx="87">
                  <c:v>-6.8216535433070851</c:v>
                </c:pt>
                <c:pt idx="88">
                  <c:v>-6.985695538057743</c:v>
                </c:pt>
                <c:pt idx="89">
                  <c:v>-7.1497375328083992</c:v>
                </c:pt>
                <c:pt idx="90">
                  <c:v>-7.3137795275590536</c:v>
                </c:pt>
                <c:pt idx="91">
                  <c:v>-7.4778215223097098</c:v>
                </c:pt>
                <c:pt idx="92">
                  <c:v>-7.6418635170603659</c:v>
                </c:pt>
                <c:pt idx="93">
                  <c:v>-7.8059055118110239</c:v>
                </c:pt>
                <c:pt idx="94">
                  <c:v>-7.9699475065616801</c:v>
                </c:pt>
                <c:pt idx="95">
                  <c:v>-8.1339895013123353</c:v>
                </c:pt>
                <c:pt idx="96">
                  <c:v>-8.2980314960629897</c:v>
                </c:pt>
                <c:pt idx="97">
                  <c:v>-8.4620734908136477</c:v>
                </c:pt>
                <c:pt idx="98">
                  <c:v>-8.6261154855643056</c:v>
                </c:pt>
                <c:pt idx="99">
                  <c:v>-8.79015748031496</c:v>
                </c:pt>
                <c:pt idx="100">
                  <c:v>-8.954199475065618</c:v>
                </c:pt>
                <c:pt idx="101">
                  <c:v>-9.1182414698162724</c:v>
                </c:pt>
                <c:pt idx="102">
                  <c:v>-9.2822834645669268</c:v>
                </c:pt>
                <c:pt idx="103">
                  <c:v>-9.4463254593175847</c:v>
                </c:pt>
                <c:pt idx="104">
                  <c:v>-9.6103674540682427</c:v>
                </c:pt>
                <c:pt idx="105">
                  <c:v>-9.7744094488188971</c:v>
                </c:pt>
                <c:pt idx="106">
                  <c:v>-9.9384514435695515</c:v>
                </c:pt>
                <c:pt idx="107">
                  <c:v>-10.102493438320209</c:v>
                </c:pt>
                <c:pt idx="108">
                  <c:v>-10.266535433070867</c:v>
                </c:pt>
                <c:pt idx="109">
                  <c:v>-10.430577427821522</c:v>
                </c:pt>
                <c:pt idx="110">
                  <c:v>-10.59461942257218</c:v>
                </c:pt>
                <c:pt idx="111">
                  <c:v>-10.758661417322834</c:v>
                </c:pt>
                <c:pt idx="112">
                  <c:v>-10.922703412073488</c:v>
                </c:pt>
                <c:pt idx="113">
                  <c:v>-11.086745406824146</c:v>
                </c:pt>
                <c:pt idx="114">
                  <c:v>-11.250787401574804</c:v>
                </c:pt>
                <c:pt idx="115">
                  <c:v>-11.414829396325459</c:v>
                </c:pt>
                <c:pt idx="116">
                  <c:v>-11.578871391076113</c:v>
                </c:pt>
                <c:pt idx="117">
                  <c:v>-11.742913385826771</c:v>
                </c:pt>
                <c:pt idx="118">
                  <c:v>-11.906955380577429</c:v>
                </c:pt>
                <c:pt idx="119">
                  <c:v>-12.070997375328083</c:v>
                </c:pt>
                <c:pt idx="120">
                  <c:v>-12.235039370078741</c:v>
                </c:pt>
                <c:pt idx="121">
                  <c:v>-12.399081364829396</c:v>
                </c:pt>
                <c:pt idx="122">
                  <c:v>-12.56312335958005</c:v>
                </c:pt>
                <c:pt idx="123">
                  <c:v>-12.727165354330708</c:v>
                </c:pt>
                <c:pt idx="124">
                  <c:v>-12.891207349081366</c:v>
                </c:pt>
                <c:pt idx="125">
                  <c:v>-13.055249343832021</c:v>
                </c:pt>
                <c:pt idx="126">
                  <c:v>-13.219291338582675</c:v>
                </c:pt>
                <c:pt idx="127">
                  <c:v>-13.383333333333333</c:v>
                </c:pt>
                <c:pt idx="128">
                  <c:v>-13.547375328083991</c:v>
                </c:pt>
                <c:pt idx="129">
                  <c:v>-13.711417322834645</c:v>
                </c:pt>
                <c:pt idx="130">
                  <c:v>-13.875459317585303</c:v>
                </c:pt>
                <c:pt idx="131">
                  <c:v>-14.039501312335958</c:v>
                </c:pt>
                <c:pt idx="132">
                  <c:v>-14.203543307086612</c:v>
                </c:pt>
                <c:pt idx="133">
                  <c:v>-14.36758530183727</c:v>
                </c:pt>
                <c:pt idx="134">
                  <c:v>-14.531627296587928</c:v>
                </c:pt>
                <c:pt idx="135">
                  <c:v>-14.695669291338582</c:v>
                </c:pt>
                <c:pt idx="136">
                  <c:v>-14.859711286089237</c:v>
                </c:pt>
                <c:pt idx="137">
                  <c:v>-15.023753280839895</c:v>
                </c:pt>
                <c:pt idx="138">
                  <c:v>-15.187795275590553</c:v>
                </c:pt>
                <c:pt idx="139">
                  <c:v>-15.351837270341207</c:v>
                </c:pt>
                <c:pt idx="140">
                  <c:v>-15.515879265091861</c:v>
                </c:pt>
                <c:pt idx="141">
                  <c:v>-15.679921259842519</c:v>
                </c:pt>
                <c:pt idx="142">
                  <c:v>-15.843963254593174</c:v>
                </c:pt>
                <c:pt idx="143">
                  <c:v>-16.008005249343832</c:v>
                </c:pt>
                <c:pt idx="144">
                  <c:v>-16.17204724409449</c:v>
                </c:pt>
                <c:pt idx="145">
                  <c:v>-16.336089238845144</c:v>
                </c:pt>
                <c:pt idx="146">
                  <c:v>-16.500131233595798</c:v>
                </c:pt>
                <c:pt idx="147">
                  <c:v>-16.664173228346456</c:v>
                </c:pt>
                <c:pt idx="148">
                  <c:v>-16.828215223097114</c:v>
                </c:pt>
                <c:pt idx="149">
                  <c:v>-16.992257217847769</c:v>
                </c:pt>
                <c:pt idx="150">
                  <c:v>-17.156299212598423</c:v>
                </c:pt>
                <c:pt idx="151">
                  <c:v>-17.320341207349081</c:v>
                </c:pt>
                <c:pt idx="152">
                  <c:v>-17.484383202099735</c:v>
                </c:pt>
                <c:pt idx="153">
                  <c:v>-17.648425196850393</c:v>
                </c:pt>
                <c:pt idx="154">
                  <c:v>-17.812467191601051</c:v>
                </c:pt>
                <c:pt idx="155">
                  <c:v>-17.976509186351706</c:v>
                </c:pt>
                <c:pt idx="156">
                  <c:v>-18.14055118110236</c:v>
                </c:pt>
                <c:pt idx="157">
                  <c:v>-18.304593175853018</c:v>
                </c:pt>
                <c:pt idx="158">
                  <c:v>-18.468635170603676</c:v>
                </c:pt>
                <c:pt idx="159">
                  <c:v>-18.63267716535433</c:v>
                </c:pt>
                <c:pt idx="160">
                  <c:v>-18.796719160104985</c:v>
                </c:pt>
                <c:pt idx="161">
                  <c:v>-18.960761154855646</c:v>
                </c:pt>
                <c:pt idx="162">
                  <c:v>-19.124803149606297</c:v>
                </c:pt>
                <c:pt idx="163">
                  <c:v>-19.288845144356955</c:v>
                </c:pt>
                <c:pt idx="164">
                  <c:v>-19.452887139107609</c:v>
                </c:pt>
                <c:pt idx="165">
                  <c:v>-19.616929133858267</c:v>
                </c:pt>
                <c:pt idx="166">
                  <c:v>-19.780971128608925</c:v>
                </c:pt>
                <c:pt idx="167">
                  <c:v>-19.94501312335958</c:v>
                </c:pt>
                <c:pt idx="168">
                  <c:v>-20.109055118110238</c:v>
                </c:pt>
                <c:pt idx="169">
                  <c:v>-20.273097112860889</c:v>
                </c:pt>
                <c:pt idx="170">
                  <c:v>-20.437139107611547</c:v>
                </c:pt>
                <c:pt idx="171">
                  <c:v>-20.601181102362208</c:v>
                </c:pt>
                <c:pt idx="172">
                  <c:v>-20.765223097112859</c:v>
                </c:pt>
                <c:pt idx="173">
                  <c:v>-20.929265091863517</c:v>
                </c:pt>
                <c:pt idx="174">
                  <c:v>-21.093307086614171</c:v>
                </c:pt>
                <c:pt idx="175">
                  <c:v>-21.257349081364829</c:v>
                </c:pt>
                <c:pt idx="176">
                  <c:v>-21.421391076115487</c:v>
                </c:pt>
                <c:pt idx="177">
                  <c:v>-21.585433070866141</c:v>
                </c:pt>
                <c:pt idx="178">
                  <c:v>-21.749475065616799</c:v>
                </c:pt>
                <c:pt idx="179">
                  <c:v>-21.91351706036745</c:v>
                </c:pt>
                <c:pt idx="180">
                  <c:v>-22.077559055118108</c:v>
                </c:pt>
                <c:pt idx="181">
                  <c:v>-22.241601049868766</c:v>
                </c:pt>
                <c:pt idx="182">
                  <c:v>-22.405643044619421</c:v>
                </c:pt>
                <c:pt idx="183">
                  <c:v>-22.569685039370079</c:v>
                </c:pt>
                <c:pt idx="184">
                  <c:v>-22.733727034120733</c:v>
                </c:pt>
                <c:pt idx="185">
                  <c:v>-22.897769028871391</c:v>
                </c:pt>
                <c:pt idx="186">
                  <c:v>-23.061811023622049</c:v>
                </c:pt>
                <c:pt idx="187">
                  <c:v>-23.2258530183727</c:v>
                </c:pt>
                <c:pt idx="188">
                  <c:v>-23.389895013123361</c:v>
                </c:pt>
                <c:pt idx="189">
                  <c:v>-23.553937007874012</c:v>
                </c:pt>
                <c:pt idx="190">
                  <c:v>-23.71797900262467</c:v>
                </c:pt>
                <c:pt idx="191">
                  <c:v>-23.882020997375328</c:v>
                </c:pt>
                <c:pt idx="192">
                  <c:v>-24.046062992125982</c:v>
                </c:pt>
                <c:pt idx="193">
                  <c:v>-24.21010498687664</c:v>
                </c:pt>
                <c:pt idx="194">
                  <c:v>-24.374146981627295</c:v>
                </c:pt>
                <c:pt idx="195">
                  <c:v>-24.538188976377953</c:v>
                </c:pt>
                <c:pt idx="196">
                  <c:v>-24.702230971128611</c:v>
                </c:pt>
                <c:pt idx="197">
                  <c:v>-24.866272965879265</c:v>
                </c:pt>
                <c:pt idx="198">
                  <c:v>-25.030314960629919</c:v>
                </c:pt>
                <c:pt idx="199">
                  <c:v>-25.194356955380574</c:v>
                </c:pt>
                <c:pt idx="200">
                  <c:v>-25.358398950131235</c:v>
                </c:pt>
                <c:pt idx="201">
                  <c:v>-25.52244094488189</c:v>
                </c:pt>
                <c:pt idx="202">
                  <c:v>-25.686482939632544</c:v>
                </c:pt>
                <c:pt idx="203">
                  <c:v>-25.850524934383206</c:v>
                </c:pt>
                <c:pt idx="204">
                  <c:v>-26.014566929133853</c:v>
                </c:pt>
                <c:pt idx="205">
                  <c:v>-26.178608923884514</c:v>
                </c:pt>
                <c:pt idx="206">
                  <c:v>-26.342650918635169</c:v>
                </c:pt>
                <c:pt idx="207">
                  <c:v>-26.506692913385823</c:v>
                </c:pt>
                <c:pt idx="208">
                  <c:v>-26.670734908136485</c:v>
                </c:pt>
                <c:pt idx="209">
                  <c:v>-26.834776902887139</c:v>
                </c:pt>
                <c:pt idx="210">
                  <c:v>-26.998818897637793</c:v>
                </c:pt>
                <c:pt idx="211">
                  <c:v>-27.162860892388455</c:v>
                </c:pt>
                <c:pt idx="212">
                  <c:v>-27.326902887139102</c:v>
                </c:pt>
                <c:pt idx="213">
                  <c:v>-27.490944881889764</c:v>
                </c:pt>
                <c:pt idx="214">
                  <c:v>-27.654986876640418</c:v>
                </c:pt>
                <c:pt idx="215">
                  <c:v>-27.819028871391072</c:v>
                </c:pt>
                <c:pt idx="216">
                  <c:v>-27.983070866141734</c:v>
                </c:pt>
                <c:pt idx="217">
                  <c:v>-28.147112860892388</c:v>
                </c:pt>
                <c:pt idx="218">
                  <c:v>-28.311154855643043</c:v>
                </c:pt>
                <c:pt idx="219">
                  <c:v>-28.475196850393697</c:v>
                </c:pt>
                <c:pt idx="220">
                  <c:v>-28.639238845144359</c:v>
                </c:pt>
                <c:pt idx="221">
                  <c:v>-28.803280839895013</c:v>
                </c:pt>
                <c:pt idx="222">
                  <c:v>-28.967322834645667</c:v>
                </c:pt>
                <c:pt idx="223">
                  <c:v>-29.131364829396329</c:v>
                </c:pt>
                <c:pt idx="224">
                  <c:v>-29.295406824146976</c:v>
                </c:pt>
                <c:pt idx="225">
                  <c:v>-29.459448818897638</c:v>
                </c:pt>
                <c:pt idx="226">
                  <c:v>-29.623490813648292</c:v>
                </c:pt>
                <c:pt idx="227">
                  <c:v>-29.787532808398947</c:v>
                </c:pt>
                <c:pt idx="228">
                  <c:v>-29.951574803149608</c:v>
                </c:pt>
                <c:pt idx="229">
                  <c:v>-30.115616797900262</c:v>
                </c:pt>
                <c:pt idx="230">
                  <c:v>-30.279658792650917</c:v>
                </c:pt>
                <c:pt idx="231">
                  <c:v>-30.443700787401578</c:v>
                </c:pt>
                <c:pt idx="232">
                  <c:v>-30.607742782152226</c:v>
                </c:pt>
                <c:pt idx="233">
                  <c:v>-30.771784776902887</c:v>
                </c:pt>
                <c:pt idx="234">
                  <c:v>-30.935826771653542</c:v>
                </c:pt>
                <c:pt idx="235">
                  <c:v>-31.099868766404196</c:v>
                </c:pt>
                <c:pt idx="236">
                  <c:v>-31.263910761154857</c:v>
                </c:pt>
                <c:pt idx="237">
                  <c:v>-31.427952755905512</c:v>
                </c:pt>
                <c:pt idx="238">
                  <c:v>-31.591994750656166</c:v>
                </c:pt>
                <c:pt idx="239">
                  <c:v>-31.756036745406821</c:v>
                </c:pt>
                <c:pt idx="240">
                  <c:v>-31.920078740157482</c:v>
                </c:pt>
                <c:pt idx="241">
                  <c:v>-32.084120734908133</c:v>
                </c:pt>
                <c:pt idx="242">
                  <c:v>-32.248162729658787</c:v>
                </c:pt>
                <c:pt idx="243">
                  <c:v>-32.412204724409442</c:v>
                </c:pt>
                <c:pt idx="244">
                  <c:v>-32.576246719160096</c:v>
                </c:pt>
                <c:pt idx="245">
                  <c:v>-32.740288713910758</c:v>
                </c:pt>
                <c:pt idx="246">
                  <c:v>-32.904330708661412</c:v>
                </c:pt>
                <c:pt idx="247">
                  <c:v>-33.068372703412066</c:v>
                </c:pt>
                <c:pt idx="248">
                  <c:v>-33.232414698162728</c:v>
                </c:pt>
                <c:pt idx="249">
                  <c:v>-33.396456692913375</c:v>
                </c:pt>
                <c:pt idx="250">
                  <c:v>-33.560498687664037</c:v>
                </c:pt>
                <c:pt idx="251">
                  <c:v>-33.724540682414698</c:v>
                </c:pt>
                <c:pt idx="252">
                  <c:v>-33.888582677165346</c:v>
                </c:pt>
                <c:pt idx="253">
                  <c:v>-34.052624671916007</c:v>
                </c:pt>
                <c:pt idx="254">
                  <c:v>-34.216666666666661</c:v>
                </c:pt>
                <c:pt idx="255">
                  <c:v>-34.380708661417316</c:v>
                </c:pt>
                <c:pt idx="256">
                  <c:v>-34.544750656167977</c:v>
                </c:pt>
                <c:pt idx="257">
                  <c:v>-34.708792650918632</c:v>
                </c:pt>
                <c:pt idx="258">
                  <c:v>-34.872834645669286</c:v>
                </c:pt>
                <c:pt idx="259">
                  <c:v>-35.036876640419941</c:v>
                </c:pt>
                <c:pt idx="260">
                  <c:v>-35.200918635170602</c:v>
                </c:pt>
                <c:pt idx="261">
                  <c:v>-35.364960629921256</c:v>
                </c:pt>
                <c:pt idx="262">
                  <c:v>-35.529002624671911</c:v>
                </c:pt>
                <c:pt idx="263">
                  <c:v>-35.693044619422565</c:v>
                </c:pt>
                <c:pt idx="264">
                  <c:v>-35.85708661417322</c:v>
                </c:pt>
                <c:pt idx="265">
                  <c:v>-36.021128608923881</c:v>
                </c:pt>
                <c:pt idx="266">
                  <c:v>-36.185170603674536</c:v>
                </c:pt>
                <c:pt idx="267">
                  <c:v>-36.34921259842519</c:v>
                </c:pt>
                <c:pt idx="268">
                  <c:v>-36.513254593175851</c:v>
                </c:pt>
                <c:pt idx="269">
                  <c:v>-36.677296587926499</c:v>
                </c:pt>
                <c:pt idx="270">
                  <c:v>-36.84133858267716</c:v>
                </c:pt>
                <c:pt idx="271">
                  <c:v>-37.005380577427822</c:v>
                </c:pt>
                <c:pt idx="272">
                  <c:v>-37.169422572178469</c:v>
                </c:pt>
                <c:pt idx="273">
                  <c:v>-37.333464566929131</c:v>
                </c:pt>
                <c:pt idx="274">
                  <c:v>-37.497506561679785</c:v>
                </c:pt>
                <c:pt idx="275">
                  <c:v>-37.661548556430439</c:v>
                </c:pt>
                <c:pt idx="276">
                  <c:v>-37.825590551181101</c:v>
                </c:pt>
                <c:pt idx="277">
                  <c:v>-37.989632545931755</c:v>
                </c:pt>
                <c:pt idx="278">
                  <c:v>-38.15367454068241</c:v>
                </c:pt>
                <c:pt idx="279">
                  <c:v>-38.317716535433064</c:v>
                </c:pt>
                <c:pt idx="280">
                  <c:v>-38.481758530183718</c:v>
                </c:pt>
                <c:pt idx="281">
                  <c:v>-38.64580052493438</c:v>
                </c:pt>
                <c:pt idx="282">
                  <c:v>-38.809842519685034</c:v>
                </c:pt>
                <c:pt idx="283">
                  <c:v>-38.973884514435689</c:v>
                </c:pt>
                <c:pt idx="284">
                  <c:v>-39.137926509186343</c:v>
                </c:pt>
                <c:pt idx="285">
                  <c:v>-39.301968503937005</c:v>
                </c:pt>
                <c:pt idx="286">
                  <c:v>-39.466010498687659</c:v>
                </c:pt>
                <c:pt idx="287">
                  <c:v>-39.630052493438313</c:v>
                </c:pt>
                <c:pt idx="288">
                  <c:v>-39.794094488188975</c:v>
                </c:pt>
                <c:pt idx="289">
                  <c:v>-39.958136482939622</c:v>
                </c:pt>
                <c:pt idx="290">
                  <c:v>-40.122178477690284</c:v>
                </c:pt>
                <c:pt idx="291">
                  <c:v>-40.286220472440945</c:v>
                </c:pt>
                <c:pt idx="292">
                  <c:v>-40.450262467191592</c:v>
                </c:pt>
                <c:pt idx="293">
                  <c:v>-40.614304461942254</c:v>
                </c:pt>
                <c:pt idx="294">
                  <c:v>-40.778346456692908</c:v>
                </c:pt>
                <c:pt idx="295">
                  <c:v>-40.942388451443563</c:v>
                </c:pt>
                <c:pt idx="296">
                  <c:v>-41.106430446194224</c:v>
                </c:pt>
                <c:pt idx="297">
                  <c:v>-41.270472440944879</c:v>
                </c:pt>
                <c:pt idx="298">
                  <c:v>-41.434514435695533</c:v>
                </c:pt>
                <c:pt idx="299">
                  <c:v>-41.598556430446187</c:v>
                </c:pt>
                <c:pt idx="300">
                  <c:v>-41.762598425196842</c:v>
                </c:pt>
                <c:pt idx="301">
                  <c:v>-41.926640419947503</c:v>
                </c:pt>
                <c:pt idx="302">
                  <c:v>-42.090682414698158</c:v>
                </c:pt>
                <c:pt idx="303">
                  <c:v>-42.254724409448812</c:v>
                </c:pt>
                <c:pt idx="304">
                  <c:v>-42.418766404199467</c:v>
                </c:pt>
                <c:pt idx="305">
                  <c:v>-42.582808398950128</c:v>
                </c:pt>
                <c:pt idx="306">
                  <c:v>-42.746850393700782</c:v>
                </c:pt>
                <c:pt idx="307">
                  <c:v>-42.910892388451437</c:v>
                </c:pt>
                <c:pt idx="308">
                  <c:v>-43.074934383202098</c:v>
                </c:pt>
                <c:pt idx="309">
                  <c:v>-43.238976377952746</c:v>
                </c:pt>
                <c:pt idx="310">
                  <c:v>-43.403018372703407</c:v>
                </c:pt>
                <c:pt idx="311">
                  <c:v>-43.567060367454069</c:v>
                </c:pt>
                <c:pt idx="312">
                  <c:v>-43.731102362204716</c:v>
                </c:pt>
                <c:pt idx="313">
                  <c:v>-43.895144356955377</c:v>
                </c:pt>
                <c:pt idx="314">
                  <c:v>-44.059186351706032</c:v>
                </c:pt>
                <c:pt idx="315">
                  <c:v>-44.223228346456686</c:v>
                </c:pt>
                <c:pt idx="316">
                  <c:v>-44.387270341207348</c:v>
                </c:pt>
                <c:pt idx="317">
                  <c:v>-44.551312335958002</c:v>
                </c:pt>
                <c:pt idx="318">
                  <c:v>-44.715354330708657</c:v>
                </c:pt>
                <c:pt idx="319">
                  <c:v>-44.879396325459311</c:v>
                </c:pt>
                <c:pt idx="320">
                  <c:v>-45.043438320209965</c:v>
                </c:pt>
                <c:pt idx="321">
                  <c:v>-45.207480314960627</c:v>
                </c:pt>
                <c:pt idx="322">
                  <c:v>-45.371522309711288</c:v>
                </c:pt>
                <c:pt idx="323">
                  <c:v>-45.535564304461936</c:v>
                </c:pt>
                <c:pt idx="324">
                  <c:v>-45.69960629921259</c:v>
                </c:pt>
                <c:pt idx="325">
                  <c:v>-45.863648293963251</c:v>
                </c:pt>
                <c:pt idx="326">
                  <c:v>-46.027690288713906</c:v>
                </c:pt>
                <c:pt idx="327">
                  <c:v>-46.191732283464567</c:v>
                </c:pt>
                <c:pt idx="328">
                  <c:v>-46.355774278215215</c:v>
                </c:pt>
                <c:pt idx="329">
                  <c:v>-46.519816272965869</c:v>
                </c:pt>
                <c:pt idx="330">
                  <c:v>-46.683858267716531</c:v>
                </c:pt>
                <c:pt idx="331">
                  <c:v>-46.847900262467185</c:v>
                </c:pt>
                <c:pt idx="332">
                  <c:v>-47.011942257217846</c:v>
                </c:pt>
                <c:pt idx="333">
                  <c:v>-47.175984251968494</c:v>
                </c:pt>
                <c:pt idx="334">
                  <c:v>-47.340026246719155</c:v>
                </c:pt>
                <c:pt idx="335">
                  <c:v>-47.50406824146981</c:v>
                </c:pt>
                <c:pt idx="336">
                  <c:v>-47.668110236220471</c:v>
                </c:pt>
                <c:pt idx="337">
                  <c:v>-47.832152230971126</c:v>
                </c:pt>
                <c:pt idx="338">
                  <c:v>-47.996194225721773</c:v>
                </c:pt>
                <c:pt idx="339">
                  <c:v>-48.160236220472434</c:v>
                </c:pt>
                <c:pt idx="340">
                  <c:v>-48.324278215223089</c:v>
                </c:pt>
                <c:pt idx="341">
                  <c:v>-48.48832020997375</c:v>
                </c:pt>
                <c:pt idx="342">
                  <c:v>-48.652362204724412</c:v>
                </c:pt>
                <c:pt idx="343">
                  <c:v>-48.816404199475052</c:v>
                </c:pt>
                <c:pt idx="344">
                  <c:v>-48.980446194225713</c:v>
                </c:pt>
                <c:pt idx="345">
                  <c:v>-49.144488188976375</c:v>
                </c:pt>
                <c:pt idx="346">
                  <c:v>-49.308530183727029</c:v>
                </c:pt>
                <c:pt idx="347">
                  <c:v>-49.472572178477691</c:v>
                </c:pt>
                <c:pt idx="348">
                  <c:v>-49.636614173228338</c:v>
                </c:pt>
                <c:pt idx="349">
                  <c:v>-49.800656167978993</c:v>
                </c:pt>
                <c:pt idx="350">
                  <c:v>-49.964698162729654</c:v>
                </c:pt>
                <c:pt idx="351">
                  <c:v>-50.128740157480308</c:v>
                </c:pt>
                <c:pt idx="352">
                  <c:v>-50.29278215223097</c:v>
                </c:pt>
                <c:pt idx="353">
                  <c:v>-50.456824146981617</c:v>
                </c:pt>
                <c:pt idx="354">
                  <c:v>-50.620866141732279</c:v>
                </c:pt>
                <c:pt idx="355">
                  <c:v>-50.784908136482933</c:v>
                </c:pt>
                <c:pt idx="356">
                  <c:v>-50.948950131233595</c:v>
                </c:pt>
                <c:pt idx="357">
                  <c:v>-51.112992125984249</c:v>
                </c:pt>
                <c:pt idx="358">
                  <c:v>-51.277034120734896</c:v>
                </c:pt>
                <c:pt idx="359">
                  <c:v>-51.441076115485558</c:v>
                </c:pt>
                <c:pt idx="360">
                  <c:v>-51.605118110236212</c:v>
                </c:pt>
                <c:pt idx="361">
                  <c:v>-51.769160104986874</c:v>
                </c:pt>
                <c:pt idx="362">
                  <c:v>-51.933202099737528</c:v>
                </c:pt>
                <c:pt idx="363">
                  <c:v>-52.097244094488175</c:v>
                </c:pt>
                <c:pt idx="364">
                  <c:v>-52.261286089238837</c:v>
                </c:pt>
                <c:pt idx="365">
                  <c:v>-52.425328083989498</c:v>
                </c:pt>
                <c:pt idx="366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E-4164-A0D9-A9C1657566AD}"/>
            </c:ext>
          </c:extLst>
        </c:ser>
        <c:ser>
          <c:idx val="7"/>
          <c:order val="1"/>
          <c:tx>
            <c:strRef>
              <c:f>'098'!$BM$11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'098'!$BM$14:$BM$4146</c:f>
              <c:numCache>
                <c:formatCode>0.0</c:formatCode>
                <c:ptCount val="4133"/>
                <c:pt idx="0">
                  <c:v>2.1542234733612124</c:v>
                </c:pt>
                <c:pt idx="1">
                  <c:v>2.1947230532624462</c:v>
                </c:pt>
                <c:pt idx="2">
                  <c:v>2.1315900964867276</c:v>
                </c:pt>
                <c:pt idx="3">
                  <c:v>2.216375172202758</c:v>
                </c:pt>
                <c:pt idx="4">
                  <c:v>2.2075189190014628</c:v>
                </c:pt>
                <c:pt idx="5">
                  <c:v>2.3710924291475899</c:v>
                </c:pt>
                <c:pt idx="6">
                  <c:v>2.3100137527447049</c:v>
                </c:pt>
                <c:pt idx="7">
                  <c:v>2.352195634961161</c:v>
                </c:pt>
                <c:pt idx="8">
                  <c:v>2.4409702098083454</c:v>
                </c:pt>
                <c:pt idx="9">
                  <c:v>2.3698492143867909</c:v>
                </c:pt>
                <c:pt idx="10">
                  <c:v>2.4622147189617101</c:v>
                </c:pt>
                <c:pt idx="11">
                  <c:v>2.5156279776861168</c:v>
                </c:pt>
                <c:pt idx="12">
                  <c:v>2.5620164290751264</c:v>
                </c:pt>
                <c:pt idx="13">
                  <c:v>2.5762466123348626</c:v>
                </c:pt>
                <c:pt idx="14">
                  <c:v>2.6954364231732422</c:v>
                </c:pt>
                <c:pt idx="15">
                  <c:v>2.714393994843618</c:v>
                </c:pt>
                <c:pt idx="16">
                  <c:v>2.7759275808149506</c:v>
                </c:pt>
                <c:pt idx="17">
                  <c:v>2.8024597970274749</c:v>
                </c:pt>
                <c:pt idx="18">
                  <c:v>2.8468737195155058</c:v>
                </c:pt>
                <c:pt idx="19">
                  <c:v>2.8655871473876613</c:v>
                </c:pt>
                <c:pt idx="20">
                  <c:v>2.8871821133562929</c:v>
                </c:pt>
                <c:pt idx="21">
                  <c:v>2.9092851291054185</c:v>
                </c:pt>
                <c:pt idx="22">
                  <c:v>2.914436104549313</c:v>
                </c:pt>
                <c:pt idx="23">
                  <c:v>2.9339030231009766</c:v>
                </c:pt>
                <c:pt idx="24">
                  <c:v>2.9320987906732032</c:v>
                </c:pt>
                <c:pt idx="25">
                  <c:v>2.9411948723942198</c:v>
                </c:pt>
                <c:pt idx="26">
                  <c:v>2.9715979015361724</c:v>
                </c:pt>
                <c:pt idx="27">
                  <c:v>2.9902572741288775</c:v>
                </c:pt>
                <c:pt idx="28">
                  <c:v>2.9797579991369454</c:v>
                </c:pt>
                <c:pt idx="29">
                  <c:v>2.9595787483786409</c:v>
                </c:pt>
                <c:pt idx="30">
                  <c:v>2.9543036773455902</c:v>
                </c:pt>
                <c:pt idx="31">
                  <c:v>2.9158568160236853</c:v>
                </c:pt>
                <c:pt idx="32">
                  <c:v>2.9169708845948792</c:v>
                </c:pt>
                <c:pt idx="33">
                  <c:v>2.9079639951352672</c:v>
                </c:pt>
                <c:pt idx="34">
                  <c:v>2.956755570884571</c:v>
                </c:pt>
                <c:pt idx="35">
                  <c:v>3.0011295387162993</c:v>
                </c:pt>
                <c:pt idx="36">
                  <c:v>2.9763240632322083</c:v>
                </c:pt>
                <c:pt idx="37">
                  <c:v>2.9681578921457095</c:v>
                </c:pt>
                <c:pt idx="38">
                  <c:v>3.057228092835079</c:v>
                </c:pt>
                <c:pt idx="39">
                  <c:v>3.1020412412652179</c:v>
                </c:pt>
                <c:pt idx="40">
                  <c:v>3.0974102912330284</c:v>
                </c:pt>
                <c:pt idx="41">
                  <c:v>3.105438421247448</c:v>
                </c:pt>
                <c:pt idx="42">
                  <c:v>3.1194416595157408</c:v>
                </c:pt>
                <c:pt idx="43">
                  <c:v>3.1527496187487585</c:v>
                </c:pt>
                <c:pt idx="44">
                  <c:v>3.0835718533766014</c:v>
                </c:pt>
                <c:pt idx="45">
                  <c:v>2.9148404393131577</c:v>
                </c:pt>
                <c:pt idx="46">
                  <c:v>2.906443007031847</c:v>
                </c:pt>
                <c:pt idx="47">
                  <c:v>2.9206661421163069</c:v>
                </c:pt>
                <c:pt idx="48">
                  <c:v>2.9076395662237289</c:v>
                </c:pt>
                <c:pt idx="49">
                  <c:v>2.8279618685731442</c:v>
                </c:pt>
                <c:pt idx="50">
                  <c:v>2.8485583373982144</c:v>
                </c:pt>
                <c:pt idx="51">
                  <c:v>2.9010745109635487</c:v>
                </c:pt>
                <c:pt idx="52">
                  <c:v>2.9702076585574395</c:v>
                </c:pt>
                <c:pt idx="53">
                  <c:v>2.9962866856703076</c:v>
                </c:pt>
                <c:pt idx="54">
                  <c:v>2.9563869360119841</c:v>
                </c:pt>
                <c:pt idx="55">
                  <c:v>1.7181431654500314</c:v>
                </c:pt>
                <c:pt idx="56">
                  <c:v>2.9647541981355698</c:v>
                </c:pt>
                <c:pt idx="57">
                  <c:v>2.9474375098471377</c:v>
                </c:pt>
                <c:pt idx="58">
                  <c:v>2.9703063676502111</c:v>
                </c:pt>
                <c:pt idx="59">
                  <c:v>2.9750439713307686</c:v>
                </c:pt>
                <c:pt idx="60">
                  <c:v>3.0304133270411926</c:v>
                </c:pt>
                <c:pt idx="61">
                  <c:v>3.0274794548827231</c:v>
                </c:pt>
                <c:pt idx="62">
                  <c:v>3.0493683290035349</c:v>
                </c:pt>
                <c:pt idx="63">
                  <c:v>3.1004955628060298</c:v>
                </c:pt>
                <c:pt idx="64">
                  <c:v>3.1245291195117546</c:v>
                </c:pt>
                <c:pt idx="65">
                  <c:v>3.1403886595451538</c:v>
                </c:pt>
                <c:pt idx="66">
                  <c:v>3.2154999502893329</c:v>
                </c:pt>
                <c:pt idx="67">
                  <c:v>3.3143831019772647</c:v>
                </c:pt>
                <c:pt idx="68">
                  <c:v>3.3939985343057719</c:v>
                </c:pt>
                <c:pt idx="69">
                  <c:v>3.4713561606759789</c:v>
                </c:pt>
                <c:pt idx="70">
                  <c:v>3.2963828920240683</c:v>
                </c:pt>
                <c:pt idx="71">
                  <c:v>3.1890204657597487</c:v>
                </c:pt>
                <c:pt idx="72">
                  <c:v>3.0826076319978442</c:v>
                </c:pt>
                <c:pt idx="73">
                  <c:v>3.0294656128237789</c:v>
                </c:pt>
                <c:pt idx="74">
                  <c:v>3.0140058860580434</c:v>
                </c:pt>
                <c:pt idx="75">
                  <c:v>3.0466554312531007</c:v>
                </c:pt>
                <c:pt idx="76">
                  <c:v>2.9676790882531181</c:v>
                </c:pt>
                <c:pt idx="77">
                  <c:v>2.9999084840089667</c:v>
                </c:pt>
                <c:pt idx="78">
                  <c:v>3.0025431632447996</c:v>
                </c:pt>
                <c:pt idx="79">
                  <c:v>3.0263502725488287</c:v>
                </c:pt>
                <c:pt idx="80">
                  <c:v>3.0370735184880555</c:v>
                </c:pt>
                <c:pt idx="81">
                  <c:v>3.0734202466839573</c:v>
                </c:pt>
                <c:pt idx="82">
                  <c:v>3.0683144971071759</c:v>
                </c:pt>
                <c:pt idx="83">
                  <c:v>3.0791949724114382</c:v>
                </c:pt>
                <c:pt idx="84">
                  <c:v>3.0660533900452092</c:v>
                </c:pt>
                <c:pt idx="85">
                  <c:v>3.0963999280058059</c:v>
                </c:pt>
                <c:pt idx="86">
                  <c:v>3.1085198556572196</c:v>
                </c:pt>
                <c:pt idx="87">
                  <c:v>3.1128755332061027</c:v>
                </c:pt>
                <c:pt idx="88">
                  <c:v>3.1337295212862104</c:v>
                </c:pt>
                <c:pt idx="89">
                  <c:v>3.1155657519783722</c:v>
                </c:pt>
                <c:pt idx="90">
                  <c:v>3.1339297674027522</c:v>
                </c:pt>
                <c:pt idx="91">
                  <c:v>3.168599865585199</c:v>
                </c:pt>
                <c:pt idx="92">
                  <c:v>3.224321942127971</c:v>
                </c:pt>
                <c:pt idx="93">
                  <c:v>3.2879081851021694</c:v>
                </c:pt>
                <c:pt idx="94">
                  <c:v>3.3527032863230803</c:v>
                </c:pt>
                <c:pt idx="95">
                  <c:v>3.6238763802508709</c:v>
                </c:pt>
                <c:pt idx="96">
                  <c:v>3.4573365278060679</c:v>
                </c:pt>
                <c:pt idx="97">
                  <c:v>3.5019169337627578</c:v>
                </c:pt>
                <c:pt idx="98">
                  <c:v>3.5240802071654307</c:v>
                </c:pt>
                <c:pt idx="99">
                  <c:v>3.3627217509315352</c:v>
                </c:pt>
                <c:pt idx="100">
                  <c:v>3.2812046244549937</c:v>
                </c:pt>
                <c:pt idx="101">
                  <c:v>3.2691415072365562</c:v>
                </c:pt>
                <c:pt idx="102">
                  <c:v>3.2520883645736034</c:v>
                </c:pt>
                <c:pt idx="103">
                  <c:v>3.1943722526331819</c:v>
                </c:pt>
                <c:pt idx="104">
                  <c:v>3.3633263327225809</c:v>
                </c:pt>
                <c:pt idx="105">
                  <c:v>2.4937541762859832</c:v>
                </c:pt>
                <c:pt idx="106">
                  <c:v>3.2718348293078421</c:v>
                </c:pt>
                <c:pt idx="107">
                  <c:v>3.2370953317028182</c:v>
                </c:pt>
                <c:pt idx="108">
                  <c:v>3.2424163644124047</c:v>
                </c:pt>
                <c:pt idx="109">
                  <c:v>3.2386408918438256</c:v>
                </c:pt>
                <c:pt idx="110">
                  <c:v>3.2062374302947223</c:v>
                </c:pt>
                <c:pt idx="111">
                  <c:v>3.2285932280141805</c:v>
                </c:pt>
                <c:pt idx="112">
                  <c:v>3.2646256120072974</c:v>
                </c:pt>
                <c:pt idx="113">
                  <c:v>3.2704410789471381</c:v>
                </c:pt>
                <c:pt idx="114">
                  <c:v>3.2670406883570613</c:v>
                </c:pt>
                <c:pt idx="115">
                  <c:v>2.8649130028546814</c:v>
                </c:pt>
                <c:pt idx="116">
                  <c:v>2.6014493335079343</c:v>
                </c:pt>
                <c:pt idx="117">
                  <c:v>2.7454378038775107</c:v>
                </c:pt>
                <c:pt idx="118">
                  <c:v>3.1178273635652443</c:v>
                </c:pt>
                <c:pt idx="119">
                  <c:v>3.2191227982258304</c:v>
                </c:pt>
                <c:pt idx="120">
                  <c:v>3.2718919474042734</c:v>
                </c:pt>
                <c:pt idx="121">
                  <c:v>3.2912271913110205</c:v>
                </c:pt>
                <c:pt idx="122">
                  <c:v>3.2772319447310401</c:v>
                </c:pt>
                <c:pt idx="123">
                  <c:v>3.1682060531606582</c:v>
                </c:pt>
                <c:pt idx="124">
                  <c:v>3.0408710952289217</c:v>
                </c:pt>
                <c:pt idx="125">
                  <c:v>3.2733217660675051</c:v>
                </c:pt>
                <c:pt idx="126">
                  <c:v>3.1421515376523579</c:v>
                </c:pt>
                <c:pt idx="127">
                  <c:v>2.96155153147537</c:v>
                </c:pt>
                <c:pt idx="128">
                  <c:v>3.2513965922559134</c:v>
                </c:pt>
                <c:pt idx="129">
                  <c:v>3.2339991684075331</c:v>
                </c:pt>
                <c:pt idx="130">
                  <c:v>3.2312356531398416</c:v>
                </c:pt>
                <c:pt idx="131">
                  <c:v>3.2116775646329141</c:v>
                </c:pt>
                <c:pt idx="132">
                  <c:v>3.1943210389026704</c:v>
                </c:pt>
                <c:pt idx="133">
                  <c:v>3.2448741521552322</c:v>
                </c:pt>
                <c:pt idx="134">
                  <c:v>3.3662089957310761</c:v>
                </c:pt>
                <c:pt idx="135">
                  <c:v>3.4659813243215174</c:v>
                </c:pt>
                <c:pt idx="136">
                  <c:v>3.4957508548185579</c:v>
                </c:pt>
                <c:pt idx="137">
                  <c:v>3.5212074155732807</c:v>
                </c:pt>
                <c:pt idx="138">
                  <c:v>3.5307659939125551</c:v>
                </c:pt>
                <c:pt idx="139">
                  <c:v>3.5197820254622161</c:v>
                </c:pt>
                <c:pt idx="140">
                  <c:v>3.4953367781074101</c:v>
                </c:pt>
                <c:pt idx="141">
                  <c:v>3.478641841348733</c:v>
                </c:pt>
                <c:pt idx="142">
                  <c:v>3.476195337835478</c:v>
                </c:pt>
                <c:pt idx="143">
                  <c:v>3.4839642392909553</c:v>
                </c:pt>
                <c:pt idx="144">
                  <c:v>3.4875611975134109</c:v>
                </c:pt>
                <c:pt idx="145">
                  <c:v>3.4693596806732603</c:v>
                </c:pt>
                <c:pt idx="146">
                  <c:v>3.4571751109904265</c:v>
                </c:pt>
                <c:pt idx="147">
                  <c:v>3.4598094407658095</c:v>
                </c:pt>
                <c:pt idx="148">
                  <c:v>3.478047360889573</c:v>
                </c:pt>
                <c:pt idx="149">
                  <c:v>3.4880543687715231</c:v>
                </c:pt>
                <c:pt idx="150">
                  <c:v>3.472161765362912</c:v>
                </c:pt>
                <c:pt idx="151">
                  <c:v>3.4530611806924485</c:v>
                </c:pt>
                <c:pt idx="152">
                  <c:v>3.444404898861916</c:v>
                </c:pt>
                <c:pt idx="153">
                  <c:v>3.4505619857241214</c:v>
                </c:pt>
                <c:pt idx="154">
                  <c:v>3.4433810882782816</c:v>
                </c:pt>
                <c:pt idx="155">
                  <c:v>3.4147583661665752</c:v>
                </c:pt>
                <c:pt idx="156">
                  <c:v>3.3867475103686178</c:v>
                </c:pt>
                <c:pt idx="157">
                  <c:v>3.3734706655860185</c:v>
                </c:pt>
                <c:pt idx="158">
                  <c:v>3.3862940645245305</c:v>
                </c:pt>
                <c:pt idx="159">
                  <c:v>3.4220613347788835</c:v>
                </c:pt>
                <c:pt idx="160">
                  <c:v>3.5001904919076199</c:v>
                </c:pt>
                <c:pt idx="161">
                  <c:v>3.5393638148043305</c:v>
                </c:pt>
                <c:pt idx="162">
                  <c:v>3.5853435965744458</c:v>
                </c:pt>
                <c:pt idx="163">
                  <c:v>3.4455132226820853</c:v>
                </c:pt>
                <c:pt idx="164">
                  <c:v>2.8554218162296596</c:v>
                </c:pt>
                <c:pt idx="165">
                  <c:v>2.8035758898249901</c:v>
                </c:pt>
                <c:pt idx="166">
                  <c:v>2.4557392401259523</c:v>
                </c:pt>
                <c:pt idx="167">
                  <c:v>2.3692505137772484</c:v>
                </c:pt>
                <c:pt idx="168">
                  <c:v>2.3754370296749703</c:v>
                </c:pt>
                <c:pt idx="169">
                  <c:v>2.4752025661034369</c:v>
                </c:pt>
                <c:pt idx="170">
                  <c:v>2.7006145571646663</c:v>
                </c:pt>
                <c:pt idx="171">
                  <c:v>3.069649088778212</c:v>
                </c:pt>
                <c:pt idx="172">
                  <c:v>3.1100021722900784</c:v>
                </c:pt>
                <c:pt idx="173">
                  <c:v>2.7865868399424936</c:v>
                </c:pt>
                <c:pt idx="174">
                  <c:v>2.6987607313870128</c:v>
                </c:pt>
                <c:pt idx="175">
                  <c:v>2.5775224962646317</c:v>
                </c:pt>
                <c:pt idx="176">
                  <c:v>2.6707186976079331</c:v>
                </c:pt>
                <c:pt idx="177">
                  <c:v>2.9319741527622498</c:v>
                </c:pt>
                <c:pt idx="178">
                  <c:v>2.6340557101707822</c:v>
                </c:pt>
                <c:pt idx="179">
                  <c:v>2.7524588224492863</c:v>
                </c:pt>
                <c:pt idx="180">
                  <c:v>2.9802736044907419</c:v>
                </c:pt>
                <c:pt idx="181">
                  <c:v>3.3027873016620712</c:v>
                </c:pt>
                <c:pt idx="182">
                  <c:v>3.3008462957547424</c:v>
                </c:pt>
                <c:pt idx="183">
                  <c:v>3.2869858857063114</c:v>
                </c:pt>
                <c:pt idx="184">
                  <c:v>3.3232156620389026</c:v>
                </c:pt>
                <c:pt idx="185">
                  <c:v>3.3668489386658376</c:v>
                </c:pt>
                <c:pt idx="186">
                  <c:v>3.3893097412613016</c:v>
                </c:pt>
                <c:pt idx="187">
                  <c:v>3.3750881589049926</c:v>
                </c:pt>
                <c:pt idx="188">
                  <c:v>3.3847600122185209</c:v>
                </c:pt>
                <c:pt idx="189">
                  <c:v>3.3937495887564726</c:v>
                </c:pt>
                <c:pt idx="190">
                  <c:v>3.4089441457503735</c:v>
                </c:pt>
                <c:pt idx="191">
                  <c:v>3.4040108390765282</c:v>
                </c:pt>
                <c:pt idx="192">
                  <c:v>3.3814093250898578</c:v>
                </c:pt>
                <c:pt idx="193">
                  <c:v>3.4225821425529297</c:v>
                </c:pt>
                <c:pt idx="194">
                  <c:v>3.4020333770078151</c:v>
                </c:pt>
                <c:pt idx="195">
                  <c:v>3.3963128421272839</c:v>
                </c:pt>
                <c:pt idx="196">
                  <c:v>3.3944876807268232</c:v>
                </c:pt>
                <c:pt idx="197">
                  <c:v>3.4066924763701949</c:v>
                </c:pt>
                <c:pt idx="198">
                  <c:v>3.3991723195315124</c:v>
                </c:pt>
                <c:pt idx="199">
                  <c:v>3.4073385939094512</c:v>
                </c:pt>
                <c:pt idx="200">
                  <c:v>3.404813558875273</c:v>
                </c:pt>
                <c:pt idx="201">
                  <c:v>3.4035603625680282</c:v>
                </c:pt>
                <c:pt idx="202">
                  <c:v>3.3899825555433072</c:v>
                </c:pt>
                <c:pt idx="203">
                  <c:v>3.3876907878148583</c:v>
                </c:pt>
                <c:pt idx="204">
                  <c:v>3.4057445225793463</c:v>
                </c:pt>
                <c:pt idx="205">
                  <c:v>3.3812498634719916</c:v>
                </c:pt>
                <c:pt idx="206">
                  <c:v>3.4020299785311079</c:v>
                </c:pt>
                <c:pt idx="207">
                  <c:v>3.377404336679708</c:v>
                </c:pt>
                <c:pt idx="208">
                  <c:v>3.4382842321375913</c:v>
                </c:pt>
                <c:pt idx="209">
                  <c:v>3.4147323460244663</c:v>
                </c:pt>
                <c:pt idx="210">
                  <c:v>3.3088660417513927</c:v>
                </c:pt>
                <c:pt idx="211">
                  <c:v>3.3751636034246824</c:v>
                </c:pt>
                <c:pt idx="212">
                  <c:v>3.3751279916321719</c:v>
                </c:pt>
                <c:pt idx="213">
                  <c:v>3.3507873582344803</c:v>
                </c:pt>
                <c:pt idx="214">
                  <c:v>3.3294177817475092</c:v>
                </c:pt>
                <c:pt idx="215">
                  <c:v>3.25637960944802</c:v>
                </c:pt>
                <c:pt idx="216">
                  <c:v>3.2228214028334907</c:v>
                </c:pt>
                <c:pt idx="217">
                  <c:v>3.2757870228687018</c:v>
                </c:pt>
                <c:pt idx="218">
                  <c:v>3.5325881294466495</c:v>
                </c:pt>
                <c:pt idx="219">
                  <c:v>3.6694762026096335</c:v>
                </c:pt>
                <c:pt idx="220">
                  <c:v>3.4512554855689666</c:v>
                </c:pt>
                <c:pt idx="221">
                  <c:v>3.3147151828134085</c:v>
                </c:pt>
                <c:pt idx="222">
                  <c:v>3.3423032437530695</c:v>
                </c:pt>
                <c:pt idx="223">
                  <c:v>3.3570345535383312</c:v>
                </c:pt>
                <c:pt idx="224">
                  <c:v>3.3562499189072361</c:v>
                </c:pt>
                <c:pt idx="225">
                  <c:v>3.3667405350713997</c:v>
                </c:pt>
                <c:pt idx="226">
                  <c:v>3.3528194397157125</c:v>
                </c:pt>
                <c:pt idx="227">
                  <c:v>3.3297296720754241</c:v>
                </c:pt>
                <c:pt idx="228">
                  <c:v>3.3026765746444666</c:v>
                </c:pt>
                <c:pt idx="229">
                  <c:v>3.2451271857836059</c:v>
                </c:pt>
                <c:pt idx="230">
                  <c:v>3.2079613507486093</c:v>
                </c:pt>
                <c:pt idx="231">
                  <c:v>3.1542381746573338</c:v>
                </c:pt>
                <c:pt idx="232">
                  <c:v>3.0929523296969941</c:v>
                </c:pt>
                <c:pt idx="233">
                  <c:v>2.9994914743819368</c:v>
                </c:pt>
                <c:pt idx="234">
                  <c:v>2.9398813232262015</c:v>
                </c:pt>
                <c:pt idx="235">
                  <c:v>2.9218809062923916</c:v>
                </c:pt>
                <c:pt idx="236">
                  <c:v>2.9330369705296961</c:v>
                </c:pt>
                <c:pt idx="237">
                  <c:v>2.8455506152157168</c:v>
                </c:pt>
                <c:pt idx="238">
                  <c:v>3.0169344706312065</c:v>
                </c:pt>
                <c:pt idx="239">
                  <c:v>2.999590264784779</c:v>
                </c:pt>
                <c:pt idx="240">
                  <c:v>2.9712608686496331</c:v>
                </c:pt>
                <c:pt idx="241">
                  <c:v>2.9244353138577046</c:v>
                </c:pt>
                <c:pt idx="242">
                  <c:v>2.8979752280974145</c:v>
                </c:pt>
                <c:pt idx="243">
                  <c:v>2.8933742981578914</c:v>
                </c:pt>
                <c:pt idx="244">
                  <c:v>2.893044008841811</c:v>
                </c:pt>
                <c:pt idx="245">
                  <c:v>2.9079346700729918</c:v>
                </c:pt>
                <c:pt idx="246">
                  <c:v>2.8968151089603089</c:v>
                </c:pt>
                <c:pt idx="247">
                  <c:v>2.9310359125700383</c:v>
                </c:pt>
                <c:pt idx="248">
                  <c:v>2.9367375973625829</c:v>
                </c:pt>
                <c:pt idx="249">
                  <c:v>2.9005851149720896</c:v>
                </c:pt>
                <c:pt idx="250">
                  <c:v>2.8939834940774247</c:v>
                </c:pt>
                <c:pt idx="251">
                  <c:v>2.9098880452672011</c:v>
                </c:pt>
                <c:pt idx="252">
                  <c:v>2.8980199117330798</c:v>
                </c:pt>
                <c:pt idx="253">
                  <c:v>2.8806779617198757</c:v>
                </c:pt>
                <c:pt idx="254">
                  <c:v>2.9064914741519927</c:v>
                </c:pt>
                <c:pt idx="255">
                  <c:v>2.9602675022830192</c:v>
                </c:pt>
                <c:pt idx="256">
                  <c:v>3.0280575074490099</c:v>
                </c:pt>
                <c:pt idx="257">
                  <c:v>3.0797919017994277</c:v>
                </c:pt>
                <c:pt idx="258">
                  <c:v>3.1635032268398908</c:v>
                </c:pt>
                <c:pt idx="259">
                  <c:v>3.0487295900039908</c:v>
                </c:pt>
                <c:pt idx="260">
                  <c:v>2.9887882645473467</c:v>
                </c:pt>
                <c:pt idx="261">
                  <c:v>2.9844156803912618</c:v>
                </c:pt>
                <c:pt idx="262">
                  <c:v>2.9916247325185004</c:v>
                </c:pt>
                <c:pt idx="263">
                  <c:v>3.0527389748457305</c:v>
                </c:pt>
                <c:pt idx="264">
                  <c:v>3.1450271864766459</c:v>
                </c:pt>
                <c:pt idx="265">
                  <c:v>2.8995733349577413</c:v>
                </c:pt>
                <c:pt idx="266">
                  <c:v>3.1403227295498692</c:v>
                </c:pt>
                <c:pt idx="267">
                  <c:v>3.0871737409702327</c:v>
                </c:pt>
                <c:pt idx="268">
                  <c:v>3.08928969753938</c:v>
                </c:pt>
                <c:pt idx="269">
                  <c:v>3.1114432500057854</c:v>
                </c:pt>
                <c:pt idx="270">
                  <c:v>3.1226059295719999</c:v>
                </c:pt>
                <c:pt idx="271">
                  <c:v>3.1391667790946438</c:v>
                </c:pt>
                <c:pt idx="272">
                  <c:v>3.1679284266144698</c:v>
                </c:pt>
                <c:pt idx="273">
                  <c:v>3.1604609719876273</c:v>
                </c:pt>
                <c:pt idx="274">
                  <c:v>3.1466483631873463</c:v>
                </c:pt>
                <c:pt idx="275">
                  <c:v>3.1713729791033591</c:v>
                </c:pt>
                <c:pt idx="276">
                  <c:v>3.2094149906460543</c:v>
                </c:pt>
                <c:pt idx="277">
                  <c:v>3.1372031801612144</c:v>
                </c:pt>
                <c:pt idx="278">
                  <c:v>3.08953538972083</c:v>
                </c:pt>
                <c:pt idx="279">
                  <c:v>3.086432578671221</c:v>
                </c:pt>
                <c:pt idx="280">
                  <c:v>3.074552672330102</c:v>
                </c:pt>
                <c:pt idx="281">
                  <c:v>3.0598662615592809</c:v>
                </c:pt>
                <c:pt idx="282">
                  <c:v>3.0442606955535627</c:v>
                </c:pt>
                <c:pt idx="283">
                  <c:v>3.0774669459721884</c:v>
                </c:pt>
                <c:pt idx="284">
                  <c:v>3.1121898265880388</c:v>
                </c:pt>
                <c:pt idx="285">
                  <c:v>3.0663420034621121</c:v>
                </c:pt>
                <c:pt idx="286">
                  <c:v>3.0437561464200193</c:v>
                </c:pt>
                <c:pt idx="287">
                  <c:v>3.0281922329029074</c:v>
                </c:pt>
                <c:pt idx="288">
                  <c:v>3.0353628643043047</c:v>
                </c:pt>
                <c:pt idx="289">
                  <c:v>3.0715120085719851</c:v>
                </c:pt>
                <c:pt idx="290">
                  <c:v>3.1405621327570716</c:v>
                </c:pt>
                <c:pt idx="291">
                  <c:v>3.1351196710805369</c:v>
                </c:pt>
                <c:pt idx="292">
                  <c:v>3.1719071944509221</c:v>
                </c:pt>
                <c:pt idx="293">
                  <c:v>3.0977872438468901</c:v>
                </c:pt>
                <c:pt idx="294">
                  <c:v>2.987701431351828</c:v>
                </c:pt>
                <c:pt idx="295">
                  <c:v>3.155051043990309</c:v>
                </c:pt>
                <c:pt idx="296">
                  <c:v>3.2932146951283108</c:v>
                </c:pt>
                <c:pt idx="297">
                  <c:v>3.3019388709794688</c:v>
                </c:pt>
                <c:pt idx="298">
                  <c:v>3.4432879245408796</c:v>
                </c:pt>
                <c:pt idx="299">
                  <c:v>3.3392392844880172</c:v>
                </c:pt>
                <c:pt idx="300">
                  <c:v>3.2648713201337505</c:v>
                </c:pt>
                <c:pt idx="301">
                  <c:v>3.1137900377704684</c:v>
                </c:pt>
                <c:pt idx="302">
                  <c:v>3.3918023286219237</c:v>
                </c:pt>
                <c:pt idx="303">
                  <c:v>3.4796417869620173</c:v>
                </c:pt>
                <c:pt idx="304">
                  <c:v>2.9835763046446386</c:v>
                </c:pt>
                <c:pt idx="305">
                  <c:v>3.1771806339916515</c:v>
                </c:pt>
                <c:pt idx="306">
                  <c:v>3.0863664623488862</c:v>
                </c:pt>
                <c:pt idx="307">
                  <c:v>2.9388130059131234</c:v>
                </c:pt>
                <c:pt idx="308">
                  <c:v>2.9845533533105892</c:v>
                </c:pt>
                <c:pt idx="309">
                  <c:v>2.4399980385083357</c:v>
                </c:pt>
                <c:pt idx="310">
                  <c:v>2.3325269802255355</c:v>
                </c:pt>
                <c:pt idx="311">
                  <c:v>2.5522222210955792</c:v>
                </c:pt>
                <c:pt idx="312">
                  <c:v>2.8502622649355387</c:v>
                </c:pt>
                <c:pt idx="313">
                  <c:v>2.937876908951667</c:v>
                </c:pt>
                <c:pt idx="314">
                  <c:v>2.9372910058042252</c:v>
                </c:pt>
                <c:pt idx="315">
                  <c:v>3.0267521927837162</c:v>
                </c:pt>
                <c:pt idx="316">
                  <c:v>2.7661149838872072</c:v>
                </c:pt>
                <c:pt idx="317">
                  <c:v>2.1021518159997599</c:v>
                </c:pt>
                <c:pt idx="318">
                  <c:v>2.1701070183391433</c:v>
                </c:pt>
                <c:pt idx="319">
                  <c:v>2.2462002383495938</c:v>
                </c:pt>
                <c:pt idx="320">
                  <c:v>2.3606907066963285</c:v>
                </c:pt>
                <c:pt idx="321">
                  <c:v>2.5800475762603061</c:v>
                </c:pt>
                <c:pt idx="322">
                  <c:v>2.6720027552099337</c:v>
                </c:pt>
                <c:pt idx="323">
                  <c:v>2.9887916506566574</c:v>
                </c:pt>
                <c:pt idx="324">
                  <c:v>2.9626585866136268</c:v>
                </c:pt>
                <c:pt idx="325">
                  <c:v>3.0078807848968987</c:v>
                </c:pt>
                <c:pt idx="326">
                  <c:v>2.8119788096785538</c:v>
                </c:pt>
                <c:pt idx="327">
                  <c:v>2.8231283777109919</c:v>
                </c:pt>
                <c:pt idx="328">
                  <c:v>2.831027903379618</c:v>
                </c:pt>
                <c:pt idx="329">
                  <c:v>2.9592969872201111</c:v>
                </c:pt>
                <c:pt idx="330">
                  <c:v>2.5696481848053474</c:v>
                </c:pt>
                <c:pt idx="331">
                  <c:v>2.7756545176931797</c:v>
                </c:pt>
                <c:pt idx="332">
                  <c:v>2.8952054734481654</c:v>
                </c:pt>
                <c:pt idx="333">
                  <c:v>2.9063830191951547</c:v>
                </c:pt>
                <c:pt idx="334">
                  <c:v>2.9801852808446938</c:v>
                </c:pt>
                <c:pt idx="335">
                  <c:v>2.9994924545145025</c:v>
                </c:pt>
                <c:pt idx="336">
                  <c:v>2.9823142755575067</c:v>
                </c:pt>
                <c:pt idx="337">
                  <c:v>2.9738388436512069</c:v>
                </c:pt>
                <c:pt idx="338">
                  <c:v>2.9568783488841297</c:v>
                </c:pt>
                <c:pt idx="339">
                  <c:v>2.9198378948753074</c:v>
                </c:pt>
                <c:pt idx="340">
                  <c:v>2.8989443373144894</c:v>
                </c:pt>
                <c:pt idx="341">
                  <c:v>2.9172719097062929</c:v>
                </c:pt>
                <c:pt idx="342">
                  <c:v>2.8616414372867349</c:v>
                </c:pt>
                <c:pt idx="343">
                  <c:v>2.9586326119877375</c:v>
                </c:pt>
                <c:pt idx="344">
                  <c:v>3.0268078963838412</c:v>
                </c:pt>
                <c:pt idx="345">
                  <c:v>2.9295554082146218</c:v>
                </c:pt>
                <c:pt idx="346">
                  <c:v>2.1040564110107041</c:v>
                </c:pt>
                <c:pt idx="347">
                  <c:v>2.2275076389573072</c:v>
                </c:pt>
                <c:pt idx="348">
                  <c:v>2.4987148226422238</c:v>
                </c:pt>
                <c:pt idx="349">
                  <c:v>2.6481445854070631</c:v>
                </c:pt>
                <c:pt idx="350">
                  <c:v>2.7205747547485539</c:v>
                </c:pt>
                <c:pt idx="351">
                  <c:v>2.7924902585193836</c:v>
                </c:pt>
                <c:pt idx="352">
                  <c:v>2.8276130927944316</c:v>
                </c:pt>
                <c:pt idx="353">
                  <c:v>2.7260958897025782</c:v>
                </c:pt>
                <c:pt idx="354">
                  <c:v>2.8712764765018535</c:v>
                </c:pt>
                <c:pt idx="355">
                  <c:v>2.4658298173303486</c:v>
                </c:pt>
                <c:pt idx="356">
                  <c:v>2.4365293381200153</c:v>
                </c:pt>
                <c:pt idx="357">
                  <c:v>2.7652500421363553</c:v>
                </c:pt>
                <c:pt idx="358">
                  <c:v>2.8846936159877985</c:v>
                </c:pt>
                <c:pt idx="359">
                  <c:v>2.7902143316223302</c:v>
                </c:pt>
                <c:pt idx="360">
                  <c:v>2.7884880472384861</c:v>
                </c:pt>
                <c:pt idx="361">
                  <c:v>3.0276972439763083</c:v>
                </c:pt>
                <c:pt idx="362">
                  <c:v>2.9755956588535084</c:v>
                </c:pt>
                <c:pt idx="363">
                  <c:v>3.0387818829062208</c:v>
                </c:pt>
                <c:pt idx="364">
                  <c:v>2.7014579365836622</c:v>
                </c:pt>
                <c:pt idx="365">
                  <c:v>2.8021889269930682</c:v>
                </c:pt>
              </c:numCache>
            </c:numRef>
          </c:xVal>
          <c:yVal>
            <c:numRef>
              <c:f>'098'!$J$13:$J$4146</c:f>
              <c:numCache>
                <c:formatCode>0.0</c:formatCode>
                <c:ptCount val="4134"/>
                <c:pt idx="0">
                  <c:v>7.45</c:v>
                </c:pt>
                <c:pt idx="1">
                  <c:v>7.285958005249344</c:v>
                </c:pt>
                <c:pt idx="2">
                  <c:v>7.1219160104986878</c:v>
                </c:pt>
                <c:pt idx="3">
                  <c:v>6.9578740157480317</c:v>
                </c:pt>
                <c:pt idx="4">
                  <c:v>6.7938320209973755</c:v>
                </c:pt>
                <c:pt idx="5">
                  <c:v>6.6297900262467193</c:v>
                </c:pt>
                <c:pt idx="6">
                  <c:v>6.4657480314960631</c:v>
                </c:pt>
                <c:pt idx="7">
                  <c:v>6.301706036745407</c:v>
                </c:pt>
                <c:pt idx="8">
                  <c:v>6.1376640419947508</c:v>
                </c:pt>
                <c:pt idx="9">
                  <c:v>5.9736220472440946</c:v>
                </c:pt>
                <c:pt idx="10">
                  <c:v>5.8095800524934385</c:v>
                </c:pt>
                <c:pt idx="11">
                  <c:v>5.6455380577427823</c:v>
                </c:pt>
                <c:pt idx="12">
                  <c:v>5.4814960629921261</c:v>
                </c:pt>
                <c:pt idx="13">
                  <c:v>5.3174540682414699</c:v>
                </c:pt>
                <c:pt idx="14">
                  <c:v>5.1534120734908146</c:v>
                </c:pt>
                <c:pt idx="15">
                  <c:v>4.9893700787401576</c:v>
                </c:pt>
                <c:pt idx="16">
                  <c:v>4.8253280839895014</c:v>
                </c:pt>
                <c:pt idx="17">
                  <c:v>4.6612860892388461</c:v>
                </c:pt>
                <c:pt idx="18">
                  <c:v>4.4972440944881891</c:v>
                </c:pt>
                <c:pt idx="19">
                  <c:v>4.3332020997375338</c:v>
                </c:pt>
                <c:pt idx="20">
                  <c:v>4.1691601049868776</c:v>
                </c:pt>
                <c:pt idx="21">
                  <c:v>4.0051181102362206</c:v>
                </c:pt>
                <c:pt idx="22">
                  <c:v>3.8410761154855644</c:v>
                </c:pt>
                <c:pt idx="23">
                  <c:v>3.6770341207349087</c:v>
                </c:pt>
                <c:pt idx="24">
                  <c:v>3.5129921259842525</c:v>
                </c:pt>
                <c:pt idx="25">
                  <c:v>3.3489501312335959</c:v>
                </c:pt>
                <c:pt idx="26">
                  <c:v>3.1849081364829397</c:v>
                </c:pt>
                <c:pt idx="27">
                  <c:v>3.0208661417322835</c:v>
                </c:pt>
                <c:pt idx="28">
                  <c:v>2.8568241469816282</c:v>
                </c:pt>
                <c:pt idx="29">
                  <c:v>2.6927821522309721</c:v>
                </c:pt>
                <c:pt idx="30">
                  <c:v>2.528740157480315</c:v>
                </c:pt>
                <c:pt idx="31">
                  <c:v>2.3646981627296588</c:v>
                </c:pt>
                <c:pt idx="32">
                  <c:v>2.2006561679790027</c:v>
                </c:pt>
                <c:pt idx="33">
                  <c:v>2.0366141732283474</c:v>
                </c:pt>
                <c:pt idx="34">
                  <c:v>1.8725721784776912</c:v>
                </c:pt>
                <c:pt idx="35">
                  <c:v>1.708530183727035</c:v>
                </c:pt>
                <c:pt idx="36">
                  <c:v>1.544488188976378</c:v>
                </c:pt>
                <c:pt idx="37">
                  <c:v>1.3804461942257218</c:v>
                </c:pt>
                <c:pt idx="38">
                  <c:v>1.2164041994750665</c:v>
                </c:pt>
                <c:pt idx="39">
                  <c:v>1.0523622047244103</c:v>
                </c:pt>
                <c:pt idx="40">
                  <c:v>0.88832020997375416</c:v>
                </c:pt>
                <c:pt idx="41">
                  <c:v>0.72427821522309799</c:v>
                </c:pt>
                <c:pt idx="42">
                  <c:v>0.56023622047244093</c:v>
                </c:pt>
                <c:pt idx="43">
                  <c:v>0.39619422572178564</c:v>
                </c:pt>
                <c:pt idx="44">
                  <c:v>0.23215223097112858</c:v>
                </c:pt>
                <c:pt idx="45">
                  <c:v>6.8110236220473297E-2</c:v>
                </c:pt>
                <c:pt idx="46">
                  <c:v>-9.5931758530182876E-2</c:v>
                </c:pt>
                <c:pt idx="47">
                  <c:v>-0.25997375328083994</c:v>
                </c:pt>
                <c:pt idx="48">
                  <c:v>-0.42401574803149522</c:v>
                </c:pt>
                <c:pt idx="49">
                  <c:v>-0.58805774278215228</c:v>
                </c:pt>
                <c:pt idx="50">
                  <c:v>-0.75209973753280845</c:v>
                </c:pt>
                <c:pt idx="51">
                  <c:v>-0.91614173228346285</c:v>
                </c:pt>
                <c:pt idx="52">
                  <c:v>-1.0801837270341208</c:v>
                </c:pt>
                <c:pt idx="53">
                  <c:v>-1.2442257217847752</c:v>
                </c:pt>
                <c:pt idx="54">
                  <c:v>-1.4082677165354331</c:v>
                </c:pt>
                <c:pt idx="55">
                  <c:v>-1.5723097112860893</c:v>
                </c:pt>
                <c:pt idx="56">
                  <c:v>-1.7363517060367437</c:v>
                </c:pt>
                <c:pt idx="57">
                  <c:v>-1.9003937007874017</c:v>
                </c:pt>
                <c:pt idx="58">
                  <c:v>-2.0644356955380561</c:v>
                </c:pt>
                <c:pt idx="59">
                  <c:v>-2.228477690288714</c:v>
                </c:pt>
                <c:pt idx="60">
                  <c:v>-2.3925196850393702</c:v>
                </c:pt>
                <c:pt idx="61">
                  <c:v>-2.5565616797900246</c:v>
                </c:pt>
                <c:pt idx="62">
                  <c:v>-2.7206036745406825</c:v>
                </c:pt>
                <c:pt idx="63">
                  <c:v>-2.8846456692913369</c:v>
                </c:pt>
                <c:pt idx="64">
                  <c:v>-3.0486876640419949</c:v>
                </c:pt>
                <c:pt idx="65">
                  <c:v>-3.212729658792651</c:v>
                </c:pt>
                <c:pt idx="66">
                  <c:v>-3.3767716535433054</c:v>
                </c:pt>
                <c:pt idx="67">
                  <c:v>-3.5408136482939634</c:v>
                </c:pt>
                <c:pt idx="68">
                  <c:v>-3.7048556430446178</c:v>
                </c:pt>
                <c:pt idx="69">
                  <c:v>-3.8688976377952757</c:v>
                </c:pt>
                <c:pt idx="70">
                  <c:v>-4.0329396325459301</c:v>
                </c:pt>
                <c:pt idx="71">
                  <c:v>-4.1969816272965863</c:v>
                </c:pt>
                <c:pt idx="72">
                  <c:v>-4.3610236220472443</c:v>
                </c:pt>
                <c:pt idx="73">
                  <c:v>-4.5250656167978986</c:v>
                </c:pt>
                <c:pt idx="74">
                  <c:v>-4.6891076115485566</c:v>
                </c:pt>
                <c:pt idx="75">
                  <c:v>-4.853149606299211</c:v>
                </c:pt>
                <c:pt idx="76">
                  <c:v>-5.0171916010498672</c:v>
                </c:pt>
                <c:pt idx="77">
                  <c:v>-5.1812335958005251</c:v>
                </c:pt>
                <c:pt idx="78">
                  <c:v>-5.3452755905511795</c:v>
                </c:pt>
                <c:pt idx="79">
                  <c:v>-5.5093175853018375</c:v>
                </c:pt>
                <c:pt idx="80">
                  <c:v>-5.6733595800524919</c:v>
                </c:pt>
                <c:pt idx="81">
                  <c:v>-5.837401574803148</c:v>
                </c:pt>
                <c:pt idx="82">
                  <c:v>-6.0014435695538042</c:v>
                </c:pt>
                <c:pt idx="83">
                  <c:v>-6.1654855643044622</c:v>
                </c:pt>
                <c:pt idx="84">
                  <c:v>-6.3295275590551183</c:v>
                </c:pt>
                <c:pt idx="85">
                  <c:v>-6.4935695538057727</c:v>
                </c:pt>
                <c:pt idx="86">
                  <c:v>-6.6576115485564289</c:v>
                </c:pt>
                <c:pt idx="87">
                  <c:v>-6.8216535433070851</c:v>
                </c:pt>
                <c:pt idx="88">
                  <c:v>-6.985695538057743</c:v>
                </c:pt>
                <c:pt idx="89">
                  <c:v>-7.1497375328083992</c:v>
                </c:pt>
                <c:pt idx="90">
                  <c:v>-7.3137795275590536</c:v>
                </c:pt>
                <c:pt idx="91">
                  <c:v>-7.4778215223097098</c:v>
                </c:pt>
                <c:pt idx="92">
                  <c:v>-7.6418635170603659</c:v>
                </c:pt>
                <c:pt idx="93">
                  <c:v>-7.8059055118110239</c:v>
                </c:pt>
                <c:pt idx="94">
                  <c:v>-7.9699475065616801</c:v>
                </c:pt>
                <c:pt idx="95">
                  <c:v>-8.1339895013123353</c:v>
                </c:pt>
                <c:pt idx="96">
                  <c:v>-8.2980314960629897</c:v>
                </c:pt>
                <c:pt idx="97">
                  <c:v>-8.4620734908136477</c:v>
                </c:pt>
                <c:pt idx="98">
                  <c:v>-8.6261154855643056</c:v>
                </c:pt>
                <c:pt idx="99">
                  <c:v>-8.79015748031496</c:v>
                </c:pt>
                <c:pt idx="100">
                  <c:v>-8.954199475065618</c:v>
                </c:pt>
                <c:pt idx="101">
                  <c:v>-9.1182414698162724</c:v>
                </c:pt>
                <c:pt idx="102">
                  <c:v>-9.2822834645669268</c:v>
                </c:pt>
                <c:pt idx="103">
                  <c:v>-9.4463254593175847</c:v>
                </c:pt>
                <c:pt idx="104">
                  <c:v>-9.6103674540682427</c:v>
                </c:pt>
                <c:pt idx="105">
                  <c:v>-9.7744094488188971</c:v>
                </c:pt>
                <c:pt idx="106">
                  <c:v>-9.9384514435695515</c:v>
                </c:pt>
                <c:pt idx="107">
                  <c:v>-10.102493438320209</c:v>
                </c:pt>
                <c:pt idx="108">
                  <c:v>-10.266535433070867</c:v>
                </c:pt>
                <c:pt idx="109">
                  <c:v>-10.430577427821522</c:v>
                </c:pt>
                <c:pt idx="110">
                  <c:v>-10.59461942257218</c:v>
                </c:pt>
                <c:pt idx="111">
                  <c:v>-10.758661417322834</c:v>
                </c:pt>
                <c:pt idx="112">
                  <c:v>-10.922703412073488</c:v>
                </c:pt>
                <c:pt idx="113">
                  <c:v>-11.086745406824146</c:v>
                </c:pt>
                <c:pt idx="114">
                  <c:v>-11.250787401574804</c:v>
                </c:pt>
                <c:pt idx="115">
                  <c:v>-11.414829396325459</c:v>
                </c:pt>
                <c:pt idx="116">
                  <c:v>-11.578871391076113</c:v>
                </c:pt>
                <c:pt idx="117">
                  <c:v>-11.742913385826771</c:v>
                </c:pt>
                <c:pt idx="118">
                  <c:v>-11.906955380577429</c:v>
                </c:pt>
                <c:pt idx="119">
                  <c:v>-12.070997375328083</c:v>
                </c:pt>
                <c:pt idx="120">
                  <c:v>-12.235039370078741</c:v>
                </c:pt>
                <c:pt idx="121">
                  <c:v>-12.399081364829396</c:v>
                </c:pt>
                <c:pt idx="122">
                  <c:v>-12.56312335958005</c:v>
                </c:pt>
                <c:pt idx="123">
                  <c:v>-12.727165354330708</c:v>
                </c:pt>
                <c:pt idx="124">
                  <c:v>-12.891207349081366</c:v>
                </c:pt>
                <c:pt idx="125">
                  <c:v>-13.055249343832021</c:v>
                </c:pt>
                <c:pt idx="126">
                  <c:v>-13.219291338582675</c:v>
                </c:pt>
                <c:pt idx="127">
                  <c:v>-13.383333333333333</c:v>
                </c:pt>
                <c:pt idx="128">
                  <c:v>-13.547375328083991</c:v>
                </c:pt>
                <c:pt idx="129">
                  <c:v>-13.711417322834645</c:v>
                </c:pt>
                <c:pt idx="130">
                  <c:v>-13.875459317585303</c:v>
                </c:pt>
                <c:pt idx="131">
                  <c:v>-14.039501312335958</c:v>
                </c:pt>
                <c:pt idx="132">
                  <c:v>-14.203543307086612</c:v>
                </c:pt>
                <c:pt idx="133">
                  <c:v>-14.36758530183727</c:v>
                </c:pt>
                <c:pt idx="134">
                  <c:v>-14.531627296587928</c:v>
                </c:pt>
                <c:pt idx="135">
                  <c:v>-14.695669291338582</c:v>
                </c:pt>
                <c:pt idx="136">
                  <c:v>-14.859711286089237</c:v>
                </c:pt>
                <c:pt idx="137">
                  <c:v>-15.023753280839895</c:v>
                </c:pt>
                <c:pt idx="138">
                  <c:v>-15.187795275590553</c:v>
                </c:pt>
                <c:pt idx="139">
                  <c:v>-15.351837270341207</c:v>
                </c:pt>
                <c:pt idx="140">
                  <c:v>-15.515879265091861</c:v>
                </c:pt>
                <c:pt idx="141">
                  <c:v>-15.679921259842519</c:v>
                </c:pt>
                <c:pt idx="142">
                  <c:v>-15.843963254593174</c:v>
                </c:pt>
                <c:pt idx="143">
                  <c:v>-16.008005249343832</c:v>
                </c:pt>
                <c:pt idx="144">
                  <c:v>-16.17204724409449</c:v>
                </c:pt>
                <c:pt idx="145">
                  <c:v>-16.336089238845144</c:v>
                </c:pt>
                <c:pt idx="146">
                  <c:v>-16.500131233595798</c:v>
                </c:pt>
                <c:pt idx="147">
                  <c:v>-16.664173228346456</c:v>
                </c:pt>
                <c:pt idx="148">
                  <c:v>-16.828215223097114</c:v>
                </c:pt>
                <c:pt idx="149">
                  <c:v>-16.992257217847769</c:v>
                </c:pt>
                <c:pt idx="150">
                  <c:v>-17.156299212598423</c:v>
                </c:pt>
                <c:pt idx="151">
                  <c:v>-17.320341207349081</c:v>
                </c:pt>
                <c:pt idx="152">
                  <c:v>-17.484383202099735</c:v>
                </c:pt>
                <c:pt idx="153">
                  <c:v>-17.648425196850393</c:v>
                </c:pt>
                <c:pt idx="154">
                  <c:v>-17.812467191601051</c:v>
                </c:pt>
                <c:pt idx="155">
                  <c:v>-17.976509186351706</c:v>
                </c:pt>
                <c:pt idx="156">
                  <c:v>-18.14055118110236</c:v>
                </c:pt>
                <c:pt idx="157">
                  <c:v>-18.304593175853018</c:v>
                </c:pt>
                <c:pt idx="158">
                  <c:v>-18.468635170603676</c:v>
                </c:pt>
                <c:pt idx="159">
                  <c:v>-18.63267716535433</c:v>
                </c:pt>
                <c:pt idx="160">
                  <c:v>-18.796719160104985</c:v>
                </c:pt>
                <c:pt idx="161">
                  <c:v>-18.960761154855646</c:v>
                </c:pt>
                <c:pt idx="162">
                  <c:v>-19.124803149606297</c:v>
                </c:pt>
                <c:pt idx="163">
                  <c:v>-19.288845144356955</c:v>
                </c:pt>
                <c:pt idx="164">
                  <c:v>-19.452887139107609</c:v>
                </c:pt>
                <c:pt idx="165">
                  <c:v>-19.616929133858267</c:v>
                </c:pt>
                <c:pt idx="166">
                  <c:v>-19.780971128608925</c:v>
                </c:pt>
                <c:pt idx="167">
                  <c:v>-19.94501312335958</c:v>
                </c:pt>
                <c:pt idx="168">
                  <c:v>-20.109055118110238</c:v>
                </c:pt>
                <c:pt idx="169">
                  <c:v>-20.273097112860889</c:v>
                </c:pt>
                <c:pt idx="170">
                  <c:v>-20.437139107611547</c:v>
                </c:pt>
                <c:pt idx="171">
                  <c:v>-20.601181102362208</c:v>
                </c:pt>
                <c:pt idx="172">
                  <c:v>-20.765223097112859</c:v>
                </c:pt>
                <c:pt idx="173">
                  <c:v>-20.929265091863517</c:v>
                </c:pt>
                <c:pt idx="174">
                  <c:v>-21.093307086614171</c:v>
                </c:pt>
                <c:pt idx="175">
                  <c:v>-21.257349081364829</c:v>
                </c:pt>
                <c:pt idx="176">
                  <c:v>-21.421391076115487</c:v>
                </c:pt>
                <c:pt idx="177">
                  <c:v>-21.585433070866141</c:v>
                </c:pt>
                <c:pt idx="178">
                  <c:v>-21.749475065616799</c:v>
                </c:pt>
                <c:pt idx="179">
                  <c:v>-21.91351706036745</c:v>
                </c:pt>
                <c:pt idx="180">
                  <c:v>-22.077559055118108</c:v>
                </c:pt>
                <c:pt idx="181">
                  <c:v>-22.241601049868766</c:v>
                </c:pt>
                <c:pt idx="182">
                  <c:v>-22.405643044619421</c:v>
                </c:pt>
                <c:pt idx="183">
                  <c:v>-22.569685039370079</c:v>
                </c:pt>
                <c:pt idx="184">
                  <c:v>-22.733727034120733</c:v>
                </c:pt>
                <c:pt idx="185">
                  <c:v>-22.897769028871391</c:v>
                </c:pt>
                <c:pt idx="186">
                  <c:v>-23.061811023622049</c:v>
                </c:pt>
                <c:pt idx="187">
                  <c:v>-23.2258530183727</c:v>
                </c:pt>
                <c:pt idx="188">
                  <c:v>-23.389895013123361</c:v>
                </c:pt>
                <c:pt idx="189">
                  <c:v>-23.553937007874012</c:v>
                </c:pt>
                <c:pt idx="190">
                  <c:v>-23.71797900262467</c:v>
                </c:pt>
                <c:pt idx="191">
                  <c:v>-23.882020997375328</c:v>
                </c:pt>
                <c:pt idx="192">
                  <c:v>-24.046062992125982</c:v>
                </c:pt>
                <c:pt idx="193">
                  <c:v>-24.21010498687664</c:v>
                </c:pt>
                <c:pt idx="194">
                  <c:v>-24.374146981627295</c:v>
                </c:pt>
                <c:pt idx="195">
                  <c:v>-24.538188976377953</c:v>
                </c:pt>
                <c:pt idx="196">
                  <c:v>-24.702230971128611</c:v>
                </c:pt>
                <c:pt idx="197">
                  <c:v>-24.866272965879265</c:v>
                </c:pt>
                <c:pt idx="198">
                  <c:v>-25.030314960629919</c:v>
                </c:pt>
                <c:pt idx="199">
                  <c:v>-25.194356955380574</c:v>
                </c:pt>
                <c:pt idx="200">
                  <c:v>-25.358398950131235</c:v>
                </c:pt>
                <c:pt idx="201">
                  <c:v>-25.52244094488189</c:v>
                </c:pt>
                <c:pt idx="202">
                  <c:v>-25.686482939632544</c:v>
                </c:pt>
                <c:pt idx="203">
                  <c:v>-25.850524934383206</c:v>
                </c:pt>
                <c:pt idx="204">
                  <c:v>-26.014566929133853</c:v>
                </c:pt>
                <c:pt idx="205">
                  <c:v>-26.178608923884514</c:v>
                </c:pt>
                <c:pt idx="206">
                  <c:v>-26.342650918635169</c:v>
                </c:pt>
                <c:pt idx="207">
                  <c:v>-26.506692913385823</c:v>
                </c:pt>
                <c:pt idx="208">
                  <c:v>-26.670734908136485</c:v>
                </c:pt>
                <c:pt idx="209">
                  <c:v>-26.834776902887139</c:v>
                </c:pt>
                <c:pt idx="210">
                  <c:v>-26.998818897637793</c:v>
                </c:pt>
                <c:pt idx="211">
                  <c:v>-27.162860892388455</c:v>
                </c:pt>
                <c:pt idx="212">
                  <c:v>-27.326902887139102</c:v>
                </c:pt>
                <c:pt idx="213">
                  <c:v>-27.490944881889764</c:v>
                </c:pt>
                <c:pt idx="214">
                  <c:v>-27.654986876640418</c:v>
                </c:pt>
                <c:pt idx="215">
                  <c:v>-27.819028871391072</c:v>
                </c:pt>
                <c:pt idx="216">
                  <c:v>-27.983070866141734</c:v>
                </c:pt>
                <c:pt idx="217">
                  <c:v>-28.147112860892388</c:v>
                </c:pt>
                <c:pt idx="218">
                  <c:v>-28.311154855643043</c:v>
                </c:pt>
                <c:pt idx="219">
                  <c:v>-28.475196850393697</c:v>
                </c:pt>
                <c:pt idx="220">
                  <c:v>-28.639238845144359</c:v>
                </c:pt>
                <c:pt idx="221">
                  <c:v>-28.803280839895013</c:v>
                </c:pt>
                <c:pt idx="222">
                  <c:v>-28.967322834645667</c:v>
                </c:pt>
                <c:pt idx="223">
                  <c:v>-29.131364829396329</c:v>
                </c:pt>
                <c:pt idx="224">
                  <c:v>-29.295406824146976</c:v>
                </c:pt>
                <c:pt idx="225">
                  <c:v>-29.459448818897638</c:v>
                </c:pt>
                <c:pt idx="226">
                  <c:v>-29.623490813648292</c:v>
                </c:pt>
                <c:pt idx="227">
                  <c:v>-29.787532808398947</c:v>
                </c:pt>
                <c:pt idx="228">
                  <c:v>-29.951574803149608</c:v>
                </c:pt>
                <c:pt idx="229">
                  <c:v>-30.115616797900262</c:v>
                </c:pt>
                <c:pt idx="230">
                  <c:v>-30.279658792650917</c:v>
                </c:pt>
                <c:pt idx="231">
                  <c:v>-30.443700787401578</c:v>
                </c:pt>
                <c:pt idx="232">
                  <c:v>-30.607742782152226</c:v>
                </c:pt>
                <c:pt idx="233">
                  <c:v>-30.771784776902887</c:v>
                </c:pt>
                <c:pt idx="234">
                  <c:v>-30.935826771653542</c:v>
                </c:pt>
                <c:pt idx="235">
                  <c:v>-31.099868766404196</c:v>
                </c:pt>
                <c:pt idx="236">
                  <c:v>-31.263910761154857</c:v>
                </c:pt>
                <c:pt idx="237">
                  <c:v>-31.427952755905512</c:v>
                </c:pt>
                <c:pt idx="238">
                  <c:v>-31.591994750656166</c:v>
                </c:pt>
                <c:pt idx="239">
                  <c:v>-31.756036745406821</c:v>
                </c:pt>
                <c:pt idx="240">
                  <c:v>-31.920078740157482</c:v>
                </c:pt>
                <c:pt idx="241">
                  <c:v>-32.084120734908133</c:v>
                </c:pt>
                <c:pt idx="242">
                  <c:v>-32.248162729658787</c:v>
                </c:pt>
                <c:pt idx="243">
                  <c:v>-32.412204724409442</c:v>
                </c:pt>
                <c:pt idx="244">
                  <c:v>-32.576246719160096</c:v>
                </c:pt>
                <c:pt idx="245">
                  <c:v>-32.740288713910758</c:v>
                </c:pt>
                <c:pt idx="246">
                  <c:v>-32.904330708661412</c:v>
                </c:pt>
                <c:pt idx="247">
                  <c:v>-33.068372703412066</c:v>
                </c:pt>
                <c:pt idx="248">
                  <c:v>-33.232414698162728</c:v>
                </c:pt>
                <c:pt idx="249">
                  <c:v>-33.396456692913375</c:v>
                </c:pt>
                <c:pt idx="250">
                  <c:v>-33.560498687664037</c:v>
                </c:pt>
                <c:pt idx="251">
                  <c:v>-33.724540682414698</c:v>
                </c:pt>
                <c:pt idx="252">
                  <c:v>-33.888582677165346</c:v>
                </c:pt>
                <c:pt idx="253">
                  <c:v>-34.052624671916007</c:v>
                </c:pt>
                <c:pt idx="254">
                  <c:v>-34.216666666666661</c:v>
                </c:pt>
                <c:pt idx="255">
                  <c:v>-34.380708661417316</c:v>
                </c:pt>
                <c:pt idx="256">
                  <c:v>-34.544750656167977</c:v>
                </c:pt>
                <c:pt idx="257">
                  <c:v>-34.708792650918632</c:v>
                </c:pt>
                <c:pt idx="258">
                  <c:v>-34.872834645669286</c:v>
                </c:pt>
                <c:pt idx="259">
                  <c:v>-35.036876640419941</c:v>
                </c:pt>
                <c:pt idx="260">
                  <c:v>-35.200918635170602</c:v>
                </c:pt>
                <c:pt idx="261">
                  <c:v>-35.364960629921256</c:v>
                </c:pt>
                <c:pt idx="262">
                  <c:v>-35.529002624671911</c:v>
                </c:pt>
                <c:pt idx="263">
                  <c:v>-35.693044619422565</c:v>
                </c:pt>
                <c:pt idx="264">
                  <c:v>-35.85708661417322</c:v>
                </c:pt>
                <c:pt idx="265">
                  <c:v>-36.021128608923881</c:v>
                </c:pt>
                <c:pt idx="266">
                  <c:v>-36.185170603674536</c:v>
                </c:pt>
                <c:pt idx="267">
                  <c:v>-36.34921259842519</c:v>
                </c:pt>
                <c:pt idx="268">
                  <c:v>-36.513254593175851</c:v>
                </c:pt>
                <c:pt idx="269">
                  <c:v>-36.677296587926499</c:v>
                </c:pt>
                <c:pt idx="270">
                  <c:v>-36.84133858267716</c:v>
                </c:pt>
                <c:pt idx="271">
                  <c:v>-37.005380577427822</c:v>
                </c:pt>
                <c:pt idx="272">
                  <c:v>-37.169422572178469</c:v>
                </c:pt>
                <c:pt idx="273">
                  <c:v>-37.333464566929131</c:v>
                </c:pt>
                <c:pt idx="274">
                  <c:v>-37.497506561679785</c:v>
                </c:pt>
                <c:pt idx="275">
                  <c:v>-37.661548556430439</c:v>
                </c:pt>
                <c:pt idx="276">
                  <c:v>-37.825590551181101</c:v>
                </c:pt>
                <c:pt idx="277">
                  <c:v>-37.989632545931755</c:v>
                </c:pt>
                <c:pt idx="278">
                  <c:v>-38.15367454068241</c:v>
                </c:pt>
                <c:pt idx="279">
                  <c:v>-38.317716535433064</c:v>
                </c:pt>
                <c:pt idx="280">
                  <c:v>-38.481758530183718</c:v>
                </c:pt>
                <c:pt idx="281">
                  <c:v>-38.64580052493438</c:v>
                </c:pt>
                <c:pt idx="282">
                  <c:v>-38.809842519685034</c:v>
                </c:pt>
                <c:pt idx="283">
                  <c:v>-38.973884514435689</c:v>
                </c:pt>
                <c:pt idx="284">
                  <c:v>-39.137926509186343</c:v>
                </c:pt>
                <c:pt idx="285">
                  <c:v>-39.301968503937005</c:v>
                </c:pt>
                <c:pt idx="286">
                  <c:v>-39.466010498687659</c:v>
                </c:pt>
                <c:pt idx="287">
                  <c:v>-39.630052493438313</c:v>
                </c:pt>
                <c:pt idx="288">
                  <c:v>-39.794094488188975</c:v>
                </c:pt>
                <c:pt idx="289">
                  <c:v>-39.958136482939622</c:v>
                </c:pt>
                <c:pt idx="290">
                  <c:v>-40.122178477690284</c:v>
                </c:pt>
                <c:pt idx="291">
                  <c:v>-40.286220472440945</c:v>
                </c:pt>
                <c:pt idx="292">
                  <c:v>-40.450262467191592</c:v>
                </c:pt>
                <c:pt idx="293">
                  <c:v>-40.614304461942254</c:v>
                </c:pt>
                <c:pt idx="294">
                  <c:v>-40.778346456692908</c:v>
                </c:pt>
                <c:pt idx="295">
                  <c:v>-40.942388451443563</c:v>
                </c:pt>
                <c:pt idx="296">
                  <c:v>-41.106430446194224</c:v>
                </c:pt>
                <c:pt idx="297">
                  <c:v>-41.270472440944879</c:v>
                </c:pt>
                <c:pt idx="298">
                  <c:v>-41.434514435695533</c:v>
                </c:pt>
                <c:pt idx="299">
                  <c:v>-41.598556430446187</c:v>
                </c:pt>
                <c:pt idx="300">
                  <c:v>-41.762598425196842</c:v>
                </c:pt>
                <c:pt idx="301">
                  <c:v>-41.926640419947503</c:v>
                </c:pt>
                <c:pt idx="302">
                  <c:v>-42.090682414698158</c:v>
                </c:pt>
                <c:pt idx="303">
                  <c:v>-42.254724409448812</c:v>
                </c:pt>
                <c:pt idx="304">
                  <c:v>-42.418766404199467</c:v>
                </c:pt>
                <c:pt idx="305">
                  <c:v>-42.582808398950128</c:v>
                </c:pt>
                <c:pt idx="306">
                  <c:v>-42.746850393700782</c:v>
                </c:pt>
                <c:pt idx="307">
                  <c:v>-42.910892388451437</c:v>
                </c:pt>
                <c:pt idx="308">
                  <c:v>-43.074934383202098</c:v>
                </c:pt>
                <c:pt idx="309">
                  <c:v>-43.238976377952746</c:v>
                </c:pt>
                <c:pt idx="310">
                  <c:v>-43.403018372703407</c:v>
                </c:pt>
                <c:pt idx="311">
                  <c:v>-43.567060367454069</c:v>
                </c:pt>
                <c:pt idx="312">
                  <c:v>-43.731102362204716</c:v>
                </c:pt>
                <c:pt idx="313">
                  <c:v>-43.895144356955377</c:v>
                </c:pt>
                <c:pt idx="314">
                  <c:v>-44.059186351706032</c:v>
                </c:pt>
                <c:pt idx="315">
                  <c:v>-44.223228346456686</c:v>
                </c:pt>
                <c:pt idx="316">
                  <c:v>-44.387270341207348</c:v>
                </c:pt>
                <c:pt idx="317">
                  <c:v>-44.551312335958002</c:v>
                </c:pt>
                <c:pt idx="318">
                  <c:v>-44.715354330708657</c:v>
                </c:pt>
                <c:pt idx="319">
                  <c:v>-44.879396325459311</c:v>
                </c:pt>
                <c:pt idx="320">
                  <c:v>-45.043438320209965</c:v>
                </c:pt>
                <c:pt idx="321">
                  <c:v>-45.207480314960627</c:v>
                </c:pt>
                <c:pt idx="322">
                  <c:v>-45.371522309711288</c:v>
                </c:pt>
                <c:pt idx="323">
                  <c:v>-45.535564304461936</c:v>
                </c:pt>
                <c:pt idx="324">
                  <c:v>-45.69960629921259</c:v>
                </c:pt>
                <c:pt idx="325">
                  <c:v>-45.863648293963251</c:v>
                </c:pt>
                <c:pt idx="326">
                  <c:v>-46.027690288713906</c:v>
                </c:pt>
                <c:pt idx="327">
                  <c:v>-46.191732283464567</c:v>
                </c:pt>
                <c:pt idx="328">
                  <c:v>-46.355774278215215</c:v>
                </c:pt>
                <c:pt idx="329">
                  <c:v>-46.519816272965869</c:v>
                </c:pt>
                <c:pt idx="330">
                  <c:v>-46.683858267716531</c:v>
                </c:pt>
                <c:pt idx="331">
                  <c:v>-46.847900262467185</c:v>
                </c:pt>
                <c:pt idx="332">
                  <c:v>-47.011942257217846</c:v>
                </c:pt>
                <c:pt idx="333">
                  <c:v>-47.175984251968494</c:v>
                </c:pt>
                <c:pt idx="334">
                  <c:v>-47.340026246719155</c:v>
                </c:pt>
                <c:pt idx="335">
                  <c:v>-47.50406824146981</c:v>
                </c:pt>
                <c:pt idx="336">
                  <c:v>-47.668110236220471</c:v>
                </c:pt>
                <c:pt idx="337">
                  <c:v>-47.832152230971126</c:v>
                </c:pt>
                <c:pt idx="338">
                  <c:v>-47.996194225721773</c:v>
                </c:pt>
                <c:pt idx="339">
                  <c:v>-48.160236220472434</c:v>
                </c:pt>
                <c:pt idx="340">
                  <c:v>-48.324278215223089</c:v>
                </c:pt>
                <c:pt idx="341">
                  <c:v>-48.48832020997375</c:v>
                </c:pt>
                <c:pt idx="342">
                  <c:v>-48.652362204724412</c:v>
                </c:pt>
                <c:pt idx="343">
                  <c:v>-48.816404199475052</c:v>
                </c:pt>
                <c:pt idx="344">
                  <c:v>-48.980446194225713</c:v>
                </c:pt>
                <c:pt idx="345">
                  <c:v>-49.144488188976375</c:v>
                </c:pt>
                <c:pt idx="346">
                  <c:v>-49.308530183727029</c:v>
                </c:pt>
                <c:pt idx="347">
                  <c:v>-49.472572178477691</c:v>
                </c:pt>
                <c:pt idx="348">
                  <c:v>-49.636614173228338</c:v>
                </c:pt>
                <c:pt idx="349">
                  <c:v>-49.800656167978993</c:v>
                </c:pt>
                <c:pt idx="350">
                  <c:v>-49.964698162729654</c:v>
                </c:pt>
                <c:pt idx="351">
                  <c:v>-50.128740157480308</c:v>
                </c:pt>
                <c:pt idx="352">
                  <c:v>-50.29278215223097</c:v>
                </c:pt>
                <c:pt idx="353">
                  <c:v>-50.456824146981617</c:v>
                </c:pt>
                <c:pt idx="354">
                  <c:v>-50.620866141732279</c:v>
                </c:pt>
                <c:pt idx="355">
                  <c:v>-50.784908136482933</c:v>
                </c:pt>
                <c:pt idx="356">
                  <c:v>-50.948950131233595</c:v>
                </c:pt>
                <c:pt idx="357">
                  <c:v>-51.112992125984249</c:v>
                </c:pt>
                <c:pt idx="358">
                  <c:v>-51.277034120734896</c:v>
                </c:pt>
                <c:pt idx="359">
                  <c:v>-51.441076115485558</c:v>
                </c:pt>
                <c:pt idx="360">
                  <c:v>-51.605118110236212</c:v>
                </c:pt>
                <c:pt idx="361">
                  <c:v>-51.769160104986874</c:v>
                </c:pt>
                <c:pt idx="362">
                  <c:v>-51.933202099737528</c:v>
                </c:pt>
                <c:pt idx="363">
                  <c:v>-52.097244094488175</c:v>
                </c:pt>
                <c:pt idx="364">
                  <c:v>-52.261286089238837</c:v>
                </c:pt>
                <c:pt idx="365">
                  <c:v>-52.425328083989498</c:v>
                </c:pt>
                <c:pt idx="366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5E-4164-A0D9-A9C1657566AD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'098'!$DW$75:$DW$76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'098'!$DV$75:$DV$76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5E-4164-A0D9-A9C1657566AD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'098'!$DX$75:$DX$76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'098'!$DV$75:$DV$76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5E-4164-A0D9-A9C1657566AD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'098'!$DY$75:$DY$76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'098'!$DV$75:$DV$76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5E-4164-A0D9-A9C1657566AD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'098'!$DZ$75:$DZ$76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'098'!$DV$75:$DV$76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5E-4164-A0D9-A9C1657566AD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'098'!$EA$75:$EA$76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'098'!$DV$75:$DV$76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5E-4164-A0D9-A9C165756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'098'!$O$14:$O$4146</c:f>
              <c:numCache>
                <c:formatCode>0.0</c:formatCode>
                <c:ptCount val="4133"/>
                <c:pt idx="0">
                  <c:v>7.3715645756457571</c:v>
                </c:pt>
                <c:pt idx="1">
                  <c:v>9.4735813795061041</c:v>
                </c:pt>
                <c:pt idx="2">
                  <c:v>13.32947669599773</c:v>
                </c:pt>
                <c:pt idx="3">
                  <c:v>16.497007663922798</c:v>
                </c:pt>
                <c:pt idx="4">
                  <c:v>19.408709736020437</c:v>
                </c:pt>
                <c:pt idx="5">
                  <c:v>14.611258586432017</c:v>
                </c:pt>
                <c:pt idx="6">
                  <c:v>15.608200056769801</c:v>
                </c:pt>
                <c:pt idx="7">
                  <c:v>15.299622934998581</c:v>
                </c:pt>
                <c:pt idx="8">
                  <c:v>13.698714277604317</c:v>
                </c:pt>
                <c:pt idx="9">
                  <c:v>16.795035140505252</c:v>
                </c:pt>
                <c:pt idx="10">
                  <c:v>14.582247062162928</c:v>
                </c:pt>
                <c:pt idx="11">
                  <c:v>13.015624751632133</c:v>
                </c:pt>
                <c:pt idx="12">
                  <c:v>11.886812716434862</c:v>
                </c:pt>
                <c:pt idx="13">
                  <c:v>11.143062730627307</c:v>
                </c:pt>
                <c:pt idx="14">
                  <c:v>8.7693925631564014</c:v>
                </c:pt>
                <c:pt idx="15">
                  <c:v>8.2366354811240434</c:v>
                </c:pt>
                <c:pt idx="16">
                  <c:v>7.1341975588986708</c:v>
                </c:pt>
                <c:pt idx="17">
                  <c:v>6.6067152994606904</c:v>
                </c:pt>
                <c:pt idx="18">
                  <c:v>6.2928633550950943</c:v>
                </c:pt>
                <c:pt idx="19">
                  <c:v>6.097694919103037</c:v>
                </c:pt>
                <c:pt idx="20">
                  <c:v>5.7864803860346328</c:v>
                </c:pt>
                <c:pt idx="21">
                  <c:v>5.5860371274481979</c:v>
                </c:pt>
                <c:pt idx="22">
                  <c:v>5.5649378370706799</c:v>
                </c:pt>
                <c:pt idx="23">
                  <c:v>5.2642729491910316</c:v>
                </c:pt>
                <c:pt idx="24">
                  <c:v>5.2009750780584767</c:v>
                </c:pt>
                <c:pt idx="25">
                  <c:v>5.029543343741131</c:v>
                </c:pt>
                <c:pt idx="26">
                  <c:v>4.7499777462390069</c:v>
                </c:pt>
                <c:pt idx="27">
                  <c:v>4.5627215441385207</c:v>
                </c:pt>
                <c:pt idx="28">
                  <c:v>4.7948137382912295</c:v>
                </c:pt>
                <c:pt idx="29">
                  <c:v>5.0981160374680705</c:v>
                </c:pt>
                <c:pt idx="30">
                  <c:v>5.0981160374680705</c:v>
                </c:pt>
                <c:pt idx="31">
                  <c:v>5.3381204655123495</c:v>
                </c:pt>
                <c:pt idx="32">
                  <c:v>5.3196585864320234</c:v>
                </c:pt>
                <c:pt idx="33">
                  <c:v>5.491090320749362</c:v>
                </c:pt>
                <c:pt idx="34">
                  <c:v>5.1535016747090552</c:v>
                </c:pt>
                <c:pt idx="35">
                  <c:v>4.4888740278172028</c:v>
                </c:pt>
                <c:pt idx="36">
                  <c:v>4.6471187056486007</c:v>
                </c:pt>
                <c:pt idx="37">
                  <c:v>4.7473403349418151</c:v>
                </c:pt>
                <c:pt idx="38">
                  <c:v>4.204033607720695</c:v>
                </c:pt>
                <c:pt idx="39">
                  <c:v>3.7503988646040329</c:v>
                </c:pt>
                <c:pt idx="40">
                  <c:v>3.4708332671019027</c:v>
                </c:pt>
                <c:pt idx="41">
                  <c:v>3.4418217428328144</c:v>
                </c:pt>
                <c:pt idx="42">
                  <c:v>3.4418217428328144</c:v>
                </c:pt>
                <c:pt idx="43">
                  <c:v>3.5130318478569471</c:v>
                </c:pt>
                <c:pt idx="44">
                  <c:v>3.7372118081180847</c:v>
                </c:pt>
                <c:pt idx="45">
                  <c:v>4.6523935282429782</c:v>
                </c:pt>
                <c:pt idx="46">
                  <c:v>5.0400929889298931</c:v>
                </c:pt>
                <c:pt idx="47">
                  <c:v>5.0849289809821219</c:v>
                </c:pt>
                <c:pt idx="48">
                  <c:v>5.6203234743116717</c:v>
                </c:pt>
                <c:pt idx="49">
                  <c:v>7.2713429463525436</c:v>
                </c:pt>
                <c:pt idx="50">
                  <c:v>7.332003406187912</c:v>
                </c:pt>
                <c:pt idx="51">
                  <c:v>6.619902355946639</c:v>
                </c:pt>
                <c:pt idx="52">
                  <c:v>5.8365912006812399</c:v>
                </c:pt>
                <c:pt idx="53">
                  <c:v>5.6625220550667086</c:v>
                </c:pt>
                <c:pt idx="54">
                  <c:v>6.1583553789384062</c:v>
                </c:pt>
                <c:pt idx="55">
                  <c:v>62.99984365597502</c:v>
                </c:pt>
                <c:pt idx="56">
                  <c:v>6.4827569684927671</c:v>
                </c:pt>
                <c:pt idx="57">
                  <c:v>6.6858376383763867</c:v>
                </c:pt>
                <c:pt idx="58">
                  <c:v>6.4827569684927671</c:v>
                </c:pt>
                <c:pt idx="59">
                  <c:v>6.4194590973602033</c:v>
                </c:pt>
                <c:pt idx="60">
                  <c:v>5.9315380073800759</c:v>
                </c:pt>
                <c:pt idx="61">
                  <c:v>5.9025264831109876</c:v>
                </c:pt>
                <c:pt idx="62">
                  <c:v>5.6888961680386041</c:v>
                </c:pt>
                <c:pt idx="63">
                  <c:v>5.1693261424921957</c:v>
                </c:pt>
                <c:pt idx="64">
                  <c:v>4.8871231336928798</c:v>
                </c:pt>
                <c:pt idx="65">
                  <c:v>4.6101949474879422</c:v>
                </c:pt>
                <c:pt idx="66">
                  <c:v>4.0879875106443411</c:v>
                </c:pt>
                <c:pt idx="67">
                  <c:v>3.5024822026681841</c:v>
                </c:pt>
                <c:pt idx="68">
                  <c:v>2.8800531365313686</c:v>
                </c:pt>
                <c:pt idx="69">
                  <c:v>2.5002659097360245</c:v>
                </c:pt>
                <c:pt idx="70">
                  <c:v>3.3943483394834004</c:v>
                </c:pt>
                <c:pt idx="71">
                  <c:v>4.3464538177689525</c:v>
                </c:pt>
                <c:pt idx="72">
                  <c:v>5.7020832245245527</c:v>
                </c:pt>
                <c:pt idx="73">
                  <c:v>6.5961656542719274</c:v>
                </c:pt>
                <c:pt idx="74">
                  <c:v>7.1157356798183375</c:v>
                </c:pt>
                <c:pt idx="75">
                  <c:v>6.9996895827419827</c:v>
                </c:pt>
                <c:pt idx="76">
                  <c:v>8.0203677547544761</c:v>
                </c:pt>
                <c:pt idx="77">
                  <c:v>7.5878323020153324</c:v>
                </c:pt>
                <c:pt idx="78">
                  <c:v>7.3768393982401417</c:v>
                </c:pt>
                <c:pt idx="79">
                  <c:v>7.1341975588986708</c:v>
                </c:pt>
                <c:pt idx="80">
                  <c:v>7.11046085722396</c:v>
                </c:pt>
                <c:pt idx="81">
                  <c:v>6.9152924212319098</c:v>
                </c:pt>
                <c:pt idx="82">
                  <c:v>6.8968305421515765</c:v>
                </c:pt>
                <c:pt idx="83">
                  <c:v>6.7359484530229921</c:v>
                </c:pt>
                <c:pt idx="84">
                  <c:v>6.8071585580471181</c:v>
                </c:pt>
                <c:pt idx="85">
                  <c:v>6.6040778881634985</c:v>
                </c:pt>
                <c:pt idx="86">
                  <c:v>6.4774821458983878</c:v>
                </c:pt>
                <c:pt idx="87">
                  <c:v>6.3746231053079816</c:v>
                </c:pt>
                <c:pt idx="88">
                  <c:v>6.0950575078058522</c:v>
                </c:pt>
                <c:pt idx="89">
                  <c:v>6.1900043145046881</c:v>
                </c:pt>
                <c:pt idx="90">
                  <c:v>6.1029697416974216</c:v>
                </c:pt>
                <c:pt idx="91">
                  <c:v>5.8049422651149589</c:v>
                </c:pt>
                <c:pt idx="92">
                  <c:v>5.2431736588135127</c:v>
                </c:pt>
                <c:pt idx="93">
                  <c:v>4.7183288106727259</c:v>
                </c:pt>
                <c:pt idx="94">
                  <c:v>4.3148048822026714</c:v>
                </c:pt>
                <c:pt idx="95">
                  <c:v>2.9987366449049153</c:v>
                </c:pt>
                <c:pt idx="96">
                  <c:v>3.5156692591541323</c:v>
                </c:pt>
                <c:pt idx="97">
                  <c:v>3.2229166051660538</c:v>
                </c:pt>
                <c:pt idx="98">
                  <c:v>3.0356604030655743</c:v>
                </c:pt>
                <c:pt idx="99">
                  <c:v>3.6923758160658555</c:v>
                </c:pt>
                <c:pt idx="100">
                  <c:v>4.4282135679818406</c:v>
                </c:pt>
                <c:pt idx="101">
                  <c:v>4.7974511495884222</c:v>
                </c:pt>
                <c:pt idx="102">
                  <c:v>5.0242685211467526</c:v>
                </c:pt>
                <c:pt idx="103">
                  <c:v>5.6335105307976203</c:v>
                </c:pt>
                <c:pt idx="104">
                  <c:v>5.4014183366449107</c:v>
                </c:pt>
                <c:pt idx="105">
                  <c:v>21.811391427760437</c:v>
                </c:pt>
                <c:pt idx="106">
                  <c:v>6.1161567981833702</c:v>
                </c:pt>
                <c:pt idx="107">
                  <c:v>4.831737496451888</c:v>
                </c:pt>
                <c:pt idx="108">
                  <c:v>4.7737144479137106</c:v>
                </c:pt>
                <c:pt idx="109">
                  <c:v>4.9003101901788275</c:v>
                </c:pt>
                <c:pt idx="110">
                  <c:v>5.2563607152994614</c:v>
                </c:pt>
                <c:pt idx="111">
                  <c:v>5.1060282713596408</c:v>
                </c:pt>
                <c:pt idx="112">
                  <c:v>4.9134972466647762</c:v>
                </c:pt>
                <c:pt idx="113">
                  <c:v>4.8897605449900654</c:v>
                </c:pt>
                <c:pt idx="114">
                  <c:v>5.0137188759579976</c:v>
                </c:pt>
                <c:pt idx="115">
                  <c:v>10.001063638944084</c:v>
                </c:pt>
                <c:pt idx="116">
                  <c:v>16.235903945500993</c:v>
                </c:pt>
                <c:pt idx="117">
                  <c:v>12.928590178824866</c:v>
                </c:pt>
                <c:pt idx="118">
                  <c:v>5.9684617655407353</c:v>
                </c:pt>
                <c:pt idx="119">
                  <c:v>4.633931649162645</c:v>
                </c:pt>
                <c:pt idx="120">
                  <c:v>4.2515070110701165</c:v>
                </c:pt>
                <c:pt idx="121">
                  <c:v>4.1512853817768951</c:v>
                </c:pt>
                <c:pt idx="122">
                  <c:v>4.225132898098213</c:v>
                </c:pt>
                <c:pt idx="123">
                  <c:v>5.9763739994323055</c:v>
                </c:pt>
                <c:pt idx="124">
                  <c:v>7.8304741413568033</c:v>
                </c:pt>
                <c:pt idx="125">
                  <c:v>5.5042773772353106</c:v>
                </c:pt>
                <c:pt idx="126">
                  <c:v>6.9944147601476052</c:v>
                </c:pt>
                <c:pt idx="127">
                  <c:v>9.6740246380925381</c:v>
                </c:pt>
                <c:pt idx="128">
                  <c:v>5.9605495316491641</c:v>
                </c:pt>
                <c:pt idx="129">
                  <c:v>5.0796541583877444</c:v>
                </c:pt>
                <c:pt idx="130">
                  <c:v>4.7816266818052808</c:v>
                </c:pt>
                <c:pt idx="131">
                  <c:v>5.1192153278455876</c:v>
                </c:pt>
                <c:pt idx="132">
                  <c:v>5.375044223673008</c:v>
                </c:pt>
                <c:pt idx="133">
                  <c:v>5.0691045131989823</c:v>
                </c:pt>
                <c:pt idx="134">
                  <c:v>4.0616133976724447</c:v>
                </c:pt>
                <c:pt idx="135">
                  <c:v>3.3785238717002595</c:v>
                </c:pt>
                <c:pt idx="136">
                  <c:v>3.1728057905194467</c:v>
                </c:pt>
                <c:pt idx="137">
                  <c:v>3.0382978143627595</c:v>
                </c:pt>
                <c:pt idx="138">
                  <c:v>2.9354387737723533</c:v>
                </c:pt>
                <c:pt idx="139">
                  <c:v>2.9565380641498789</c:v>
                </c:pt>
                <c:pt idx="140">
                  <c:v>3.0725841612262332</c:v>
                </c:pt>
                <c:pt idx="141">
                  <c:v>3.1965424921941574</c:v>
                </c:pt>
                <c:pt idx="142">
                  <c:v>3.2202791938688686</c:v>
                </c:pt>
                <c:pt idx="143">
                  <c:v>3.2176417825716763</c:v>
                </c:pt>
                <c:pt idx="144">
                  <c:v>3.2413784842463871</c:v>
                </c:pt>
                <c:pt idx="145">
                  <c:v>3.3521497587283631</c:v>
                </c:pt>
                <c:pt idx="146">
                  <c:v>3.4523713880215769</c:v>
                </c:pt>
                <c:pt idx="147">
                  <c:v>3.4629210332103324</c:v>
                </c:pt>
                <c:pt idx="148">
                  <c:v>3.3943483394834004</c:v>
                </c:pt>
                <c:pt idx="149">
                  <c:v>3.346874936133978</c:v>
                </c:pt>
                <c:pt idx="150">
                  <c:v>3.4259972750496734</c:v>
                </c:pt>
                <c:pt idx="151">
                  <c:v>3.5578678399091688</c:v>
                </c:pt>
                <c:pt idx="152">
                  <c:v>3.6027038319613975</c:v>
                </c:pt>
                <c:pt idx="153">
                  <c:v>3.6158908884473453</c:v>
                </c:pt>
                <c:pt idx="154">
                  <c:v>3.66600170309396</c:v>
                </c:pt>
                <c:pt idx="155">
                  <c:v>3.8585327277888171</c:v>
                </c:pt>
                <c:pt idx="156">
                  <c:v>4.0009529378370745</c:v>
                </c:pt>
                <c:pt idx="157">
                  <c:v>4.0563385750780592</c:v>
                </c:pt>
                <c:pt idx="158">
                  <c:v>3.9455673005960827</c:v>
                </c:pt>
                <c:pt idx="159">
                  <c:v>3.7187499290377519</c:v>
                </c:pt>
                <c:pt idx="160">
                  <c:v>3.3046763553789416</c:v>
                </c:pt>
                <c:pt idx="161">
                  <c:v>3.0752215725234184</c:v>
                </c:pt>
                <c:pt idx="162">
                  <c:v>2.9829121771217753</c:v>
                </c:pt>
                <c:pt idx="163">
                  <c:v>3.9376550667045196</c:v>
                </c:pt>
                <c:pt idx="164">
                  <c:v>9.9852391711609432</c:v>
                </c:pt>
                <c:pt idx="165">
                  <c:v>10.008975872835654</c:v>
                </c:pt>
                <c:pt idx="166">
                  <c:v>16.69217609991485</c:v>
                </c:pt>
                <c:pt idx="167">
                  <c:v>18.142752313369289</c:v>
                </c:pt>
                <c:pt idx="168">
                  <c:v>20.107623729775757</c:v>
                </c:pt>
                <c:pt idx="169">
                  <c:v>18.213962418393415</c:v>
                </c:pt>
                <c:pt idx="170">
                  <c:v>13.118483792222539</c:v>
                </c:pt>
                <c:pt idx="171">
                  <c:v>7.508709963099637</c:v>
                </c:pt>
                <c:pt idx="172">
                  <c:v>6.8519945500993469</c:v>
                </c:pt>
                <c:pt idx="173">
                  <c:v>10.433599091683226</c:v>
                </c:pt>
                <c:pt idx="174">
                  <c:v>12.999800283848993</c:v>
                </c:pt>
                <c:pt idx="175">
                  <c:v>16.175243485665629</c:v>
                </c:pt>
                <c:pt idx="176">
                  <c:v>14.505762134544428</c:v>
                </c:pt>
                <c:pt idx="177">
                  <c:v>9.6582001703093976</c:v>
                </c:pt>
                <c:pt idx="178">
                  <c:v>15.022694748793644</c:v>
                </c:pt>
                <c:pt idx="179">
                  <c:v>12.567264831109856</c:v>
                </c:pt>
                <c:pt idx="180">
                  <c:v>8.3289448765256946</c:v>
                </c:pt>
                <c:pt idx="181">
                  <c:v>5.0269059324439445</c:v>
                </c:pt>
                <c:pt idx="182">
                  <c:v>4.6260194152710747</c:v>
                </c:pt>
                <c:pt idx="183">
                  <c:v>4.7684396253193331</c:v>
                </c:pt>
                <c:pt idx="184">
                  <c:v>4.7130539880783484</c:v>
                </c:pt>
                <c:pt idx="185">
                  <c:v>4.5653589554357135</c:v>
                </c:pt>
                <c:pt idx="186">
                  <c:v>4.4704121487368775</c:v>
                </c:pt>
                <c:pt idx="187">
                  <c:v>4.5363474311666252</c:v>
                </c:pt>
                <c:pt idx="188">
                  <c:v>4.4624999148453073</c:v>
                </c:pt>
                <c:pt idx="189">
                  <c:v>4.4282135679818406</c:v>
                </c:pt>
                <c:pt idx="190">
                  <c:v>4.3701905194436552</c:v>
                </c:pt>
                <c:pt idx="191">
                  <c:v>4.2277703093954058</c:v>
                </c:pt>
                <c:pt idx="192">
                  <c:v>4.4044768663071299</c:v>
                </c:pt>
                <c:pt idx="193">
                  <c:v>4.3992020437127444</c:v>
                </c:pt>
                <c:pt idx="194">
                  <c:v>4.5178855520862919</c:v>
                </c:pt>
                <c:pt idx="195">
                  <c:v>4.5178855520862919</c:v>
                </c:pt>
                <c:pt idx="196">
                  <c:v>4.4677747374396839</c:v>
                </c:pt>
                <c:pt idx="197">
                  <c:v>4.3543660516605227</c:v>
                </c:pt>
                <c:pt idx="198">
                  <c:v>4.3016178257167237</c:v>
                </c:pt>
                <c:pt idx="199">
                  <c:v>4.3042552370139093</c:v>
                </c:pt>
                <c:pt idx="200">
                  <c:v>4.4097516889015065</c:v>
                </c:pt>
                <c:pt idx="201">
                  <c:v>4.4334883905762181</c:v>
                </c:pt>
                <c:pt idx="202">
                  <c:v>4.4888740278172028</c:v>
                </c:pt>
                <c:pt idx="203">
                  <c:v>4.3781027533352264</c:v>
                </c:pt>
                <c:pt idx="204">
                  <c:v>4.1882091399375545</c:v>
                </c:pt>
                <c:pt idx="205">
                  <c:v>4.2409573658813535</c:v>
                </c:pt>
                <c:pt idx="206">
                  <c:v>4.2145832529094571</c:v>
                </c:pt>
                <c:pt idx="207">
                  <c:v>4.3596408742549011</c:v>
                </c:pt>
                <c:pt idx="208">
                  <c:v>4.0405141072949187</c:v>
                </c:pt>
                <c:pt idx="209">
                  <c:v>4.0616133976724447</c:v>
                </c:pt>
                <c:pt idx="210">
                  <c:v>4.6866798751064458</c:v>
                </c:pt>
                <c:pt idx="211">
                  <c:v>4.507335906897536</c:v>
                </c:pt>
                <c:pt idx="212">
                  <c:v>4.7025043428895863</c:v>
                </c:pt>
                <c:pt idx="213">
                  <c:v>4.8501993755322204</c:v>
                </c:pt>
                <c:pt idx="214">
                  <c:v>4.9794325290945229</c:v>
                </c:pt>
                <c:pt idx="215">
                  <c:v>5.6888961680386041</c:v>
                </c:pt>
                <c:pt idx="216">
                  <c:v>6.5724289525972246</c:v>
                </c:pt>
                <c:pt idx="217">
                  <c:v>6.9047427760431468</c:v>
                </c:pt>
                <c:pt idx="218">
                  <c:v>4.8607490207209763</c:v>
                </c:pt>
                <c:pt idx="219">
                  <c:v>3.8374334374112986</c:v>
                </c:pt>
                <c:pt idx="220">
                  <c:v>4.3860149872267966</c:v>
                </c:pt>
                <c:pt idx="221">
                  <c:v>5.5438385466931619</c:v>
                </c:pt>
                <c:pt idx="222">
                  <c:v>5.8365912006812399</c:v>
                </c:pt>
                <c:pt idx="223">
                  <c:v>6.2638518308260061</c:v>
                </c:pt>
                <c:pt idx="224">
                  <c:v>6.598803065569121</c:v>
                </c:pt>
                <c:pt idx="225">
                  <c:v>6.6700131705932453</c:v>
                </c:pt>
                <c:pt idx="226">
                  <c:v>6.9469413567981837</c:v>
                </c:pt>
                <c:pt idx="227">
                  <c:v>7.2792551802441139</c:v>
                </c:pt>
                <c:pt idx="228">
                  <c:v>7.6854165200113602</c:v>
                </c:pt>
                <c:pt idx="229">
                  <c:v>8.6296097644053429</c:v>
                </c:pt>
                <c:pt idx="230">
                  <c:v>9.6133641782571697</c:v>
                </c:pt>
                <c:pt idx="231">
                  <c:v>10.504809196707352</c:v>
                </c:pt>
                <c:pt idx="232">
                  <c:v>11.826152256599494</c:v>
                </c:pt>
                <c:pt idx="233">
                  <c:v>14.181360544990069</c:v>
                </c:pt>
                <c:pt idx="234">
                  <c:v>16.267552881067274</c:v>
                </c:pt>
                <c:pt idx="235">
                  <c:v>17.486036900369008</c:v>
                </c:pt>
                <c:pt idx="236">
                  <c:v>17.33570445642918</c:v>
                </c:pt>
                <c:pt idx="237">
                  <c:v>20.93840828839058</c:v>
                </c:pt>
                <c:pt idx="238">
                  <c:v>16.383598978143628</c:v>
                </c:pt>
                <c:pt idx="239">
                  <c:v>15.521165483962536</c:v>
                </c:pt>
                <c:pt idx="240">
                  <c:v>16.59722929321601</c:v>
                </c:pt>
                <c:pt idx="241">
                  <c:v>18.630673403349419</c:v>
                </c:pt>
                <c:pt idx="242">
                  <c:v>20.199933125177409</c:v>
                </c:pt>
                <c:pt idx="243">
                  <c:v>20.959507578768097</c:v>
                </c:pt>
                <c:pt idx="244">
                  <c:v>20.838186659097364</c:v>
                </c:pt>
                <c:pt idx="245">
                  <c:v>20.648293045699695</c:v>
                </c:pt>
                <c:pt idx="246">
                  <c:v>21.732269088844735</c:v>
                </c:pt>
                <c:pt idx="247">
                  <c:v>20.374002270791941</c:v>
                </c:pt>
                <c:pt idx="248">
                  <c:v>18.955074992903779</c:v>
                </c:pt>
                <c:pt idx="249">
                  <c:v>20.347628157820044</c:v>
                </c:pt>
                <c:pt idx="250">
                  <c:v>22.006559863752486</c:v>
                </c:pt>
                <c:pt idx="251">
                  <c:v>22.415358614816917</c:v>
                </c:pt>
                <c:pt idx="252">
                  <c:v>22.739760204371276</c:v>
                </c:pt>
                <c:pt idx="253">
                  <c:v>23.021963213170594</c:v>
                </c:pt>
                <c:pt idx="254">
                  <c:v>22.148980073800743</c:v>
                </c:pt>
                <c:pt idx="255">
                  <c:v>19.617065228498436</c:v>
                </c:pt>
                <c:pt idx="256">
                  <c:v>17.224933181947204</c:v>
                </c:pt>
                <c:pt idx="257">
                  <c:v>15.212588362191317</c:v>
                </c:pt>
                <c:pt idx="258">
                  <c:v>12.583089298892988</c:v>
                </c:pt>
                <c:pt idx="259">
                  <c:v>14.110150439965944</c:v>
                </c:pt>
                <c:pt idx="260">
                  <c:v>16.502282486517174</c:v>
                </c:pt>
                <c:pt idx="261">
                  <c:v>17.464937609991484</c:v>
                </c:pt>
                <c:pt idx="262">
                  <c:v>17.546697360204369</c:v>
                </c:pt>
                <c:pt idx="263">
                  <c:v>17.011302866874821</c:v>
                </c:pt>
                <c:pt idx="264">
                  <c:v>15.439405733749648</c:v>
                </c:pt>
                <c:pt idx="265">
                  <c:v>22.088319613965371</c:v>
                </c:pt>
                <c:pt idx="266">
                  <c:v>15.249512120351973</c:v>
                </c:pt>
                <c:pt idx="267">
                  <c:v>15.196763894408175</c:v>
                </c:pt>
                <c:pt idx="268">
                  <c:v>14.922473119500427</c:v>
                </c:pt>
                <c:pt idx="269">
                  <c:v>14.368616747090547</c:v>
                </c:pt>
                <c:pt idx="270">
                  <c:v>14.242021004825437</c:v>
                </c:pt>
                <c:pt idx="271">
                  <c:v>13.904432358785131</c:v>
                </c:pt>
                <c:pt idx="272">
                  <c:v>13.416511268805001</c:v>
                </c:pt>
                <c:pt idx="273">
                  <c:v>12.999800283848993</c:v>
                </c:pt>
                <c:pt idx="274">
                  <c:v>12.957601703093957</c:v>
                </c:pt>
                <c:pt idx="275">
                  <c:v>11.963297644053366</c:v>
                </c:pt>
                <c:pt idx="276">
                  <c:v>10.874046778313941</c:v>
                </c:pt>
                <c:pt idx="277">
                  <c:v>11.536037013908599</c:v>
                </c:pt>
                <c:pt idx="278">
                  <c:v>13.034086630712464</c:v>
                </c:pt>
                <c:pt idx="279">
                  <c:v>14.980496168038608</c:v>
                </c:pt>
                <c:pt idx="280">
                  <c:v>16.531294010786262</c:v>
                </c:pt>
                <c:pt idx="281">
                  <c:v>17.114161907465228</c:v>
                </c:pt>
                <c:pt idx="282">
                  <c:v>17.325154811240427</c:v>
                </c:pt>
                <c:pt idx="283">
                  <c:v>16.367774510360487</c:v>
                </c:pt>
                <c:pt idx="284">
                  <c:v>15.296985523701396</c:v>
                </c:pt>
                <c:pt idx="285">
                  <c:v>16.077659267669603</c:v>
                </c:pt>
                <c:pt idx="286">
                  <c:v>16.491732841328414</c:v>
                </c:pt>
                <c:pt idx="287">
                  <c:v>16.710637978995173</c:v>
                </c:pt>
                <c:pt idx="288">
                  <c:v>16.705363156400796</c:v>
                </c:pt>
                <c:pt idx="289">
                  <c:v>16.383598978143628</c:v>
                </c:pt>
                <c:pt idx="290">
                  <c:v>14.998958047118933</c:v>
                </c:pt>
                <c:pt idx="291">
                  <c:v>14.584884473460123</c:v>
                </c:pt>
                <c:pt idx="292">
                  <c:v>13.791023673005961</c:v>
                </c:pt>
                <c:pt idx="293">
                  <c:v>14.753678796480276</c:v>
                </c:pt>
                <c:pt idx="294">
                  <c:v>16.758111382344598</c:v>
                </c:pt>
                <c:pt idx="295">
                  <c:v>12.707047629860913</c:v>
                </c:pt>
                <c:pt idx="296">
                  <c:v>10.030075163213173</c:v>
                </c:pt>
                <c:pt idx="297">
                  <c:v>9.2784129435140539</c:v>
                </c:pt>
                <c:pt idx="298">
                  <c:v>7.9597072949191068</c:v>
                </c:pt>
                <c:pt idx="299">
                  <c:v>8.7588429179676464</c:v>
                </c:pt>
                <c:pt idx="300">
                  <c:v>8.8880760715299481</c:v>
                </c:pt>
                <c:pt idx="301">
                  <c:v>9.9008420096508694</c:v>
                </c:pt>
                <c:pt idx="302">
                  <c:v>7.6168438262844207</c:v>
                </c:pt>
                <c:pt idx="303">
                  <c:v>7.2265069543003131</c:v>
                </c:pt>
                <c:pt idx="304">
                  <c:v>15.154565313653137</c:v>
                </c:pt>
                <c:pt idx="305">
                  <c:v>12.907490888447347</c:v>
                </c:pt>
                <c:pt idx="306">
                  <c:v>15.165114958841903</c:v>
                </c:pt>
                <c:pt idx="307">
                  <c:v>20.653567868294068</c:v>
                </c:pt>
                <c:pt idx="308">
                  <c:v>20.073337382912293</c:v>
                </c:pt>
                <c:pt idx="309">
                  <c:v>36.68375373261425</c:v>
                </c:pt>
                <c:pt idx="310">
                  <c:v>40.808665001419257</c:v>
                </c:pt>
                <c:pt idx="311">
                  <c:v>32.806759125745103</c:v>
                </c:pt>
                <c:pt idx="312">
                  <c:v>22.088319613965371</c:v>
                </c:pt>
                <c:pt idx="313">
                  <c:v>18.519902128867443</c:v>
                </c:pt>
                <c:pt idx="314">
                  <c:v>18.16385160374681</c:v>
                </c:pt>
                <c:pt idx="315">
                  <c:v>18.559463298325294</c:v>
                </c:pt>
                <c:pt idx="316">
                  <c:v>24.3512185069543</c:v>
                </c:pt>
                <c:pt idx="317">
                  <c:v>61.10090752199828</c:v>
                </c:pt>
                <c:pt idx="318">
                  <c:v>53.940335850127738</c:v>
                </c:pt>
                <c:pt idx="319">
                  <c:v>51.582490150439966</c:v>
                </c:pt>
                <c:pt idx="320">
                  <c:v>53.267795969344313</c:v>
                </c:pt>
                <c:pt idx="321">
                  <c:v>45.426772182798757</c:v>
                </c:pt>
                <c:pt idx="322">
                  <c:v>36.47803565143343</c:v>
                </c:pt>
                <c:pt idx="323">
                  <c:v>21.690070508089697</c:v>
                </c:pt>
                <c:pt idx="324">
                  <c:v>19.403434913426064</c:v>
                </c:pt>
                <c:pt idx="325">
                  <c:v>19.355961510076639</c:v>
                </c:pt>
                <c:pt idx="326">
                  <c:v>28.615912574510372</c:v>
                </c:pt>
                <c:pt idx="327">
                  <c:v>30.193084530229925</c:v>
                </c:pt>
                <c:pt idx="328">
                  <c:v>28.083155492478006</c:v>
                </c:pt>
                <c:pt idx="329">
                  <c:v>22.966577575929612</c:v>
                </c:pt>
                <c:pt idx="330">
                  <c:v>41.649999205222827</c:v>
                </c:pt>
                <c:pt idx="331">
                  <c:v>30.506936474595513</c:v>
                </c:pt>
                <c:pt idx="332">
                  <c:v>22.491843542435426</c:v>
                </c:pt>
                <c:pt idx="333">
                  <c:v>20.917308998013059</c:v>
                </c:pt>
                <c:pt idx="334">
                  <c:v>18.773093613397677</c:v>
                </c:pt>
                <c:pt idx="335">
                  <c:v>18.298359579903497</c:v>
                </c:pt>
                <c:pt idx="336">
                  <c:v>18.509352483678686</c:v>
                </c:pt>
                <c:pt idx="337">
                  <c:v>18.717707976156685</c:v>
                </c:pt>
                <c:pt idx="338">
                  <c:v>19.026285097927904</c:v>
                </c:pt>
                <c:pt idx="339">
                  <c:v>20.10234890718138</c:v>
                </c:pt>
                <c:pt idx="340">
                  <c:v>20.864560772069261</c:v>
                </c:pt>
                <c:pt idx="341">
                  <c:v>20.648293045699695</c:v>
                </c:pt>
                <c:pt idx="342">
                  <c:v>21.20214941810957</c:v>
                </c:pt>
                <c:pt idx="343">
                  <c:v>16.726462446778314</c:v>
                </c:pt>
                <c:pt idx="344">
                  <c:v>16.344037808685783</c:v>
                </c:pt>
                <c:pt idx="345">
                  <c:v>18.899689355662787</c:v>
                </c:pt>
                <c:pt idx="346">
                  <c:v>64.962077661084308</c:v>
                </c:pt>
                <c:pt idx="347">
                  <c:v>74.517418790803291</c:v>
                </c:pt>
                <c:pt idx="348">
                  <c:v>54.905628384899238</c:v>
                </c:pt>
                <c:pt idx="349">
                  <c:v>45.917330684076077</c:v>
                </c:pt>
                <c:pt idx="350">
                  <c:v>39.397649957422644</c:v>
                </c:pt>
                <c:pt idx="351">
                  <c:v>35.663075560601754</c:v>
                </c:pt>
                <c:pt idx="352">
                  <c:v>34.544813170593251</c:v>
                </c:pt>
                <c:pt idx="353">
                  <c:v>40.080739483394836</c:v>
                </c:pt>
                <c:pt idx="354">
                  <c:v>33.526772409877942</c:v>
                </c:pt>
                <c:pt idx="355">
                  <c:v>58.632290547828561</c:v>
                </c:pt>
                <c:pt idx="356">
                  <c:v>65.53439591257451</c:v>
                </c:pt>
                <c:pt idx="357">
                  <c:v>34.990535679818336</c:v>
                </c:pt>
                <c:pt idx="358">
                  <c:v>25.751683905762132</c:v>
                </c:pt>
                <c:pt idx="359">
                  <c:v>30.731116434856656</c:v>
                </c:pt>
                <c:pt idx="360">
                  <c:v>31.952237865455583</c:v>
                </c:pt>
                <c:pt idx="361">
                  <c:v>21.3234703377803</c:v>
                </c:pt>
                <c:pt idx="362">
                  <c:v>20.421475674141362</c:v>
                </c:pt>
                <c:pt idx="363">
                  <c:v>22.307224751632134</c:v>
                </c:pt>
                <c:pt idx="364">
                  <c:v>34.866577348850427</c:v>
                </c:pt>
                <c:pt idx="365">
                  <c:v>32.785659835367589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0-4F8E-BD00-9A20AB0AE48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'098'!$P$14:$P$4146</c:f>
              <c:numCache>
                <c:formatCode>0.0</c:formatCode>
                <c:ptCount val="4133"/>
                <c:pt idx="0">
                  <c:v>7.3900320923403111</c:v>
                </c:pt>
                <c:pt idx="1">
                  <c:v>9.4816006769434047</c:v>
                </c:pt>
                <c:pt idx="2">
                  <c:v>13.361900874578357</c:v>
                </c:pt>
                <c:pt idx="3">
                  <c:v>16.536217401873447</c:v>
                </c:pt>
                <c:pt idx="4">
                  <c:v>19.416844696401547</c:v>
                </c:pt>
                <c:pt idx="5">
                  <c:v>14.62074294782421</c:v>
                </c:pt>
                <c:pt idx="6">
                  <c:v>15.640045920631392</c:v>
                </c:pt>
                <c:pt idx="7">
                  <c:v>15.332471211039834</c:v>
                </c:pt>
                <c:pt idx="8">
                  <c:v>13.752728872362294</c:v>
                </c:pt>
                <c:pt idx="9">
                  <c:v>16.838293081489155</c:v>
                </c:pt>
                <c:pt idx="10">
                  <c:v>14.63795804676341</c:v>
                </c:pt>
                <c:pt idx="11">
                  <c:v>13.072646582929098</c:v>
                </c:pt>
                <c:pt idx="12">
                  <c:v>11.937704411710044</c:v>
                </c:pt>
                <c:pt idx="13">
                  <c:v>11.191255623880318</c:v>
                </c:pt>
                <c:pt idx="14">
                  <c:v>8.8177011193532202</c:v>
                </c:pt>
                <c:pt idx="15">
                  <c:v>8.2869874159947905</c:v>
                </c:pt>
                <c:pt idx="16">
                  <c:v>7.1833157557021403</c:v>
                </c:pt>
                <c:pt idx="17">
                  <c:v>6.6662817155214134</c:v>
                </c:pt>
                <c:pt idx="18">
                  <c:v>6.3562852026160579</c:v>
                </c:pt>
                <c:pt idx="19">
                  <c:v>6.1611553209386027</c:v>
                </c:pt>
                <c:pt idx="20">
                  <c:v>5.850711874162247</c:v>
                </c:pt>
                <c:pt idx="21">
                  <c:v>5.6551650135303184</c:v>
                </c:pt>
                <c:pt idx="22">
                  <c:v>5.6356850043661018</c:v>
                </c:pt>
                <c:pt idx="23">
                  <c:v>5.3332080637001402</c:v>
                </c:pt>
                <c:pt idx="24">
                  <c:v>5.2724162230167417</c:v>
                </c:pt>
                <c:pt idx="25">
                  <c:v>5.1026808785419018</c:v>
                </c:pt>
                <c:pt idx="26">
                  <c:v>4.8226911835791517</c:v>
                </c:pt>
                <c:pt idx="27">
                  <c:v>4.639059087051292</c:v>
                </c:pt>
                <c:pt idx="28">
                  <c:v>4.8752380385518563</c:v>
                </c:pt>
                <c:pt idx="29">
                  <c:v>5.1828198666495648</c:v>
                </c:pt>
                <c:pt idx="30">
                  <c:v>5.1848632453234922</c:v>
                </c:pt>
                <c:pt idx="31">
                  <c:v>5.4272580408731201</c:v>
                </c:pt>
                <c:pt idx="32">
                  <c:v>5.4075238694109151</c:v>
                </c:pt>
                <c:pt idx="33">
                  <c:v>5.5785315062676268</c:v>
                </c:pt>
                <c:pt idx="34">
                  <c:v>5.231921150610356</c:v>
                </c:pt>
                <c:pt idx="35">
                  <c:v>4.5633995179436608</c:v>
                </c:pt>
                <c:pt idx="36">
                  <c:v>4.7210658810560222</c:v>
                </c:pt>
                <c:pt idx="37">
                  <c:v>4.8234079976523692</c:v>
                </c:pt>
                <c:pt idx="38">
                  <c:v>4.2776337942966949</c:v>
                </c:pt>
                <c:pt idx="39">
                  <c:v>3.8206062714950209</c:v>
                </c:pt>
                <c:pt idx="40">
                  <c:v>3.5415418800827219</c:v>
                </c:pt>
                <c:pt idx="41">
                  <c:v>3.5133785507348865</c:v>
                </c:pt>
                <c:pt idx="42">
                  <c:v>3.5138797568247178</c:v>
                </c:pt>
                <c:pt idx="43">
                  <c:v>3.5851284161634531</c:v>
                </c:pt>
                <c:pt idx="44">
                  <c:v>3.8092698221099881</c:v>
                </c:pt>
                <c:pt idx="45">
                  <c:v>4.7255696173583521</c:v>
                </c:pt>
                <c:pt idx="46">
                  <c:v>5.1137317298204952</c:v>
                </c:pt>
                <c:pt idx="47">
                  <c:v>5.1583363959851098</c:v>
                </c:pt>
                <c:pt idx="48">
                  <c:v>5.6936923350000574</c:v>
                </c:pt>
                <c:pt idx="49">
                  <c:v>7.3479889237821343</c:v>
                </c:pt>
                <c:pt idx="50">
                  <c:v>7.4049481694156709</c:v>
                </c:pt>
                <c:pt idx="51">
                  <c:v>6.6950061607921327</c:v>
                </c:pt>
                <c:pt idx="52">
                  <c:v>5.9068371618868305</c:v>
                </c:pt>
                <c:pt idx="53">
                  <c:v>5.732498136070082</c:v>
                </c:pt>
                <c:pt idx="54">
                  <c:v>6.2294495350652497</c:v>
                </c:pt>
                <c:pt idx="55">
                  <c:v>63.069202867944753</c:v>
                </c:pt>
                <c:pt idx="56">
                  <c:v>6.5470655652495866</c:v>
                </c:pt>
                <c:pt idx="57">
                  <c:v>6.7512643102566754</c:v>
                </c:pt>
                <c:pt idx="58">
                  <c:v>6.5465258048451522</c:v>
                </c:pt>
                <c:pt idx="59">
                  <c:v>6.4840761286338422</c:v>
                </c:pt>
                <c:pt idx="60">
                  <c:v>5.9945357574404134</c:v>
                </c:pt>
                <c:pt idx="61">
                  <c:v>5.9656784504297349</c:v>
                </c:pt>
                <c:pt idx="62">
                  <c:v>5.7492336703913756</c:v>
                </c:pt>
                <c:pt idx="63">
                  <c:v>5.2288540042383165</c:v>
                </c:pt>
                <c:pt idx="64">
                  <c:v>4.9460341264053618</c:v>
                </c:pt>
                <c:pt idx="65">
                  <c:v>4.669028831571219</c:v>
                </c:pt>
                <c:pt idx="66">
                  <c:v>4.1453948850873292</c:v>
                </c:pt>
                <c:pt idx="67">
                  <c:v>3.5604293375156058</c:v>
                </c:pt>
                <c:pt idx="68">
                  <c:v>2.9375376196035612</c:v>
                </c:pt>
                <c:pt idx="69">
                  <c:v>2.5583672618418558</c:v>
                </c:pt>
                <c:pt idx="70">
                  <c:v>3.4284303535919305</c:v>
                </c:pt>
                <c:pt idx="71">
                  <c:v>4.377567149653097</c:v>
                </c:pt>
                <c:pt idx="72">
                  <c:v>5.7370519878689379</c:v>
                </c:pt>
                <c:pt idx="73">
                  <c:v>6.6438958957497105</c:v>
                </c:pt>
                <c:pt idx="74">
                  <c:v>7.1761117364857112</c:v>
                </c:pt>
                <c:pt idx="75">
                  <c:v>7.0623403439708987</c:v>
                </c:pt>
                <c:pt idx="76">
                  <c:v>8.0814763433992951</c:v>
                </c:pt>
                <c:pt idx="77">
                  <c:v>7.6496734226375978</c:v>
                </c:pt>
                <c:pt idx="78">
                  <c:v>7.4401841371319009</c:v>
                </c:pt>
                <c:pt idx="79">
                  <c:v>7.1992772419475379</c:v>
                </c:pt>
                <c:pt idx="80">
                  <c:v>7.1768513869693091</c:v>
                </c:pt>
                <c:pt idx="81">
                  <c:v>6.9825697002131148</c:v>
                </c:pt>
                <c:pt idx="82">
                  <c:v>6.9636837236721547</c:v>
                </c:pt>
                <c:pt idx="83">
                  <c:v>6.8029558518019799</c:v>
                </c:pt>
                <c:pt idx="84">
                  <c:v>6.875284031949576</c:v>
                </c:pt>
                <c:pt idx="85">
                  <c:v>6.6720876991221489</c:v>
                </c:pt>
                <c:pt idx="86">
                  <c:v>6.5466485862951105</c:v>
                </c:pt>
                <c:pt idx="87">
                  <c:v>6.4449076208281744</c:v>
                </c:pt>
                <c:pt idx="88">
                  <c:v>6.1671540761123582</c:v>
                </c:pt>
                <c:pt idx="89">
                  <c:v>6.2634888381368805</c:v>
                </c:pt>
                <c:pt idx="90">
                  <c:v>6.1774181231946743</c:v>
                </c:pt>
                <c:pt idx="91">
                  <c:v>5.8800460699604526</c:v>
                </c:pt>
                <c:pt idx="92">
                  <c:v>5.3183160179736086</c:v>
                </c:pt>
                <c:pt idx="93">
                  <c:v>4.7942037018102681</c:v>
                </c:pt>
                <c:pt idx="94">
                  <c:v>4.3914508596322621</c:v>
                </c:pt>
                <c:pt idx="95">
                  <c:v>3.0733006893459756</c:v>
                </c:pt>
                <c:pt idx="96">
                  <c:v>3.5917754761792891</c:v>
                </c:pt>
                <c:pt idx="97">
                  <c:v>3.300218005943885</c:v>
                </c:pt>
                <c:pt idx="98">
                  <c:v>3.1170871155058633</c:v>
                </c:pt>
                <c:pt idx="99">
                  <c:v>3.7771953081911569</c:v>
                </c:pt>
                <c:pt idx="100">
                  <c:v>4.5157318621293108</c:v>
                </c:pt>
                <c:pt idx="101">
                  <c:v>4.8860875188593615</c:v>
                </c:pt>
                <c:pt idx="102">
                  <c:v>5.1132904335637166</c:v>
                </c:pt>
                <c:pt idx="103">
                  <c:v>5.7240360614840782</c:v>
                </c:pt>
                <c:pt idx="104">
                  <c:v>5.4946041150389346</c:v>
                </c:pt>
                <c:pt idx="105">
                  <c:v>21.906504921884583</c:v>
                </c:pt>
                <c:pt idx="106">
                  <c:v>6.3952900359048162</c:v>
                </c:pt>
                <c:pt idx="107">
                  <c:v>5.0887020032769481</c:v>
                </c:pt>
                <c:pt idx="108">
                  <c:v>5.0255897852112525</c:v>
                </c:pt>
                <c:pt idx="109">
                  <c:v>5.1556168614759841</c:v>
                </c:pt>
                <c:pt idx="110">
                  <c:v>5.5150216119670272</c:v>
                </c:pt>
                <c:pt idx="111">
                  <c:v>5.3663470035551102</c:v>
                </c:pt>
                <c:pt idx="112">
                  <c:v>5.1747027280961015</c:v>
                </c:pt>
                <c:pt idx="113">
                  <c:v>5.1533563939267397</c:v>
                </c:pt>
                <c:pt idx="114">
                  <c:v>5.2783942457035398</c:v>
                </c:pt>
                <c:pt idx="115">
                  <c:v>10.271445047250783</c:v>
                </c:pt>
                <c:pt idx="116">
                  <c:v>16.73903775106244</c:v>
                </c:pt>
                <c:pt idx="117">
                  <c:v>13.520437462286456</c:v>
                </c:pt>
                <c:pt idx="118">
                  <c:v>6.3978026129531687</c:v>
                </c:pt>
                <c:pt idx="119">
                  <c:v>5.1034846467053923</c:v>
                </c:pt>
                <c:pt idx="120">
                  <c:v>4.7522118948116105</c:v>
                </c:pt>
                <c:pt idx="121">
                  <c:v>4.6421203609801722</c:v>
                </c:pt>
                <c:pt idx="122">
                  <c:v>4.7352450346026949</c:v>
                </c:pt>
                <c:pt idx="123">
                  <c:v>6.5498308748285465</c:v>
                </c:pt>
                <c:pt idx="124">
                  <c:v>8.2673330801167069</c:v>
                </c:pt>
                <c:pt idx="125">
                  <c:v>5.9277965231427805</c:v>
                </c:pt>
                <c:pt idx="126">
                  <c:v>7.523842608267894</c:v>
                </c:pt>
                <c:pt idx="127">
                  <c:v>10.166170463992296</c:v>
                </c:pt>
                <c:pt idx="128">
                  <c:v>6.2525984647624169</c:v>
                </c:pt>
                <c:pt idx="129">
                  <c:v>5.4300743238090456</c:v>
                </c:pt>
                <c:pt idx="130">
                  <c:v>5.1938879678488474</c:v>
                </c:pt>
                <c:pt idx="131">
                  <c:v>5.5767008249177801</c:v>
                </c:pt>
                <c:pt idx="132">
                  <c:v>5.8757491074145021</c:v>
                </c:pt>
                <c:pt idx="133">
                  <c:v>5.5858094375004761</c:v>
                </c:pt>
                <c:pt idx="134">
                  <c:v>4.5148579201383718</c:v>
                </c:pt>
                <c:pt idx="135">
                  <c:v>3.8047032653152955</c:v>
                </c:pt>
                <c:pt idx="136">
                  <c:v>3.6130189546497595</c:v>
                </c:pt>
                <c:pt idx="137">
                  <c:v>3.4842170170542293</c:v>
                </c:pt>
                <c:pt idx="138">
                  <c:v>3.3862929287329315</c:v>
                </c:pt>
                <c:pt idx="139">
                  <c:v>3.4184573074013485</c:v>
                </c:pt>
                <c:pt idx="140">
                  <c:v>3.5482672947907634</c:v>
                </c:pt>
                <c:pt idx="141">
                  <c:v>3.6780473272636511</c:v>
                </c:pt>
                <c:pt idx="142">
                  <c:v>3.7043286137021214</c:v>
                </c:pt>
                <c:pt idx="143">
                  <c:v>3.7056622968089776</c:v>
                </c:pt>
                <c:pt idx="144">
                  <c:v>3.729206226910676</c:v>
                </c:pt>
                <c:pt idx="145">
                  <c:v>3.8469943866502909</c:v>
                </c:pt>
                <c:pt idx="146">
                  <c:v>3.9488352971568057</c:v>
                </c:pt>
                <c:pt idx="147">
                  <c:v>3.954180109874236</c:v>
                </c:pt>
                <c:pt idx="148">
                  <c:v>3.8828700598105326</c:v>
                </c:pt>
                <c:pt idx="149">
                  <c:v>3.8367075031575926</c:v>
                </c:pt>
                <c:pt idx="150">
                  <c:v>3.922846727330926</c:v>
                </c:pt>
                <c:pt idx="151">
                  <c:v>4.0606932109537954</c:v>
                </c:pt>
                <c:pt idx="152">
                  <c:v>4.1076496903091568</c:v>
                </c:pt>
                <c:pt idx="153">
                  <c:v>4.1214536158287425</c:v>
                </c:pt>
                <c:pt idx="154">
                  <c:v>4.1769620345196952</c:v>
                </c:pt>
                <c:pt idx="155">
                  <c:v>4.3776665739102629</c:v>
                </c:pt>
                <c:pt idx="156">
                  <c:v>4.5286458418002553</c:v>
                </c:pt>
                <c:pt idx="157">
                  <c:v>4.5838772617828303</c:v>
                </c:pt>
                <c:pt idx="158">
                  <c:v>4.4818963710302029</c:v>
                </c:pt>
                <c:pt idx="159">
                  <c:v>4.2647946867516797</c:v>
                </c:pt>
                <c:pt idx="160">
                  <c:v>3.8408126542400498</c:v>
                </c:pt>
                <c:pt idx="161">
                  <c:v>3.6042638774976834</c:v>
                </c:pt>
                <c:pt idx="162">
                  <c:v>3.5046677166361846</c:v>
                </c:pt>
                <c:pt idx="163">
                  <c:v>4.4515069717254354</c:v>
                </c:pt>
                <c:pt idx="164">
                  <c:v>10.239003669874004</c:v>
                </c:pt>
                <c:pt idx="165">
                  <c:v>10.176378706839316</c:v>
                </c:pt>
                <c:pt idx="166">
                  <c:v>16.863241593805743</c:v>
                </c:pt>
                <c:pt idx="167">
                  <c:v>18.293152694633289</c:v>
                </c:pt>
                <c:pt idx="168">
                  <c:v>20.230958982188866</c:v>
                </c:pt>
                <c:pt idx="169">
                  <c:v>18.345124196670813</c:v>
                </c:pt>
                <c:pt idx="170">
                  <c:v>13.258435954229286</c:v>
                </c:pt>
                <c:pt idx="171">
                  <c:v>7.6559103362516367</c:v>
                </c:pt>
                <c:pt idx="172">
                  <c:v>7.0201299160804549</c:v>
                </c:pt>
                <c:pt idx="173">
                  <c:v>10.618120041370357</c:v>
                </c:pt>
                <c:pt idx="174">
                  <c:v>13.198085123849186</c:v>
                </c:pt>
                <c:pt idx="175">
                  <c:v>16.361769259712087</c:v>
                </c:pt>
                <c:pt idx="176">
                  <c:v>14.699690336994548</c:v>
                </c:pt>
                <c:pt idx="177">
                  <c:v>9.8577187483768682</c:v>
                </c:pt>
                <c:pt idx="178">
                  <c:v>15.239485659802993</c:v>
                </c:pt>
                <c:pt idx="179">
                  <c:v>12.770484623379158</c:v>
                </c:pt>
                <c:pt idx="180">
                  <c:v>8.5322417774242005</c:v>
                </c:pt>
                <c:pt idx="181">
                  <c:v>5.2441980495431251</c:v>
                </c:pt>
                <c:pt idx="182">
                  <c:v>4.8638609820533398</c:v>
                </c:pt>
                <c:pt idx="183">
                  <c:v>5.0314186052223695</c:v>
                </c:pt>
                <c:pt idx="184">
                  <c:v>5.0011703811021553</c:v>
                </c:pt>
                <c:pt idx="185">
                  <c:v>4.8785356529510873</c:v>
                </c:pt>
                <c:pt idx="186">
                  <c:v>4.8068370979575041</c:v>
                </c:pt>
                <c:pt idx="187">
                  <c:v>4.8989507600022879</c:v>
                </c:pt>
                <c:pt idx="188">
                  <c:v>4.848390049700825</c:v>
                </c:pt>
                <c:pt idx="189">
                  <c:v>4.8371591829695992</c:v>
                </c:pt>
                <c:pt idx="190">
                  <c:v>4.7954446095082339</c:v>
                </c:pt>
                <c:pt idx="191">
                  <c:v>4.6695642004244178</c:v>
                </c:pt>
                <c:pt idx="192">
                  <c:v>4.8606515166828403</c:v>
                </c:pt>
                <c:pt idx="193">
                  <c:v>4.8796659122879733</c:v>
                </c:pt>
                <c:pt idx="194">
                  <c:v>5.0493182245659067</c:v>
                </c:pt>
                <c:pt idx="195">
                  <c:v>5.0678628498896652</c:v>
                </c:pt>
                <c:pt idx="196">
                  <c:v>5.0329424351964063</c:v>
                </c:pt>
                <c:pt idx="197">
                  <c:v>4.9289024478656307</c:v>
                </c:pt>
                <c:pt idx="198">
                  <c:v>4.8893397975158557</c:v>
                </c:pt>
                <c:pt idx="199">
                  <c:v>4.90554832755309</c:v>
                </c:pt>
                <c:pt idx="200">
                  <c:v>5.0220327591023741</c:v>
                </c:pt>
                <c:pt idx="201">
                  <c:v>5.0515526079674471</c:v>
                </c:pt>
                <c:pt idx="202">
                  <c:v>5.1143792279266966</c:v>
                </c:pt>
                <c:pt idx="203">
                  <c:v>5.0137091838705512</c:v>
                </c:pt>
                <c:pt idx="204">
                  <c:v>4.8295216090340363</c:v>
                </c:pt>
                <c:pt idx="205">
                  <c:v>4.8973445719873778</c:v>
                </c:pt>
                <c:pt idx="206">
                  <c:v>4.8794524082280111</c:v>
                </c:pt>
                <c:pt idx="207">
                  <c:v>5.025396778809311</c:v>
                </c:pt>
                <c:pt idx="208">
                  <c:v>4.69381696823275</c:v>
                </c:pt>
                <c:pt idx="209">
                  <c:v>4.7196969936209747</c:v>
                </c:pt>
                <c:pt idx="210">
                  <c:v>5.3512405959081804</c:v>
                </c:pt>
                <c:pt idx="211">
                  <c:v>5.192638848955367</c:v>
                </c:pt>
                <c:pt idx="212">
                  <c:v>5.4042314229680439</c:v>
                </c:pt>
                <c:pt idx="213">
                  <c:v>5.5641096190250394</c:v>
                </c:pt>
                <c:pt idx="214">
                  <c:v>5.6820463584088357</c:v>
                </c:pt>
                <c:pt idx="215">
                  <c:v>6.430025757640724</c:v>
                </c:pt>
                <c:pt idx="216">
                  <c:v>7.351688759341128</c:v>
                </c:pt>
                <c:pt idx="217">
                  <c:v>7.6540844346555801</c:v>
                </c:pt>
                <c:pt idx="218">
                  <c:v>5.4111504159849764</c:v>
                </c:pt>
                <c:pt idx="219">
                  <c:v>4.3261093749968405</c:v>
                </c:pt>
                <c:pt idx="220">
                  <c:v>4.9250043053684829</c:v>
                </c:pt>
                <c:pt idx="221">
                  <c:v>6.1099701023149446</c:v>
                </c:pt>
                <c:pt idx="222">
                  <c:v>6.419493883155071</c:v>
                </c:pt>
                <c:pt idx="223">
                  <c:v>6.8333761661328012</c:v>
                </c:pt>
                <c:pt idx="224">
                  <c:v>7.1198260731060845</c:v>
                </c:pt>
                <c:pt idx="225">
                  <c:v>7.1761927670082812</c:v>
                </c:pt>
                <c:pt idx="226">
                  <c:v>7.4776414973003522</c:v>
                </c:pt>
                <c:pt idx="227">
                  <c:v>7.8286541633284514</c:v>
                </c:pt>
                <c:pt idx="228">
                  <c:v>8.2631143700138665</c:v>
                </c:pt>
                <c:pt idx="229">
                  <c:v>9.2277028468325231</c:v>
                </c:pt>
                <c:pt idx="230">
                  <c:v>10.205211461718759</c:v>
                </c:pt>
                <c:pt idx="231">
                  <c:v>11.107220362370002</c:v>
                </c:pt>
                <c:pt idx="232">
                  <c:v>12.456630963292699</c:v>
                </c:pt>
                <c:pt idx="233">
                  <c:v>14.840793541949683</c:v>
                </c:pt>
                <c:pt idx="234">
                  <c:v>16.967814897190841</c:v>
                </c:pt>
                <c:pt idx="235">
                  <c:v>18.168062725685633</c:v>
                </c:pt>
                <c:pt idx="236">
                  <c:v>17.998607341703011</c:v>
                </c:pt>
                <c:pt idx="237">
                  <c:v>21.555431539287543</c:v>
                </c:pt>
                <c:pt idx="238">
                  <c:v>16.607291111466807</c:v>
                </c:pt>
                <c:pt idx="239">
                  <c:v>15.786072179595692</c:v>
                </c:pt>
                <c:pt idx="240">
                  <c:v>16.896526437474517</c:v>
                </c:pt>
                <c:pt idx="241">
                  <c:v>18.952023615560503</c:v>
                </c:pt>
                <c:pt idx="242">
                  <c:v>20.550777388059338</c:v>
                </c:pt>
                <c:pt idx="243">
                  <c:v>21.328318152254749</c:v>
                </c:pt>
                <c:pt idx="244">
                  <c:v>21.218640635593943</c:v>
                </c:pt>
                <c:pt idx="245">
                  <c:v>21.047291647520034</c:v>
                </c:pt>
                <c:pt idx="246">
                  <c:v>22.154670159628736</c:v>
                </c:pt>
                <c:pt idx="247">
                  <c:v>20.812943142540373</c:v>
                </c:pt>
                <c:pt idx="248">
                  <c:v>19.452155771072647</c:v>
                </c:pt>
                <c:pt idx="249">
                  <c:v>20.881451197805006</c:v>
                </c:pt>
                <c:pt idx="250">
                  <c:v>22.551062448882316</c:v>
                </c:pt>
                <c:pt idx="251">
                  <c:v>22.94008283655571</c:v>
                </c:pt>
                <c:pt idx="252">
                  <c:v>23.263944665705637</c:v>
                </c:pt>
                <c:pt idx="253">
                  <c:v>23.560104336391028</c:v>
                </c:pt>
                <c:pt idx="254">
                  <c:v>22.690513976706189</c:v>
                </c:pt>
                <c:pt idx="255">
                  <c:v>20.128950863474628</c:v>
                </c:pt>
                <c:pt idx="256">
                  <c:v>17.717310333734577</c:v>
                </c:pt>
                <c:pt idx="257">
                  <c:v>15.679789546543317</c:v>
                </c:pt>
                <c:pt idx="258">
                  <c:v>13.056536282210578</c:v>
                </c:pt>
                <c:pt idx="259">
                  <c:v>14.639578288086232</c:v>
                </c:pt>
                <c:pt idx="260">
                  <c:v>17.047787483826667</c:v>
                </c:pt>
                <c:pt idx="261">
                  <c:v>17.99702570581934</c:v>
                </c:pt>
                <c:pt idx="262">
                  <c:v>18.064751685516949</c:v>
                </c:pt>
                <c:pt idx="263">
                  <c:v>17.517675234862871</c:v>
                </c:pt>
                <c:pt idx="264">
                  <c:v>15.922452741403239</c:v>
                </c:pt>
                <c:pt idx="265">
                  <c:v>22.331134687331346</c:v>
                </c:pt>
                <c:pt idx="266">
                  <c:v>15.369030495619443</c:v>
                </c:pt>
                <c:pt idx="267">
                  <c:v>15.329583508213476</c:v>
                </c:pt>
                <c:pt idx="268">
                  <c:v>15.06458432312491</c:v>
                </c:pt>
                <c:pt idx="269">
                  <c:v>14.519132791298354</c:v>
                </c:pt>
                <c:pt idx="270">
                  <c:v>14.399168391144858</c:v>
                </c:pt>
                <c:pt idx="271">
                  <c:v>14.066707468946673</c:v>
                </c:pt>
                <c:pt idx="272">
                  <c:v>13.583181570831218</c:v>
                </c:pt>
                <c:pt idx="273">
                  <c:v>13.210692384724174</c:v>
                </c:pt>
                <c:pt idx="274">
                  <c:v>13.207240890144559</c:v>
                </c:pt>
                <c:pt idx="275">
                  <c:v>12.24000195995486</c:v>
                </c:pt>
                <c:pt idx="276">
                  <c:v>11.162317388596158</c:v>
                </c:pt>
                <c:pt idx="277">
                  <c:v>11.830206434324985</c:v>
                </c:pt>
                <c:pt idx="278">
                  <c:v>13.337084989172801</c:v>
                </c:pt>
                <c:pt idx="279">
                  <c:v>15.29895480665451</c:v>
                </c:pt>
                <c:pt idx="280">
                  <c:v>16.848133368188865</c:v>
                </c:pt>
                <c:pt idx="281">
                  <c:v>17.440986832349854</c:v>
                </c:pt>
                <c:pt idx="282">
                  <c:v>17.646543577766113</c:v>
                </c:pt>
                <c:pt idx="283">
                  <c:v>16.688854842369356</c:v>
                </c:pt>
                <c:pt idx="284">
                  <c:v>15.615752596834119</c:v>
                </c:pt>
                <c:pt idx="285">
                  <c:v>16.409611916396351</c:v>
                </c:pt>
                <c:pt idx="286">
                  <c:v>16.830046951964558</c:v>
                </c:pt>
                <c:pt idx="287">
                  <c:v>17.061058144416474</c:v>
                </c:pt>
                <c:pt idx="288">
                  <c:v>17.057017059889375</c:v>
                </c:pt>
                <c:pt idx="289">
                  <c:v>16.736409511070278</c:v>
                </c:pt>
                <c:pt idx="290">
                  <c:v>15.35076616786592</c:v>
                </c:pt>
                <c:pt idx="291">
                  <c:v>14.934803432791593</c:v>
                </c:pt>
                <c:pt idx="292">
                  <c:v>14.137472744023214</c:v>
                </c:pt>
                <c:pt idx="293">
                  <c:v>15.095964001520469</c:v>
                </c:pt>
                <c:pt idx="294">
                  <c:v>17.084704981341609</c:v>
                </c:pt>
                <c:pt idx="295">
                  <c:v>13.007385740613683</c:v>
                </c:pt>
                <c:pt idx="296">
                  <c:v>10.337661485111196</c:v>
                </c:pt>
                <c:pt idx="297">
                  <c:v>9.5914354237710171</c:v>
                </c:pt>
                <c:pt idx="298">
                  <c:v>8.2763924350632987</c:v>
                </c:pt>
                <c:pt idx="299">
                  <c:v>9.0760678185162735</c:v>
                </c:pt>
                <c:pt idx="300">
                  <c:v>9.199749150775828</c:v>
                </c:pt>
                <c:pt idx="301">
                  <c:v>10.203763259482002</c:v>
                </c:pt>
                <c:pt idx="302">
                  <c:v>7.9025312974882764</c:v>
                </c:pt>
                <c:pt idx="303">
                  <c:v>7.4906425636414218</c:v>
                </c:pt>
                <c:pt idx="304">
                  <c:v>15.419780443803113</c:v>
                </c:pt>
                <c:pt idx="305">
                  <c:v>13.20385790479607</c:v>
                </c:pt>
                <c:pt idx="306">
                  <c:v>15.512412224780409</c:v>
                </c:pt>
                <c:pt idx="307">
                  <c:v>21.028084480341874</c:v>
                </c:pt>
                <c:pt idx="308">
                  <c:v>20.437444330017449</c:v>
                </c:pt>
                <c:pt idx="309">
                  <c:v>37.031590758957186</c:v>
                </c:pt>
                <c:pt idx="310">
                  <c:v>41.018246255597958</c:v>
                </c:pt>
                <c:pt idx="311">
                  <c:v>32.98669211199455</c:v>
                </c:pt>
                <c:pt idx="312">
                  <c:v>22.276888766685758</c:v>
                </c:pt>
                <c:pt idx="313">
                  <c:v>18.872635553164887</c:v>
                </c:pt>
                <c:pt idx="314">
                  <c:v>18.595698481608402</c:v>
                </c:pt>
                <c:pt idx="315">
                  <c:v>19.104968295634787</c:v>
                </c:pt>
                <c:pt idx="316">
                  <c:v>24.970285136525192</c:v>
                </c:pt>
                <c:pt idx="317">
                  <c:v>61.83463468319674</c:v>
                </c:pt>
                <c:pt idx="318">
                  <c:v>54.298813867300943</c:v>
                </c:pt>
                <c:pt idx="319">
                  <c:v>51.937074181838327</c:v>
                </c:pt>
                <c:pt idx="320">
                  <c:v>53.561579846614677</c:v>
                </c:pt>
                <c:pt idx="321">
                  <c:v>45.687746338342471</c:v>
                </c:pt>
                <c:pt idx="322">
                  <c:v>36.715298903496659</c:v>
                </c:pt>
                <c:pt idx="323">
                  <c:v>21.866764931912542</c:v>
                </c:pt>
                <c:pt idx="324">
                  <c:v>19.630018620344426</c:v>
                </c:pt>
                <c:pt idx="325">
                  <c:v>19.626805570158567</c:v>
                </c:pt>
                <c:pt idx="326">
                  <c:v>28.92438564564425</c:v>
                </c:pt>
                <c:pt idx="327">
                  <c:v>30.473991266423081</c:v>
                </c:pt>
                <c:pt idx="328">
                  <c:v>28.39953219810538</c:v>
                </c:pt>
                <c:pt idx="329">
                  <c:v>23.344255641774819</c:v>
                </c:pt>
                <c:pt idx="330">
                  <c:v>42.089634054634104</c:v>
                </c:pt>
                <c:pt idx="331">
                  <c:v>30.866995218667416</c:v>
                </c:pt>
                <c:pt idx="332">
                  <c:v>22.911507256882654</c:v>
                </c:pt>
                <c:pt idx="333">
                  <c:v>21.470254978040817</c:v>
                </c:pt>
                <c:pt idx="334">
                  <c:v>19.325731158908617</c:v>
                </c:pt>
                <c:pt idx="335">
                  <c:v>18.857744130469857</c:v>
                </c:pt>
                <c:pt idx="336">
                  <c:v>19.07232258550307</c:v>
                </c:pt>
                <c:pt idx="337">
                  <c:v>19.283492542947045</c:v>
                </c:pt>
                <c:pt idx="338">
                  <c:v>19.591607012943037</c:v>
                </c:pt>
                <c:pt idx="339">
                  <c:v>20.671025047566921</c:v>
                </c:pt>
                <c:pt idx="340">
                  <c:v>21.429111600792346</c:v>
                </c:pt>
                <c:pt idx="341">
                  <c:v>21.207600487636853</c:v>
                </c:pt>
                <c:pt idx="342">
                  <c:v>21.710912153602969</c:v>
                </c:pt>
                <c:pt idx="343">
                  <c:v>17.211514278791228</c:v>
                </c:pt>
                <c:pt idx="344">
                  <c:v>16.877668077097734</c:v>
                </c:pt>
                <c:pt idx="345">
                  <c:v>19.506765593392331</c:v>
                </c:pt>
                <c:pt idx="346">
                  <c:v>65.626831153459051</c:v>
                </c:pt>
                <c:pt idx="347">
                  <c:v>74.940976491025367</c:v>
                </c:pt>
                <c:pt idx="348">
                  <c:v>55.197137557608059</c:v>
                </c:pt>
                <c:pt idx="349">
                  <c:v>46.190834991865572</c:v>
                </c:pt>
                <c:pt idx="350">
                  <c:v>39.653843377955653</c:v>
                </c:pt>
                <c:pt idx="351">
                  <c:v>35.963644997242142</c:v>
                </c:pt>
                <c:pt idx="352">
                  <c:v>34.865122416310072</c:v>
                </c:pt>
                <c:pt idx="353">
                  <c:v>40.402398130122741</c:v>
                </c:pt>
                <c:pt idx="354">
                  <c:v>33.874686544850086</c:v>
                </c:pt>
                <c:pt idx="355">
                  <c:v>58.99820954772003</c:v>
                </c:pt>
                <c:pt idx="356">
                  <c:v>65.908449872847086</c:v>
                </c:pt>
                <c:pt idx="357">
                  <c:v>35.314006379332554</c:v>
                </c:pt>
                <c:pt idx="358">
                  <c:v>26.107193240710952</c:v>
                </c:pt>
                <c:pt idx="359">
                  <c:v>31.281749156008271</c:v>
                </c:pt>
                <c:pt idx="360">
                  <c:v>32.506571800809027</c:v>
                </c:pt>
                <c:pt idx="361">
                  <c:v>21.928811631352733</c:v>
                </c:pt>
                <c:pt idx="362">
                  <c:v>21.068262855911385</c:v>
                </c:pt>
                <c:pt idx="363">
                  <c:v>22.989289131263362</c:v>
                </c:pt>
                <c:pt idx="364">
                  <c:v>35.467407787614377</c:v>
                </c:pt>
                <c:pt idx="365">
                  <c:v>33.240138095900797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0-4F8E-BD00-9A20AB0A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'098'!$Q$14:$Q$4146</c:f>
              <c:numCache>
                <c:formatCode>0.0</c:formatCode>
                <c:ptCount val="4133"/>
                <c:pt idx="0">
                  <c:v>0.25555402133771032</c:v>
                </c:pt>
                <c:pt idx="1">
                  <c:v>0.32920592942141985</c:v>
                </c:pt>
                <c:pt idx="2">
                  <c:v>0.37988512515387773</c:v>
                </c:pt>
                <c:pt idx="3">
                  <c:v>0.66056990151826023</c:v>
                </c:pt>
                <c:pt idx="4">
                  <c:v>0.75434033647927778</c:v>
                </c:pt>
                <c:pt idx="5">
                  <c:v>0.76687090685268766</c:v>
                </c:pt>
                <c:pt idx="6">
                  <c:v>0.63355956093557653</c:v>
                </c:pt>
                <c:pt idx="7">
                  <c:v>0.66251910135412395</c:v>
                </c:pt>
                <c:pt idx="8">
                  <c:v>0.70540149774312677</c:v>
                </c:pt>
                <c:pt idx="9">
                  <c:v>0.73296875256462879</c:v>
                </c:pt>
                <c:pt idx="10">
                  <c:v>0.75294805088223227</c:v>
                </c:pt>
                <c:pt idx="11">
                  <c:v>0.70463574066475176</c:v>
                </c:pt>
                <c:pt idx="12">
                  <c:v>0.66961975789905614</c:v>
                </c:pt>
                <c:pt idx="13">
                  <c:v>0.59346173574066474</c:v>
                </c:pt>
                <c:pt idx="14">
                  <c:v>0.55962919573245784</c:v>
                </c:pt>
                <c:pt idx="15">
                  <c:v>0.50630465736561348</c:v>
                </c:pt>
                <c:pt idx="16">
                  <c:v>0.45945424702503074</c:v>
                </c:pt>
                <c:pt idx="17">
                  <c:v>0.41657185063602786</c:v>
                </c:pt>
                <c:pt idx="18">
                  <c:v>0.43850034878949534</c:v>
                </c:pt>
                <c:pt idx="19">
                  <c:v>0.4320958350430858</c:v>
                </c:pt>
                <c:pt idx="20">
                  <c:v>0.41295190808370952</c:v>
                </c:pt>
                <c:pt idx="21">
                  <c:v>0.40968003693065252</c:v>
                </c:pt>
                <c:pt idx="22">
                  <c:v>0.4052247230201067</c:v>
                </c:pt>
                <c:pt idx="23">
                  <c:v>0.38085972507180965</c:v>
                </c:pt>
                <c:pt idx="24">
                  <c:v>0.36060196963479696</c:v>
                </c:pt>
                <c:pt idx="25">
                  <c:v>0.34062267131719326</c:v>
                </c:pt>
                <c:pt idx="26">
                  <c:v>0.3324778005744769</c:v>
                </c:pt>
                <c:pt idx="27">
                  <c:v>0.3217572014772262</c:v>
                </c:pt>
                <c:pt idx="28">
                  <c:v>0.33561044316782929</c:v>
                </c:pt>
                <c:pt idx="29">
                  <c:v>0.34563489946655734</c:v>
                </c:pt>
                <c:pt idx="30">
                  <c:v>0.33150320065654504</c:v>
                </c:pt>
                <c:pt idx="31">
                  <c:v>0.30748627410750923</c:v>
                </c:pt>
                <c:pt idx="32">
                  <c:v>0.29989831760361102</c:v>
                </c:pt>
                <c:pt idx="33">
                  <c:v>0.30323980303652032</c:v>
                </c:pt>
                <c:pt idx="34">
                  <c:v>0.31333387361510057</c:v>
                </c:pt>
                <c:pt idx="35">
                  <c:v>0.26808459171112026</c:v>
                </c:pt>
                <c:pt idx="36">
                  <c:v>0.25806013541239231</c:v>
                </c:pt>
                <c:pt idx="37">
                  <c:v>0.25645900697578999</c:v>
                </c:pt>
                <c:pt idx="38">
                  <c:v>0.26216737792367678</c:v>
                </c:pt>
                <c:pt idx="39">
                  <c:v>0.22993596635207222</c:v>
                </c:pt>
                <c:pt idx="40">
                  <c:v>0.18392092736971685</c:v>
                </c:pt>
                <c:pt idx="41">
                  <c:v>0.18113635617562587</c:v>
                </c:pt>
                <c:pt idx="42">
                  <c:v>0.18600935576528513</c:v>
                </c:pt>
                <c:pt idx="43">
                  <c:v>0.21496889618383275</c:v>
                </c:pt>
                <c:pt idx="44">
                  <c:v>0.19039505539597876</c:v>
                </c:pt>
                <c:pt idx="45">
                  <c:v>0.16380240049240866</c:v>
                </c:pt>
                <c:pt idx="46">
                  <c:v>0.18788894132129677</c:v>
                </c:pt>
                <c:pt idx="47">
                  <c:v>0.19979298317603614</c:v>
                </c:pt>
                <c:pt idx="48">
                  <c:v>0.23508742306114078</c:v>
                </c:pt>
                <c:pt idx="49">
                  <c:v>0.3013602174805089</c:v>
                </c:pt>
                <c:pt idx="50">
                  <c:v>0.32774402954452203</c:v>
                </c:pt>
                <c:pt idx="51">
                  <c:v>0.31625767336889626</c:v>
                </c:pt>
                <c:pt idx="52">
                  <c:v>0.30734704554780473</c:v>
                </c:pt>
                <c:pt idx="53">
                  <c:v>0.30999238818219133</c:v>
                </c:pt>
                <c:pt idx="54">
                  <c:v>0.31764995896594178</c:v>
                </c:pt>
                <c:pt idx="55">
                  <c:v>0.3432680139515798</c:v>
                </c:pt>
                <c:pt idx="56">
                  <c:v>0.35600742716454659</c:v>
                </c:pt>
                <c:pt idx="57">
                  <c:v>0.35099519901518261</c:v>
                </c:pt>
                <c:pt idx="58">
                  <c:v>0.35217864177267139</c:v>
                </c:pt>
                <c:pt idx="59">
                  <c:v>0.34535644234714813</c:v>
                </c:pt>
                <c:pt idx="60">
                  <c:v>0.34312878539187536</c:v>
                </c:pt>
                <c:pt idx="61">
                  <c:v>0.33031975789905621</c:v>
                </c:pt>
                <c:pt idx="62">
                  <c:v>0.32126990151826018</c:v>
                </c:pt>
                <c:pt idx="63">
                  <c:v>0.30129060320065665</c:v>
                </c:pt>
                <c:pt idx="64">
                  <c:v>0.28172899056216666</c:v>
                </c:pt>
                <c:pt idx="65">
                  <c:v>0.25402250718096026</c:v>
                </c:pt>
                <c:pt idx="66">
                  <c:v>0.2415615510874026</c:v>
                </c:pt>
                <c:pt idx="67">
                  <c:v>0.22736023799753796</c:v>
                </c:pt>
                <c:pt idx="68">
                  <c:v>0.17507991382847768</c:v>
                </c:pt>
                <c:pt idx="69">
                  <c:v>0.15189835863766932</c:v>
                </c:pt>
                <c:pt idx="70">
                  <c:v>0.18127558473533037</c:v>
                </c:pt>
                <c:pt idx="71">
                  <c:v>0.23202439474764061</c:v>
                </c:pt>
                <c:pt idx="72">
                  <c:v>0.3088785597045548</c:v>
                </c:pt>
                <c:pt idx="73">
                  <c:v>0.35997544111612645</c:v>
                </c:pt>
                <c:pt idx="74">
                  <c:v>0.40362359458350433</c:v>
                </c:pt>
                <c:pt idx="75">
                  <c:v>0.42938087812884701</c:v>
                </c:pt>
                <c:pt idx="76">
                  <c:v>0.44142414854329098</c:v>
                </c:pt>
                <c:pt idx="77">
                  <c:v>0.42924164956914235</c:v>
                </c:pt>
                <c:pt idx="78">
                  <c:v>0.4008390233894133</c:v>
                </c:pt>
                <c:pt idx="79">
                  <c:v>0.3977063807960608</c:v>
                </c:pt>
                <c:pt idx="80">
                  <c:v>0.404528580221584</c:v>
                </c:pt>
                <c:pt idx="81">
                  <c:v>0.42443826425933529</c:v>
                </c:pt>
                <c:pt idx="82">
                  <c:v>0.40912312269183426</c:v>
                </c:pt>
                <c:pt idx="83">
                  <c:v>0.39673178087812894</c:v>
                </c:pt>
                <c:pt idx="84">
                  <c:v>0.38378352482560535</c:v>
                </c:pt>
                <c:pt idx="85">
                  <c:v>0.3918587812884694</c:v>
                </c:pt>
                <c:pt idx="86">
                  <c:v>0.38545426754205991</c:v>
                </c:pt>
                <c:pt idx="87">
                  <c:v>0.37187948297086587</c:v>
                </c:pt>
                <c:pt idx="88">
                  <c:v>0.35433668444809191</c:v>
                </c:pt>
                <c:pt idx="89">
                  <c:v>0.34083151415675011</c:v>
                </c:pt>
                <c:pt idx="90">
                  <c:v>0.34688795650389831</c:v>
                </c:pt>
                <c:pt idx="91">
                  <c:v>0.34201495691423883</c:v>
                </c:pt>
                <c:pt idx="92">
                  <c:v>0.3182068732047601</c:v>
                </c:pt>
                <c:pt idx="93">
                  <c:v>0.29996793188346332</c:v>
                </c:pt>
                <c:pt idx="94">
                  <c:v>0.2945380180549857</c:v>
                </c:pt>
                <c:pt idx="95">
                  <c:v>0.27539409109560942</c:v>
                </c:pt>
                <c:pt idx="96">
                  <c:v>0.23585318013951584</c:v>
                </c:pt>
                <c:pt idx="97">
                  <c:v>0.21155779647107098</c:v>
                </c:pt>
                <c:pt idx="98">
                  <c:v>0.18851546983996734</c:v>
                </c:pt>
                <c:pt idx="99">
                  <c:v>0.18280709889208047</c:v>
                </c:pt>
                <c:pt idx="100">
                  <c:v>0.22374029544521953</c:v>
                </c:pt>
                <c:pt idx="101">
                  <c:v>0.26314197784160864</c:v>
                </c:pt>
                <c:pt idx="102">
                  <c:v>0.27615984817398448</c:v>
                </c:pt>
                <c:pt idx="103">
                  <c:v>0.29906294624538377</c:v>
                </c:pt>
                <c:pt idx="104">
                  <c:v>0.4831927164546575</c:v>
                </c:pt>
                <c:pt idx="105">
                  <c:v>0.51716448502256873</c:v>
                </c:pt>
                <c:pt idx="106">
                  <c:v>0.50449468608945425</c:v>
                </c:pt>
                <c:pt idx="107">
                  <c:v>0.2404477226097661</c:v>
                </c:pt>
                <c:pt idx="108">
                  <c:v>0.23348629462453843</c:v>
                </c:pt>
                <c:pt idx="109">
                  <c:v>0.24406766516208458</c:v>
                </c:pt>
                <c:pt idx="110">
                  <c:v>0.25757283545342641</c:v>
                </c:pt>
                <c:pt idx="111">
                  <c:v>0.25604132129667628</c:v>
                </c:pt>
                <c:pt idx="112">
                  <c:v>0.2609143208863357</c:v>
                </c:pt>
                <c:pt idx="113">
                  <c:v>0.26000933524825609</c:v>
                </c:pt>
                <c:pt idx="114">
                  <c:v>0.27107800574476815</c:v>
                </c:pt>
                <c:pt idx="115">
                  <c:v>0.339787299958966</c:v>
                </c:pt>
                <c:pt idx="116">
                  <c:v>0.38615041034058267</c:v>
                </c:pt>
                <c:pt idx="117">
                  <c:v>0.40675623717685688</c:v>
                </c:pt>
                <c:pt idx="118">
                  <c:v>0.25151639310627827</c:v>
                </c:pt>
                <c:pt idx="119">
                  <c:v>0.19130004103405829</c:v>
                </c:pt>
                <c:pt idx="120">
                  <c:v>0.18670549856380805</c:v>
                </c:pt>
                <c:pt idx="121">
                  <c:v>0.18461707016823975</c:v>
                </c:pt>
                <c:pt idx="122">
                  <c:v>0.18315517029134179</c:v>
                </c:pt>
                <c:pt idx="123">
                  <c:v>0.30511938859253185</c:v>
                </c:pt>
                <c:pt idx="124">
                  <c:v>0.3498117562576939</c:v>
                </c:pt>
                <c:pt idx="125">
                  <c:v>0.33400931473122697</c:v>
                </c:pt>
                <c:pt idx="126">
                  <c:v>0.38782115305703735</c:v>
                </c:pt>
                <c:pt idx="127">
                  <c:v>0.42938087812884701</c:v>
                </c:pt>
                <c:pt idx="128">
                  <c:v>0.34466029954862537</c:v>
                </c:pt>
                <c:pt idx="129">
                  <c:v>0.2130893106278211</c:v>
                </c:pt>
                <c:pt idx="130">
                  <c:v>0.18162365613459175</c:v>
                </c:pt>
                <c:pt idx="131">
                  <c:v>0.20612788264259332</c:v>
                </c:pt>
                <c:pt idx="132">
                  <c:v>0.22220878128846944</c:v>
                </c:pt>
                <c:pt idx="133">
                  <c:v>0.22965750923266315</c:v>
                </c:pt>
                <c:pt idx="134">
                  <c:v>0.18768009848173992</c:v>
                </c:pt>
                <c:pt idx="135">
                  <c:v>0.15370832991382857</c:v>
                </c:pt>
                <c:pt idx="136">
                  <c:v>0.14131698810012319</c:v>
                </c:pt>
                <c:pt idx="137">
                  <c:v>0.13442517439474758</c:v>
                </c:pt>
                <c:pt idx="138">
                  <c:v>0.12300843249897428</c:v>
                </c:pt>
                <c:pt idx="139">
                  <c:v>0.11973656134591726</c:v>
                </c:pt>
                <c:pt idx="140">
                  <c:v>0.12279958965941744</c:v>
                </c:pt>
                <c:pt idx="141">
                  <c:v>0.12913448912597464</c:v>
                </c:pt>
                <c:pt idx="142">
                  <c:v>0.12906487484612228</c:v>
                </c:pt>
                <c:pt idx="143">
                  <c:v>0.13115330324169056</c:v>
                </c:pt>
                <c:pt idx="144">
                  <c:v>0.13400748871563409</c:v>
                </c:pt>
                <c:pt idx="145">
                  <c:v>0.13741858842839563</c:v>
                </c:pt>
                <c:pt idx="146">
                  <c:v>0.14166505949938454</c:v>
                </c:pt>
                <c:pt idx="147">
                  <c:v>0.14159544521953218</c:v>
                </c:pt>
                <c:pt idx="148">
                  <c:v>0.14027277390233894</c:v>
                </c:pt>
                <c:pt idx="149">
                  <c:v>0.13741858842839563</c:v>
                </c:pt>
                <c:pt idx="150">
                  <c:v>0.13769704554780482</c:v>
                </c:pt>
                <c:pt idx="151">
                  <c:v>0.14250043085761194</c:v>
                </c:pt>
                <c:pt idx="152">
                  <c:v>0.14124737382027083</c:v>
                </c:pt>
                <c:pt idx="153">
                  <c:v>0.14438001641362333</c:v>
                </c:pt>
                <c:pt idx="154">
                  <c:v>0.1450065449322939</c:v>
                </c:pt>
                <c:pt idx="155">
                  <c:v>0.15071491588018057</c:v>
                </c:pt>
                <c:pt idx="156">
                  <c:v>0.14953147312269183</c:v>
                </c:pt>
                <c:pt idx="157">
                  <c:v>0.1457026877308166</c:v>
                </c:pt>
                <c:pt idx="158">
                  <c:v>0.13957663110381627</c:v>
                </c:pt>
                <c:pt idx="159">
                  <c:v>0.13275443167829301</c:v>
                </c:pt>
                <c:pt idx="160">
                  <c:v>0.12064154698399679</c:v>
                </c:pt>
                <c:pt idx="161">
                  <c:v>0.10762367665162086</c:v>
                </c:pt>
                <c:pt idx="162">
                  <c:v>0.11388896183832589</c:v>
                </c:pt>
                <c:pt idx="163">
                  <c:v>0.16136590069757903</c:v>
                </c:pt>
                <c:pt idx="164">
                  <c:v>0.19923606893721796</c:v>
                </c:pt>
                <c:pt idx="165">
                  <c:v>0.15315141567501037</c:v>
                </c:pt>
                <c:pt idx="166">
                  <c:v>0.13212790315962245</c:v>
                </c:pt>
                <c:pt idx="167">
                  <c:v>0.10692753385309815</c:v>
                </c:pt>
                <c:pt idx="168">
                  <c:v>0.15141105867870344</c:v>
                </c:pt>
                <c:pt idx="169">
                  <c:v>0.18322478457119412</c:v>
                </c:pt>
                <c:pt idx="170">
                  <c:v>0.20062835453426353</c:v>
                </c:pt>
                <c:pt idx="171">
                  <c:v>0.19116081247435379</c:v>
                </c:pt>
                <c:pt idx="172">
                  <c:v>0.16999807139926137</c:v>
                </c:pt>
                <c:pt idx="173">
                  <c:v>0.14869610176446463</c:v>
                </c:pt>
                <c:pt idx="174">
                  <c:v>0.189490069757899</c:v>
                </c:pt>
                <c:pt idx="175">
                  <c:v>0.20188141157160444</c:v>
                </c:pt>
                <c:pt idx="176">
                  <c:v>0.22429720968403771</c:v>
                </c:pt>
                <c:pt idx="177">
                  <c:v>0.21900652441526477</c:v>
                </c:pt>
                <c:pt idx="178">
                  <c:v>0.20758978251949126</c:v>
                </c:pt>
                <c:pt idx="179">
                  <c:v>0.20967821091505953</c:v>
                </c:pt>
                <c:pt idx="180">
                  <c:v>0.16749195732457939</c:v>
                </c:pt>
                <c:pt idx="181">
                  <c:v>0.12614107509232661</c:v>
                </c:pt>
                <c:pt idx="182">
                  <c:v>9.2030077964710771E-2</c:v>
                </c:pt>
                <c:pt idx="183">
                  <c:v>9.7529606073040592E-2</c:v>
                </c:pt>
                <c:pt idx="184">
                  <c:v>0.1103386335658597</c:v>
                </c:pt>
                <c:pt idx="185">
                  <c:v>0.11945810422650806</c:v>
                </c:pt>
                <c:pt idx="186">
                  <c:v>0.12245151826015589</c:v>
                </c:pt>
                <c:pt idx="187">
                  <c:v>0.12231228970045138</c:v>
                </c:pt>
                <c:pt idx="188">
                  <c:v>0.12071116126384895</c:v>
                </c:pt>
                <c:pt idx="189">
                  <c:v>0.12259074681986058</c:v>
                </c:pt>
                <c:pt idx="190">
                  <c:v>0.12467917521542887</c:v>
                </c:pt>
                <c:pt idx="191">
                  <c:v>0.10797174805088219</c:v>
                </c:pt>
                <c:pt idx="192">
                  <c:v>0.11347127615921221</c:v>
                </c:pt>
                <c:pt idx="193">
                  <c:v>0.13574784571194104</c:v>
                </c:pt>
                <c:pt idx="194">
                  <c:v>0.14020315962248681</c:v>
                </c:pt>
                <c:pt idx="195">
                  <c:v>0.13693128846942976</c:v>
                </c:pt>
                <c:pt idx="196">
                  <c:v>0.13045716044316785</c:v>
                </c:pt>
                <c:pt idx="197">
                  <c:v>0.12481840377513337</c:v>
                </c:pt>
                <c:pt idx="198">
                  <c:v>0.11528124743537148</c:v>
                </c:pt>
                <c:pt idx="199">
                  <c:v>0.1193884899466557</c:v>
                </c:pt>
                <c:pt idx="200">
                  <c:v>0.12802066064833822</c:v>
                </c:pt>
                <c:pt idx="201">
                  <c:v>0.12857757488715643</c:v>
                </c:pt>
                <c:pt idx="202">
                  <c:v>0.12565377513336076</c:v>
                </c:pt>
                <c:pt idx="203">
                  <c:v>0.11319281903980302</c:v>
                </c:pt>
                <c:pt idx="204">
                  <c:v>0.10337720558063195</c:v>
                </c:pt>
                <c:pt idx="205">
                  <c:v>9.6833463274517889E-2</c:v>
                </c:pt>
                <c:pt idx="206">
                  <c:v>0.10316836274107509</c:v>
                </c:pt>
                <c:pt idx="207">
                  <c:v>0.10316836274107509</c:v>
                </c:pt>
                <c:pt idx="208">
                  <c:v>9.9618034468609062E-2</c:v>
                </c:pt>
                <c:pt idx="209">
                  <c:v>9.0359335248256192E-2</c:v>
                </c:pt>
                <c:pt idx="210">
                  <c:v>9.4257734919983557E-2</c:v>
                </c:pt>
                <c:pt idx="211">
                  <c:v>0.11075631924497338</c:v>
                </c:pt>
                <c:pt idx="212">
                  <c:v>0.12857757488715643</c:v>
                </c:pt>
                <c:pt idx="213">
                  <c:v>0.12815988920804275</c:v>
                </c:pt>
                <c:pt idx="214">
                  <c:v>0.12516647517439472</c:v>
                </c:pt>
                <c:pt idx="215">
                  <c:v>0.14403194501436201</c:v>
                </c:pt>
                <c:pt idx="216">
                  <c:v>0.19840069757899054</c:v>
                </c:pt>
                <c:pt idx="217">
                  <c:v>0.27817866228970051</c:v>
                </c:pt>
                <c:pt idx="218">
                  <c:v>0.23111940910956097</c:v>
                </c:pt>
                <c:pt idx="219">
                  <c:v>0.1589294009027494</c:v>
                </c:pt>
                <c:pt idx="220">
                  <c:v>0.10936403364792778</c:v>
                </c:pt>
                <c:pt idx="221">
                  <c:v>0.14291811653672559</c:v>
                </c:pt>
                <c:pt idx="222">
                  <c:v>0.19088235535494458</c:v>
                </c:pt>
                <c:pt idx="223">
                  <c:v>0.24970642183011907</c:v>
                </c:pt>
                <c:pt idx="224">
                  <c:v>0.28298204759950762</c:v>
                </c:pt>
                <c:pt idx="225">
                  <c:v>0.29982870332375877</c:v>
                </c:pt>
                <c:pt idx="226">
                  <c:v>0.32168758719737384</c:v>
                </c:pt>
                <c:pt idx="227">
                  <c:v>0.33749002872384082</c:v>
                </c:pt>
                <c:pt idx="228">
                  <c:v>0.35691241280262626</c:v>
                </c:pt>
                <c:pt idx="229">
                  <c:v>0.39687100943783338</c:v>
                </c:pt>
                <c:pt idx="230">
                  <c:v>0.45882771850636034</c:v>
                </c:pt>
                <c:pt idx="231">
                  <c:v>0.47316826015592944</c:v>
                </c:pt>
                <c:pt idx="232">
                  <c:v>0.51277878539187527</c:v>
                </c:pt>
                <c:pt idx="233">
                  <c:v>0.57459626590069757</c:v>
                </c:pt>
                <c:pt idx="234">
                  <c:v>0.64727357406647512</c:v>
                </c:pt>
                <c:pt idx="235">
                  <c:v>0.71507788264259342</c:v>
                </c:pt>
                <c:pt idx="236">
                  <c:v>0.72238738202708241</c:v>
                </c:pt>
                <c:pt idx="237">
                  <c:v>0.81469591711120226</c:v>
                </c:pt>
                <c:pt idx="238">
                  <c:v>0.78754634796881418</c:v>
                </c:pt>
                <c:pt idx="239">
                  <c:v>0.64636858842839551</c:v>
                </c:pt>
                <c:pt idx="240">
                  <c:v>0.68890291341813703</c:v>
                </c:pt>
                <c:pt idx="241">
                  <c:v>0.77042123512515392</c:v>
                </c:pt>
                <c:pt idx="242">
                  <c:v>0.84929421419778417</c:v>
                </c:pt>
                <c:pt idx="243">
                  <c:v>0.90818789495281105</c:v>
                </c:pt>
                <c:pt idx="244">
                  <c:v>0.89057548215018467</c:v>
                </c:pt>
                <c:pt idx="245">
                  <c:v>0.91487086581862942</c:v>
                </c:pt>
                <c:pt idx="246">
                  <c:v>0.988522773902339</c:v>
                </c:pt>
                <c:pt idx="247">
                  <c:v>0.95427254821501861</c:v>
                </c:pt>
                <c:pt idx="248">
                  <c:v>0.82130927369716866</c:v>
                </c:pt>
                <c:pt idx="249">
                  <c:v>0.85367991382847774</c:v>
                </c:pt>
                <c:pt idx="250">
                  <c:v>0.99736378744357812</c:v>
                </c:pt>
                <c:pt idx="251">
                  <c:v>1.0910646081247435</c:v>
                </c:pt>
                <c:pt idx="252">
                  <c:v>1.0761671522363561</c:v>
                </c:pt>
                <c:pt idx="253">
                  <c:v>1.0380185268773083</c:v>
                </c:pt>
                <c:pt idx="254">
                  <c:v>1.033215141567501</c:v>
                </c:pt>
                <c:pt idx="255">
                  <c:v>0.93032523594583505</c:v>
                </c:pt>
                <c:pt idx="256">
                  <c:v>0.8584136848584325</c:v>
                </c:pt>
                <c:pt idx="257">
                  <c:v>0.75301766516208468</c:v>
                </c:pt>
                <c:pt idx="258">
                  <c:v>0.62464893311448499</c:v>
                </c:pt>
                <c:pt idx="259">
                  <c:v>0.55287661058678694</c:v>
                </c:pt>
                <c:pt idx="260">
                  <c:v>0.65855108740254409</c:v>
                </c:pt>
                <c:pt idx="261">
                  <c:v>0.74034786622896998</c:v>
                </c:pt>
                <c:pt idx="262">
                  <c:v>0.76248520722199442</c:v>
                </c:pt>
                <c:pt idx="263">
                  <c:v>0.87289345506770633</c:v>
                </c:pt>
                <c:pt idx="264">
                  <c:v>0.94515307755437006</c:v>
                </c:pt>
                <c:pt idx="265">
                  <c:v>0.91187745178498147</c:v>
                </c:pt>
                <c:pt idx="266">
                  <c:v>0.83899130077964723</c:v>
                </c:pt>
                <c:pt idx="267">
                  <c:v>0.68354261386951165</c:v>
                </c:pt>
                <c:pt idx="268">
                  <c:v>0.65339963069347562</c:v>
                </c:pt>
                <c:pt idx="269">
                  <c:v>0.6379452605662701</c:v>
                </c:pt>
                <c:pt idx="270">
                  <c:v>0.645742059909725</c:v>
                </c:pt>
                <c:pt idx="271">
                  <c:v>0.64003368896183832</c:v>
                </c:pt>
                <c:pt idx="272">
                  <c:v>0.64253980303652036</c:v>
                </c:pt>
                <c:pt idx="273">
                  <c:v>0.57480510874025437</c:v>
                </c:pt>
                <c:pt idx="274">
                  <c:v>0.54159909725071809</c:v>
                </c:pt>
                <c:pt idx="275">
                  <c:v>0.47504784571194097</c:v>
                </c:pt>
                <c:pt idx="276">
                  <c:v>0.41524917931883465</c:v>
                </c:pt>
                <c:pt idx="277">
                  <c:v>0.3700695116947067</c:v>
                </c:pt>
                <c:pt idx="278">
                  <c:v>0.43495002051702919</c:v>
                </c:pt>
                <c:pt idx="279">
                  <c:v>0.62757273286828064</c:v>
                </c:pt>
                <c:pt idx="280">
                  <c:v>0.77146544932293815</c:v>
                </c:pt>
                <c:pt idx="281">
                  <c:v>0.79541276159212149</c:v>
                </c:pt>
                <c:pt idx="282">
                  <c:v>0.77021239228559701</c:v>
                </c:pt>
                <c:pt idx="283">
                  <c:v>0.74696122281493638</c:v>
                </c:pt>
                <c:pt idx="284">
                  <c:v>0.7067937833401724</c:v>
                </c:pt>
                <c:pt idx="285">
                  <c:v>0.67741655724251137</c:v>
                </c:pt>
                <c:pt idx="286">
                  <c:v>0.66251910135412395</c:v>
                </c:pt>
                <c:pt idx="287">
                  <c:v>0.64448900287238409</c:v>
                </c:pt>
                <c:pt idx="288">
                  <c:v>0.65750687320475998</c:v>
                </c:pt>
                <c:pt idx="289">
                  <c:v>0.71027449733278636</c:v>
                </c:pt>
                <c:pt idx="290">
                  <c:v>0.72196969634796881</c:v>
                </c:pt>
                <c:pt idx="291">
                  <c:v>0.65263387361510061</c:v>
                </c:pt>
                <c:pt idx="292">
                  <c:v>0.63891986048420202</c:v>
                </c:pt>
                <c:pt idx="293">
                  <c:v>0.57717199425523191</c:v>
                </c:pt>
                <c:pt idx="294">
                  <c:v>0.53129618383258115</c:v>
                </c:pt>
                <c:pt idx="295">
                  <c:v>0.46251727533853104</c:v>
                </c:pt>
                <c:pt idx="296">
                  <c:v>0.38851729585556016</c:v>
                </c:pt>
                <c:pt idx="297">
                  <c:v>0.31159351661879364</c:v>
                </c:pt>
                <c:pt idx="298">
                  <c:v>0.32676942962659011</c:v>
                </c:pt>
                <c:pt idx="299">
                  <c:v>0.2947468608945425</c:v>
                </c:pt>
                <c:pt idx="300">
                  <c:v>0.22471489536315142</c:v>
                </c:pt>
                <c:pt idx="301">
                  <c:v>0.16679581452605668</c:v>
                </c:pt>
                <c:pt idx="302">
                  <c:v>0.21427275338530982</c:v>
                </c:pt>
                <c:pt idx="303">
                  <c:v>0.2488710504718917</c:v>
                </c:pt>
                <c:pt idx="304">
                  <c:v>0.36429152646696761</c:v>
                </c:pt>
                <c:pt idx="305">
                  <c:v>0.49203372999589662</c:v>
                </c:pt>
                <c:pt idx="306">
                  <c:v>0.54953512515387781</c:v>
                </c:pt>
                <c:pt idx="307">
                  <c:v>0.71521711120229781</c:v>
                </c:pt>
                <c:pt idx="308">
                  <c:v>0.78239489125974571</c:v>
                </c:pt>
                <c:pt idx="309">
                  <c:v>0.46620683217070169</c:v>
                </c:pt>
                <c:pt idx="310">
                  <c:v>0.39387759540418549</c:v>
                </c:pt>
                <c:pt idx="311">
                  <c:v>0.5289292983176036</c:v>
                </c:pt>
                <c:pt idx="312">
                  <c:v>0.57939965121050485</c:v>
                </c:pt>
                <c:pt idx="313">
                  <c:v>0.51396222814936399</c:v>
                </c:pt>
                <c:pt idx="314">
                  <c:v>0.48897070168239642</c:v>
                </c:pt>
                <c:pt idx="315">
                  <c:v>0.73728483791546984</c:v>
                </c:pt>
                <c:pt idx="316">
                  <c:v>0.55976842429216256</c:v>
                </c:pt>
                <c:pt idx="317">
                  <c:v>0.44692367665162086</c:v>
                </c:pt>
                <c:pt idx="318">
                  <c:v>0.41504033647927785</c:v>
                </c:pt>
                <c:pt idx="319">
                  <c:v>0.50296317193270423</c:v>
                </c:pt>
                <c:pt idx="320">
                  <c:v>0.84184548625359046</c:v>
                </c:pt>
                <c:pt idx="321">
                  <c:v>1.2504813089864588</c:v>
                </c:pt>
                <c:pt idx="322">
                  <c:v>1.0243045137464095</c:v>
                </c:pt>
                <c:pt idx="323">
                  <c:v>0.87498188346327455</c:v>
                </c:pt>
                <c:pt idx="324">
                  <c:v>0.59220867870332372</c:v>
                </c:pt>
                <c:pt idx="325">
                  <c:v>0.69927544111612649</c:v>
                </c:pt>
                <c:pt idx="326">
                  <c:v>0.92030077964710721</c:v>
                </c:pt>
                <c:pt idx="327">
                  <c:v>1.0828501231021748</c:v>
                </c:pt>
                <c:pt idx="328">
                  <c:v>0.93171752154288057</c:v>
                </c:pt>
                <c:pt idx="329">
                  <c:v>0.90164415264669673</c:v>
                </c:pt>
                <c:pt idx="330">
                  <c:v>0.95872786212556438</c:v>
                </c:pt>
                <c:pt idx="331">
                  <c:v>0.92893295034878953</c:v>
                </c:pt>
                <c:pt idx="332">
                  <c:v>0.6656517439474765</c:v>
                </c:pt>
                <c:pt idx="333">
                  <c:v>0.57960849405006165</c:v>
                </c:pt>
                <c:pt idx="334">
                  <c:v>0.57383050882232256</c:v>
                </c:pt>
                <c:pt idx="335">
                  <c:v>0.57424819450143627</c:v>
                </c:pt>
                <c:pt idx="336">
                  <c:v>0.55134509643003693</c:v>
                </c:pt>
                <c:pt idx="337">
                  <c:v>0.54709862535904796</c:v>
                </c:pt>
                <c:pt idx="338">
                  <c:v>0.53227078375051295</c:v>
                </c:pt>
                <c:pt idx="339">
                  <c:v>0.53199232663110385</c:v>
                </c:pt>
                <c:pt idx="340">
                  <c:v>0.53888414033647936</c:v>
                </c:pt>
                <c:pt idx="341">
                  <c:v>0.55962919573245784</c:v>
                </c:pt>
                <c:pt idx="342">
                  <c:v>0.47630090274928194</c:v>
                </c:pt>
                <c:pt idx="343">
                  <c:v>0.35510244152646703</c:v>
                </c:pt>
                <c:pt idx="344">
                  <c:v>0.44037993434550682</c:v>
                </c:pt>
                <c:pt idx="345">
                  <c:v>0.4528408904390645</c:v>
                </c:pt>
                <c:pt idx="346">
                  <c:v>0.47073176036109982</c:v>
                </c:pt>
                <c:pt idx="347">
                  <c:v>1.0561182396389002</c:v>
                </c:pt>
                <c:pt idx="348">
                  <c:v>1.3254558883873615</c:v>
                </c:pt>
                <c:pt idx="349">
                  <c:v>1.4528500205170289</c:v>
                </c:pt>
                <c:pt idx="350">
                  <c:v>1.2962178908494051</c:v>
                </c:pt>
                <c:pt idx="351">
                  <c:v>1.3081219327041447</c:v>
                </c:pt>
                <c:pt idx="352">
                  <c:v>1.3629779852277391</c:v>
                </c:pt>
                <c:pt idx="353">
                  <c:v>1.3638829708658184</c:v>
                </c:pt>
                <c:pt idx="354">
                  <c:v>1.469627061961428</c:v>
                </c:pt>
                <c:pt idx="355">
                  <c:v>1.348428600738613</c:v>
                </c:pt>
                <c:pt idx="356">
                  <c:v>1.5652770824784572</c:v>
                </c:pt>
                <c:pt idx="357">
                  <c:v>1.1127842634386542</c:v>
                </c:pt>
                <c:pt idx="358">
                  <c:v>0.79450777595404198</c:v>
                </c:pt>
                <c:pt idx="359">
                  <c:v>0.89099316782929816</c:v>
                </c:pt>
                <c:pt idx="360">
                  <c:v>0.97125843249897426</c:v>
                </c:pt>
                <c:pt idx="361">
                  <c:v>0.84400352892901109</c:v>
                </c:pt>
                <c:pt idx="362">
                  <c:v>0.61761789084940499</c:v>
                </c:pt>
                <c:pt idx="363">
                  <c:v>0.98622550266721387</c:v>
                </c:pt>
                <c:pt idx="364">
                  <c:v>0.8724757693885925</c:v>
                </c:pt>
                <c:pt idx="365">
                  <c:v>1.0543082683627409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8A-4565-8389-93E3090C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'098'!$S$14:$S$4146</c:f>
              <c:numCache>
                <c:formatCode>0.0</c:formatCode>
                <c:ptCount val="4133"/>
                <c:pt idx="0">
                  <c:v>1.2824664371218175</c:v>
                </c:pt>
                <c:pt idx="1">
                  <c:v>0.5568956553681389</c:v>
                </c:pt>
                <c:pt idx="2">
                  <c:v>2.2516790680990613</c:v>
                </c:pt>
                <c:pt idx="3">
                  <c:v>2.7228984687951785</c:v>
                </c:pt>
                <c:pt idx="4">
                  <c:v>0.56492780424364142</c:v>
                </c:pt>
                <c:pt idx="5">
                  <c:v>0.65863620779116205</c:v>
                </c:pt>
                <c:pt idx="6">
                  <c:v>2.2115183237215503</c:v>
                </c:pt>
                <c:pt idx="7">
                  <c:v>2.2811302806425684</c:v>
                </c:pt>
                <c:pt idx="8">
                  <c:v>3.7510135248594363</c:v>
                </c:pt>
                <c:pt idx="9">
                  <c:v>3.0040236794377497</c:v>
                </c:pt>
                <c:pt idx="10">
                  <c:v>3.8688183750334648</c:v>
                </c:pt>
                <c:pt idx="11">
                  <c:v>3.9598493956224874</c:v>
                </c:pt>
                <c:pt idx="12">
                  <c:v>3.5341455052208826</c:v>
                </c:pt>
                <c:pt idx="13">
                  <c:v>3.3467286981258364</c:v>
                </c:pt>
                <c:pt idx="14">
                  <c:v>3.3547608470013364</c:v>
                </c:pt>
                <c:pt idx="15">
                  <c:v>3.4966621438018732</c:v>
                </c:pt>
                <c:pt idx="16">
                  <c:v>3.4109858891298512</c:v>
                </c:pt>
                <c:pt idx="17">
                  <c:v>4.1365566708835315</c:v>
                </c:pt>
                <c:pt idx="18">
                  <c:v>4.4042949667336</c:v>
                </c:pt>
                <c:pt idx="19">
                  <c:v>4.4069723496920998</c:v>
                </c:pt>
                <c:pt idx="20">
                  <c:v>4.4605200088621144</c:v>
                </c:pt>
                <c:pt idx="21">
                  <c:v>4.800547644591699</c:v>
                </c:pt>
                <c:pt idx="22">
                  <c:v>4.9129977288487252</c:v>
                </c:pt>
                <c:pt idx="23">
                  <c:v>4.7871607297991954</c:v>
                </c:pt>
                <c:pt idx="24">
                  <c:v>4.9611906221017374</c:v>
                </c:pt>
                <c:pt idx="25">
                  <c:v>5.0789954722757686</c:v>
                </c:pt>
                <c:pt idx="26">
                  <c:v>5.0495442597322606</c:v>
                </c:pt>
                <c:pt idx="27">
                  <c:v>5.3012182578313238</c:v>
                </c:pt>
                <c:pt idx="28">
                  <c:v>5.5850208514323949</c:v>
                </c:pt>
                <c:pt idx="29">
                  <c:v>5.8822103598259696</c:v>
                </c:pt>
                <c:pt idx="30">
                  <c:v>6.0241116566265038</c:v>
                </c:pt>
                <c:pt idx="31">
                  <c:v>6.1901094000535464</c:v>
                </c:pt>
                <c:pt idx="32">
                  <c:v>6.1017557624230232</c:v>
                </c:pt>
                <c:pt idx="33">
                  <c:v>6.0723045498795161</c:v>
                </c:pt>
                <c:pt idx="34">
                  <c:v>5.4457969375903605</c:v>
                </c:pt>
                <c:pt idx="35">
                  <c:v>5.1753812587817922</c:v>
                </c:pt>
                <c:pt idx="36">
                  <c:v>5.1352205144042831</c:v>
                </c:pt>
                <c:pt idx="37">
                  <c:v>5.2824765771218178</c:v>
                </c:pt>
                <c:pt idx="38">
                  <c:v>5.1111240677777774</c:v>
                </c:pt>
                <c:pt idx="39">
                  <c:v>4.8755143674297186</c:v>
                </c:pt>
                <c:pt idx="40">
                  <c:v>4.9103203458902263</c:v>
                </c:pt>
                <c:pt idx="41">
                  <c:v>4.9692227709772405</c:v>
                </c:pt>
                <c:pt idx="42">
                  <c:v>5.0040287494377491</c:v>
                </c:pt>
                <c:pt idx="43">
                  <c:v>5.0067061323962507</c:v>
                </c:pt>
                <c:pt idx="44">
                  <c:v>5.0040287494377491</c:v>
                </c:pt>
                <c:pt idx="45">
                  <c:v>5.0816728552342703</c:v>
                </c:pt>
                <c:pt idx="46">
                  <c:v>5.1138014507362763</c:v>
                </c:pt>
                <c:pt idx="47">
                  <c:v>5.097737152985272</c:v>
                </c:pt>
                <c:pt idx="48">
                  <c:v>5.0950597700267721</c:v>
                </c:pt>
                <c:pt idx="49">
                  <c:v>5.3226373214993297</c:v>
                </c:pt>
                <c:pt idx="50">
                  <c:v>5.0656085574832641</c:v>
                </c:pt>
                <c:pt idx="51">
                  <c:v>5.2155420031593032</c:v>
                </c:pt>
                <c:pt idx="52">
                  <c:v>4.8781917503882175</c:v>
                </c:pt>
                <c:pt idx="53">
                  <c:v>4.8594500696787133</c:v>
                </c:pt>
                <c:pt idx="54">
                  <c:v>4.9370941754752318</c:v>
                </c:pt>
                <c:pt idx="55">
                  <c:v>4.8166119423427025</c:v>
                </c:pt>
                <c:pt idx="56">
                  <c:v>4.465874774779115</c:v>
                </c:pt>
                <c:pt idx="57">
                  <c:v>4.5435188805756344</c:v>
                </c:pt>
                <c:pt idx="58">
                  <c:v>4.4283914133601048</c:v>
                </c:pt>
                <c:pt idx="59">
                  <c:v>4.4872938384471208</c:v>
                </c:pt>
                <c:pt idx="60">
                  <c:v>4.374843754190092</c:v>
                </c:pt>
                <c:pt idx="61">
                  <c:v>4.385553286024094</c:v>
                </c:pt>
                <c:pt idx="62">
                  <c:v>4.190104330053547</c:v>
                </c:pt>
                <c:pt idx="63">
                  <c:v>4.1338792879250326</c:v>
                </c:pt>
                <c:pt idx="64">
                  <c:v>4.0910411605890209</c:v>
                </c:pt>
                <c:pt idx="65">
                  <c:v>4.0856863946720203</c:v>
                </c:pt>
                <c:pt idx="66">
                  <c:v>3.9866232252074947</c:v>
                </c:pt>
                <c:pt idx="67">
                  <c:v>4.0241065866265044</c:v>
                </c:pt>
                <c:pt idx="68">
                  <c:v>3.9919779911244961</c:v>
                </c:pt>
                <c:pt idx="69">
                  <c:v>4.0348161184605074</c:v>
                </c:pt>
                <c:pt idx="70">
                  <c:v>2.3668065353145904</c:v>
                </c:pt>
                <c:pt idx="71">
                  <c:v>2.1606480475100387</c:v>
                </c:pt>
                <c:pt idx="72">
                  <c:v>2.4283863433601054</c:v>
                </c:pt>
                <c:pt idx="73">
                  <c:v>3.3146001026238272</c:v>
                </c:pt>
                <c:pt idx="74">
                  <c:v>4.1927817130120459</c:v>
                </c:pt>
                <c:pt idx="75">
                  <c:v>4.3507473075635863</c:v>
                </c:pt>
                <c:pt idx="76">
                  <c:v>4.2436519892235598</c:v>
                </c:pt>
                <c:pt idx="77">
                  <c:v>4.294522265435071</c:v>
                </c:pt>
                <c:pt idx="78">
                  <c:v>4.3989402008165976</c:v>
                </c:pt>
                <c:pt idx="79">
                  <c:v>4.5194224339491278</c:v>
                </c:pt>
                <c:pt idx="80">
                  <c:v>4.6104534545381508</c:v>
                </c:pt>
                <c:pt idx="81">
                  <c:v>4.6720332625836658</c:v>
                </c:pt>
                <c:pt idx="82">
                  <c:v>4.6425820500401596</c:v>
                </c:pt>
                <c:pt idx="83">
                  <c:v>4.6532915818741616</c:v>
                </c:pt>
                <c:pt idx="84">
                  <c:v>4.7309356876706801</c:v>
                </c:pt>
                <c:pt idx="85">
                  <c:v>4.7229035387951797</c:v>
                </c:pt>
                <c:pt idx="86">
                  <c:v>4.803225027550198</c:v>
                </c:pt>
                <c:pt idx="87">
                  <c:v>4.8808691333467191</c:v>
                </c:pt>
                <c:pt idx="88">
                  <c:v>5.0067061323962507</c:v>
                </c:pt>
                <c:pt idx="89">
                  <c:v>5.1030919189022743</c:v>
                </c:pt>
                <c:pt idx="90">
                  <c:v>5.1700264928647908</c:v>
                </c:pt>
                <c:pt idx="91">
                  <c:v>5.2155420031593032</c:v>
                </c:pt>
                <c:pt idx="92">
                  <c:v>5.218219386117803</c:v>
                </c:pt>
                <c:pt idx="93">
                  <c:v>5.269089662329316</c:v>
                </c:pt>
                <c:pt idx="94">
                  <c:v>5.3226373214993297</c:v>
                </c:pt>
                <c:pt idx="95">
                  <c:v>5.178058641740293</c:v>
                </c:pt>
                <c:pt idx="96">
                  <c:v>5.2851539600803195</c:v>
                </c:pt>
                <c:pt idx="97">
                  <c:v>5.3681528317938403</c:v>
                </c:pt>
                <c:pt idx="98">
                  <c:v>5.6546328083534121</c:v>
                </c:pt>
                <c:pt idx="99">
                  <c:v>5.8902425087014709</c:v>
                </c:pt>
                <c:pt idx="100">
                  <c:v>6.0776593157965166</c:v>
                </c:pt>
                <c:pt idx="101">
                  <c:v>6.1553034215930378</c:v>
                </c:pt>
                <c:pt idx="102">
                  <c:v>6.1820772511780433</c:v>
                </c:pt>
                <c:pt idx="103">
                  <c:v>6.28649518655957</c:v>
                </c:pt>
                <c:pt idx="104">
                  <c:v>6.4712346106961176</c:v>
                </c:pt>
                <c:pt idx="105">
                  <c:v>6.6051037586211514</c:v>
                </c:pt>
                <c:pt idx="106">
                  <c:v>19.384252619544846</c:v>
                </c:pt>
                <c:pt idx="107">
                  <c:v>17.844757418406957</c:v>
                </c:pt>
                <c:pt idx="108">
                  <c:v>17.491342867884871</c:v>
                </c:pt>
                <c:pt idx="109">
                  <c:v>17.729629951191431</c:v>
                </c:pt>
                <c:pt idx="110">
                  <c:v>17.962562268580989</c:v>
                </c:pt>
                <c:pt idx="111">
                  <c:v>18.077689735796518</c:v>
                </c:pt>
                <c:pt idx="112">
                  <c:v>18.139269543842033</c:v>
                </c:pt>
                <c:pt idx="113">
                  <c:v>18.305267287269078</c:v>
                </c:pt>
                <c:pt idx="114">
                  <c:v>18.380234010107092</c:v>
                </c:pt>
                <c:pt idx="115">
                  <c:v>18.776486687965196</c:v>
                </c:pt>
                <c:pt idx="116">
                  <c:v>34.939847608433737</c:v>
                </c:pt>
                <c:pt idx="117">
                  <c:v>41.100505795943768</c:v>
                </c:pt>
                <c:pt idx="118">
                  <c:v>29.815336625863445</c:v>
                </c:pt>
                <c:pt idx="119">
                  <c:v>32.607847051579654</c:v>
                </c:pt>
                <c:pt idx="120">
                  <c:v>34.771172482048186</c:v>
                </c:pt>
                <c:pt idx="121">
                  <c:v>34.085762444672014</c:v>
                </c:pt>
                <c:pt idx="122">
                  <c:v>35.424453923922357</c:v>
                </c:pt>
                <c:pt idx="123">
                  <c:v>39.823394124738954</c:v>
                </c:pt>
                <c:pt idx="124">
                  <c:v>30.337426302771082</c:v>
                </c:pt>
                <c:pt idx="125">
                  <c:v>29.411051799129854</c:v>
                </c:pt>
                <c:pt idx="126">
                  <c:v>36.765822786131189</c:v>
                </c:pt>
                <c:pt idx="127">
                  <c:v>34.176793465261042</c:v>
                </c:pt>
                <c:pt idx="128">
                  <c:v>20.28117591064257</c:v>
                </c:pt>
                <c:pt idx="129">
                  <c:v>24.334733709812586</c:v>
                </c:pt>
                <c:pt idx="130">
                  <c:v>28.629255975247656</c:v>
                </c:pt>
                <c:pt idx="131">
                  <c:v>31.769826185568945</c:v>
                </c:pt>
                <c:pt idx="132">
                  <c:v>34.771172482048186</c:v>
                </c:pt>
                <c:pt idx="133">
                  <c:v>35.882286409825973</c:v>
                </c:pt>
                <c:pt idx="134">
                  <c:v>31.475314060133865</c:v>
                </c:pt>
                <c:pt idx="135">
                  <c:v>29.595791223266396</c:v>
                </c:pt>
                <c:pt idx="136">
                  <c:v>30.57035862016064</c:v>
                </c:pt>
                <c:pt idx="137">
                  <c:v>30.966611298018741</c:v>
                </c:pt>
                <c:pt idx="138">
                  <c:v>31.309316316706823</c:v>
                </c:pt>
                <c:pt idx="139">
                  <c:v>32.077725225796513</c:v>
                </c:pt>
                <c:pt idx="140">
                  <c:v>33.033550941981254</c:v>
                </c:pt>
                <c:pt idx="141">
                  <c:v>33.437835768714862</c:v>
                </c:pt>
                <c:pt idx="142">
                  <c:v>33.614543043975907</c:v>
                </c:pt>
                <c:pt idx="143">
                  <c:v>33.890313488701473</c:v>
                </c:pt>
                <c:pt idx="144">
                  <c:v>33.876926573908975</c:v>
                </c:pt>
                <c:pt idx="145">
                  <c:v>34.36421027235609</c:v>
                </c:pt>
                <c:pt idx="146">
                  <c:v>34.476660356613117</c:v>
                </c:pt>
                <c:pt idx="147">
                  <c:v>34.11521365721552</c:v>
                </c:pt>
                <c:pt idx="148">
                  <c:v>33.925119467161977</c:v>
                </c:pt>
                <c:pt idx="149">
                  <c:v>34.016150487751005</c:v>
                </c:pt>
                <c:pt idx="150">
                  <c:v>34.50343418619812</c:v>
                </c:pt>
                <c:pt idx="151">
                  <c:v>34.918428544765725</c:v>
                </c:pt>
                <c:pt idx="152">
                  <c:v>35.06568460748327</c:v>
                </c:pt>
                <c:pt idx="153">
                  <c:v>35.108522734819275</c:v>
                </c:pt>
                <c:pt idx="154">
                  <c:v>35.48335634900937</c:v>
                </c:pt>
                <c:pt idx="155">
                  <c:v>36.05096153621151</c:v>
                </c:pt>
                <c:pt idx="156">
                  <c:v>36.645340552998661</c:v>
                </c:pt>
                <c:pt idx="157">
                  <c:v>36.634631021164658</c:v>
                </c:pt>
                <c:pt idx="158">
                  <c:v>37.24507433570281</c:v>
                </c:pt>
                <c:pt idx="159">
                  <c:v>37.919774841244973</c:v>
                </c:pt>
                <c:pt idx="160">
                  <c:v>37.231687420910305</c:v>
                </c:pt>
                <c:pt idx="161">
                  <c:v>36.739048956546185</c:v>
                </c:pt>
                <c:pt idx="162">
                  <c:v>36.233023577389559</c:v>
                </c:pt>
                <c:pt idx="163">
                  <c:v>35.684160070896922</c:v>
                </c:pt>
                <c:pt idx="164">
                  <c:v>17.622534632851401</c:v>
                </c:pt>
                <c:pt idx="165">
                  <c:v>11.625196805809903</c:v>
                </c:pt>
                <c:pt idx="166">
                  <c:v>11.879548186867469</c:v>
                </c:pt>
                <c:pt idx="167">
                  <c:v>10.44447092111111</c:v>
                </c:pt>
                <c:pt idx="168">
                  <c:v>8.5649480842436407</c:v>
                </c:pt>
                <c:pt idx="169">
                  <c:v>9.1084568248192763</c:v>
                </c:pt>
                <c:pt idx="170">
                  <c:v>9.7189001393574266</c:v>
                </c:pt>
                <c:pt idx="171">
                  <c:v>10.222248135555555</c:v>
                </c:pt>
                <c:pt idx="172">
                  <c:v>11.676067082021417</c:v>
                </c:pt>
                <c:pt idx="173">
                  <c:v>12.813954839384202</c:v>
                </c:pt>
                <c:pt idx="174">
                  <c:v>13.769780555568941</c:v>
                </c:pt>
                <c:pt idx="175">
                  <c:v>12.953178753226236</c:v>
                </c:pt>
                <c:pt idx="176">
                  <c:v>13.467236281258366</c:v>
                </c:pt>
                <c:pt idx="177">
                  <c:v>13.855456810240961</c:v>
                </c:pt>
                <c:pt idx="178">
                  <c:v>15.054924375649263</c:v>
                </c:pt>
                <c:pt idx="179">
                  <c:v>14.112485574257025</c:v>
                </c:pt>
                <c:pt idx="180">
                  <c:v>14.117840340174029</c:v>
                </c:pt>
                <c:pt idx="181">
                  <c:v>15.089730354109772</c:v>
                </c:pt>
                <c:pt idx="182">
                  <c:v>16.516775470990627</c:v>
                </c:pt>
                <c:pt idx="183">
                  <c:v>18.262429159933063</c:v>
                </c:pt>
                <c:pt idx="184">
                  <c:v>20.0080828488755</c:v>
                </c:pt>
                <c:pt idx="185">
                  <c:v>21.748381771900938</c:v>
                </c:pt>
                <c:pt idx="186">
                  <c:v>23.36284369587684</c:v>
                </c:pt>
                <c:pt idx="187">
                  <c:v>25.180786724698795</c:v>
                </c:pt>
                <c:pt idx="188">
                  <c:v>26.797926031633196</c:v>
                </c:pt>
                <c:pt idx="189">
                  <c:v>28.399001040816596</c:v>
                </c:pt>
                <c:pt idx="190">
                  <c:v>29.531534032262382</c:v>
                </c:pt>
                <c:pt idx="191">
                  <c:v>30.680131321459172</c:v>
                </c:pt>
                <c:pt idx="192">
                  <c:v>31.678795164979924</c:v>
                </c:pt>
                <c:pt idx="193">
                  <c:v>33.365546428835344</c:v>
                </c:pt>
                <c:pt idx="194">
                  <c:v>36.905046699973227</c:v>
                </c:pt>
                <c:pt idx="195">
                  <c:v>38.192867903012043</c:v>
                </c:pt>
                <c:pt idx="196">
                  <c:v>39.247756788661306</c:v>
                </c:pt>
                <c:pt idx="197">
                  <c:v>39.898360847576967</c:v>
                </c:pt>
                <c:pt idx="198">
                  <c:v>40.814025819384199</c:v>
                </c:pt>
                <c:pt idx="199">
                  <c:v>41.756464620776434</c:v>
                </c:pt>
                <c:pt idx="200">
                  <c:v>42.519518763949137</c:v>
                </c:pt>
                <c:pt idx="201">
                  <c:v>42.921126207724235</c:v>
                </c:pt>
                <c:pt idx="202">
                  <c:v>43.437861118714856</c:v>
                </c:pt>
                <c:pt idx="203">
                  <c:v>44.139335453842037</c:v>
                </c:pt>
                <c:pt idx="204">
                  <c:v>44.535588131700131</c:v>
                </c:pt>
                <c:pt idx="205">
                  <c:v>45.5824448684739</c:v>
                </c:pt>
                <c:pt idx="206">
                  <c:v>46.171469119344039</c:v>
                </c:pt>
                <c:pt idx="207">
                  <c:v>46.233048927389554</c:v>
                </c:pt>
                <c:pt idx="208">
                  <c:v>45.368254231793841</c:v>
                </c:pt>
                <c:pt idx="209">
                  <c:v>45.700249718647925</c:v>
                </c:pt>
                <c:pt idx="210">
                  <c:v>46.150050055676033</c:v>
                </c:pt>
                <c:pt idx="211">
                  <c:v>47.590482087349393</c:v>
                </c:pt>
                <c:pt idx="212">
                  <c:v>48.731047227670686</c:v>
                </c:pt>
                <c:pt idx="213">
                  <c:v>49.577100242556895</c:v>
                </c:pt>
                <c:pt idx="214">
                  <c:v>48.792627035716201</c:v>
                </c:pt>
                <c:pt idx="215">
                  <c:v>51.467332611258364</c:v>
                </c:pt>
                <c:pt idx="216">
                  <c:v>54.11526435721553</c:v>
                </c:pt>
                <c:pt idx="217">
                  <c:v>52.037615181419007</c:v>
                </c:pt>
                <c:pt idx="218">
                  <c:v>38.22231911555555</c:v>
                </c:pt>
                <c:pt idx="219">
                  <c:v>33.935828998995987</c:v>
                </c:pt>
                <c:pt idx="220">
                  <c:v>37.429813759839355</c:v>
                </c:pt>
                <c:pt idx="221">
                  <c:v>39.314691362623826</c:v>
                </c:pt>
                <c:pt idx="222">
                  <c:v>40.479352949571613</c:v>
                </c:pt>
                <c:pt idx="223">
                  <c:v>39.550301062971883</c:v>
                </c:pt>
                <c:pt idx="224">
                  <c:v>36.18215330117804</c:v>
                </c:pt>
                <c:pt idx="225">
                  <c:v>35.151360862155286</c:v>
                </c:pt>
                <c:pt idx="226">
                  <c:v>36.854176423761707</c:v>
                </c:pt>
                <c:pt idx="227">
                  <c:v>38.152707158634534</c:v>
                </c:pt>
                <c:pt idx="228">
                  <c:v>40.11790625017403</c:v>
                </c:pt>
                <c:pt idx="229">
                  <c:v>41.534241835220882</c:v>
                </c:pt>
                <c:pt idx="230">
                  <c:v>41.100505795943768</c:v>
                </c:pt>
                <c:pt idx="231">
                  <c:v>41.834108726572957</c:v>
                </c:pt>
                <c:pt idx="232">
                  <c:v>43.783243520361452</c:v>
                </c:pt>
                <c:pt idx="233">
                  <c:v>45.793958122195448</c:v>
                </c:pt>
                <c:pt idx="234">
                  <c:v>48.629306675247662</c:v>
                </c:pt>
                <c:pt idx="235">
                  <c:v>47.362904535876837</c:v>
                </c:pt>
                <c:pt idx="236">
                  <c:v>46.034922588460503</c:v>
                </c:pt>
                <c:pt idx="237">
                  <c:v>42.84883686784471</c:v>
                </c:pt>
                <c:pt idx="238">
                  <c:v>15.534175925220882</c:v>
                </c:pt>
                <c:pt idx="239">
                  <c:v>18.396298307858096</c:v>
                </c:pt>
                <c:pt idx="240">
                  <c:v>20.784523906840693</c:v>
                </c:pt>
                <c:pt idx="241">
                  <c:v>22.315986959103078</c:v>
                </c:pt>
                <c:pt idx="242">
                  <c:v>24.364184922356092</c:v>
                </c:pt>
                <c:pt idx="243">
                  <c:v>25.611845381017403</c:v>
                </c:pt>
                <c:pt idx="244">
                  <c:v>26.420415034484606</c:v>
                </c:pt>
                <c:pt idx="245">
                  <c:v>27.708236237523423</c:v>
                </c:pt>
                <c:pt idx="246">
                  <c:v>29.333407693333335</c:v>
                </c:pt>
                <c:pt idx="247">
                  <c:v>30.482004982530118</c:v>
                </c:pt>
                <c:pt idx="248">
                  <c:v>34.519498483949128</c:v>
                </c:pt>
                <c:pt idx="249">
                  <c:v>37.071044443400268</c:v>
                </c:pt>
                <c:pt idx="250">
                  <c:v>37.812679522904958</c:v>
                </c:pt>
                <c:pt idx="251">
                  <c:v>36.439182065194103</c:v>
                </c:pt>
                <c:pt idx="252">
                  <c:v>36.401698703775097</c:v>
                </c:pt>
                <c:pt idx="253">
                  <c:v>37.370911334752336</c:v>
                </c:pt>
                <c:pt idx="254">
                  <c:v>37.606521035100393</c:v>
                </c:pt>
                <c:pt idx="255">
                  <c:v>35.54761354001338</c:v>
                </c:pt>
                <c:pt idx="256">
                  <c:v>34.19285776301205</c:v>
                </c:pt>
                <c:pt idx="257">
                  <c:v>32.444526691111108</c:v>
                </c:pt>
                <c:pt idx="258">
                  <c:v>32.878262730388222</c:v>
                </c:pt>
                <c:pt idx="259">
                  <c:v>36.765822786131189</c:v>
                </c:pt>
                <c:pt idx="260">
                  <c:v>37.882291479825973</c:v>
                </c:pt>
                <c:pt idx="261">
                  <c:v>36.950562210267734</c:v>
                </c:pt>
                <c:pt idx="262">
                  <c:v>35.975994813373489</c:v>
                </c:pt>
                <c:pt idx="263">
                  <c:v>35.164747776947792</c:v>
                </c:pt>
                <c:pt idx="264">
                  <c:v>33.544931087054877</c:v>
                </c:pt>
                <c:pt idx="265">
                  <c:v>16.862157872637216</c:v>
                </c:pt>
                <c:pt idx="266">
                  <c:v>8.2998871713520739</c:v>
                </c:pt>
                <c:pt idx="267">
                  <c:v>9.2235842920348041</c:v>
                </c:pt>
                <c:pt idx="268">
                  <c:v>9.8688335850334674</c:v>
                </c:pt>
                <c:pt idx="269">
                  <c:v>10.45250306998661</c:v>
                </c:pt>
                <c:pt idx="270">
                  <c:v>10.913012938848725</c:v>
                </c:pt>
                <c:pt idx="271">
                  <c:v>11.269104872329315</c:v>
                </c:pt>
                <c:pt idx="272">
                  <c:v>11.574326529598391</c:v>
                </c:pt>
                <c:pt idx="273">
                  <c:v>14.645284782998662</c:v>
                </c:pt>
                <c:pt idx="274">
                  <c:v>17.336054656291829</c:v>
                </c:pt>
                <c:pt idx="275">
                  <c:v>19.215577493159305</c:v>
                </c:pt>
                <c:pt idx="276">
                  <c:v>20.018792380709499</c:v>
                </c:pt>
                <c:pt idx="277">
                  <c:v>20.428431973360105</c:v>
                </c:pt>
                <c:pt idx="278">
                  <c:v>21.04155267085676</c:v>
                </c:pt>
                <c:pt idx="279">
                  <c:v>22.115183237215525</c:v>
                </c:pt>
                <c:pt idx="280">
                  <c:v>22.002733152958495</c:v>
                </c:pt>
                <c:pt idx="281">
                  <c:v>22.696175339210171</c:v>
                </c:pt>
                <c:pt idx="282">
                  <c:v>22.318664342061577</c:v>
                </c:pt>
                <c:pt idx="283">
                  <c:v>22.297245278393575</c:v>
                </c:pt>
                <c:pt idx="284">
                  <c:v>22.136602300883531</c:v>
                </c:pt>
                <c:pt idx="285">
                  <c:v>23.052267272690763</c:v>
                </c:pt>
                <c:pt idx="286">
                  <c:v>23.494035460843374</c:v>
                </c:pt>
                <c:pt idx="287">
                  <c:v>24.334733709812586</c:v>
                </c:pt>
                <c:pt idx="288">
                  <c:v>24.420409964484602</c:v>
                </c:pt>
                <c:pt idx="289">
                  <c:v>24.500731453239624</c:v>
                </c:pt>
                <c:pt idx="290">
                  <c:v>24.431119496318608</c:v>
                </c:pt>
                <c:pt idx="291">
                  <c:v>24.299927731352074</c:v>
                </c:pt>
                <c:pt idx="292">
                  <c:v>24.058963265087012</c:v>
                </c:pt>
                <c:pt idx="293">
                  <c:v>23.769805905568941</c:v>
                </c:pt>
                <c:pt idx="294">
                  <c:v>22.680111041459167</c:v>
                </c:pt>
                <c:pt idx="295">
                  <c:v>20.856813246720211</c:v>
                </c:pt>
                <c:pt idx="296">
                  <c:v>21.360161242918338</c:v>
                </c:pt>
                <c:pt idx="297">
                  <c:v>21.737672240066932</c:v>
                </c:pt>
                <c:pt idx="298">
                  <c:v>21.992023621124499</c:v>
                </c:pt>
                <c:pt idx="299">
                  <c:v>22.029506982543506</c:v>
                </c:pt>
                <c:pt idx="300">
                  <c:v>21.643963836519408</c:v>
                </c:pt>
                <c:pt idx="301">
                  <c:v>21.036197904939762</c:v>
                </c:pt>
                <c:pt idx="302">
                  <c:v>19.839407722489963</c:v>
                </c:pt>
                <c:pt idx="303">
                  <c:v>18.342750648688085</c:v>
                </c:pt>
                <c:pt idx="304">
                  <c:v>18.417717371526098</c:v>
                </c:pt>
                <c:pt idx="305">
                  <c:v>20.581042801994645</c:v>
                </c:pt>
                <c:pt idx="306">
                  <c:v>24.117865690174028</c:v>
                </c:pt>
                <c:pt idx="307">
                  <c:v>26.008098058875497</c:v>
                </c:pt>
                <c:pt idx="308">
                  <c:v>25.285204660080321</c:v>
                </c:pt>
                <c:pt idx="309">
                  <c:v>24.155349051593038</c:v>
                </c:pt>
                <c:pt idx="310">
                  <c:v>14.554253762409637</c:v>
                </c:pt>
                <c:pt idx="311">
                  <c:v>12.495346267322621</c:v>
                </c:pt>
                <c:pt idx="312">
                  <c:v>13.095080050026773</c:v>
                </c:pt>
                <c:pt idx="313">
                  <c:v>24.495376687322622</c:v>
                </c:pt>
                <c:pt idx="314">
                  <c:v>29.989366518165998</c:v>
                </c:pt>
                <c:pt idx="315">
                  <c:v>37.882291479825973</c:v>
                </c:pt>
                <c:pt idx="316">
                  <c:v>42.990738164645251</c:v>
                </c:pt>
                <c:pt idx="317">
                  <c:v>50.953275083226231</c:v>
                </c:pt>
                <c:pt idx="318">
                  <c:v>24.894306748139222</c:v>
                </c:pt>
                <c:pt idx="319">
                  <c:v>24.623891069330657</c:v>
                </c:pt>
                <c:pt idx="320">
                  <c:v>20.401658143775098</c:v>
                </c:pt>
                <c:pt idx="321">
                  <c:v>18.123205246091032</c:v>
                </c:pt>
                <c:pt idx="322">
                  <c:v>16.476614726613118</c:v>
                </c:pt>
                <c:pt idx="323">
                  <c:v>12.270446098808566</c:v>
                </c:pt>
                <c:pt idx="324">
                  <c:v>15.73497964710843</c:v>
                </c:pt>
                <c:pt idx="325">
                  <c:v>18.808615283467201</c:v>
                </c:pt>
                <c:pt idx="326">
                  <c:v>21.421741050963856</c:v>
                </c:pt>
                <c:pt idx="327">
                  <c:v>19.507412235635876</c:v>
                </c:pt>
                <c:pt idx="328">
                  <c:v>21.97060455745649</c:v>
                </c:pt>
                <c:pt idx="329">
                  <c:v>26.227643461472553</c:v>
                </c:pt>
                <c:pt idx="330">
                  <c:v>30.530197875783134</c:v>
                </c:pt>
                <c:pt idx="331">
                  <c:v>25.00407944943775</c:v>
                </c:pt>
                <c:pt idx="332">
                  <c:v>29.143313503279781</c:v>
                </c:pt>
                <c:pt idx="333">
                  <c:v>38.399026390816601</c:v>
                </c:pt>
                <c:pt idx="334">
                  <c:v>38.377607327148588</c:v>
                </c:pt>
                <c:pt idx="335">
                  <c:v>38.846149344886207</c:v>
                </c:pt>
                <c:pt idx="336">
                  <c:v>39.095145960026763</c:v>
                </c:pt>
                <c:pt idx="337">
                  <c:v>39.290594915997318</c:v>
                </c:pt>
                <c:pt idx="338">
                  <c:v>39.258466320495309</c:v>
                </c:pt>
                <c:pt idx="339">
                  <c:v>39.49139863788487</c:v>
                </c:pt>
                <c:pt idx="340">
                  <c:v>39.204918661325301</c:v>
                </c:pt>
                <c:pt idx="341">
                  <c:v>38.840794578969202</c:v>
                </c:pt>
                <c:pt idx="342">
                  <c:v>35.330745520374833</c:v>
                </c:pt>
                <c:pt idx="343">
                  <c:v>33.684155000896915</c:v>
                </c:pt>
                <c:pt idx="344">
                  <c:v>37.057657528607756</c:v>
                </c:pt>
                <c:pt idx="345">
                  <c:v>42.158072064551533</c:v>
                </c:pt>
                <c:pt idx="346">
                  <c:v>46.163436970468538</c:v>
                </c:pt>
                <c:pt idx="347">
                  <c:v>29.413729182088346</c:v>
                </c:pt>
                <c:pt idx="348">
                  <c:v>20.243692549223564</c:v>
                </c:pt>
                <c:pt idx="349">
                  <c:v>18.993354707603743</c:v>
                </c:pt>
                <c:pt idx="350">
                  <c:v>17.791209759236949</c:v>
                </c:pt>
                <c:pt idx="351">
                  <c:v>20.872877544471216</c:v>
                </c:pt>
                <c:pt idx="352">
                  <c:v>22.243697619223557</c:v>
                </c:pt>
                <c:pt idx="353">
                  <c:v>22.337406022771081</c:v>
                </c:pt>
                <c:pt idx="354">
                  <c:v>24.160703817510036</c:v>
                </c:pt>
                <c:pt idx="355">
                  <c:v>25.41104165912985</c:v>
                </c:pt>
                <c:pt idx="356">
                  <c:v>25.975969463373492</c:v>
                </c:pt>
                <c:pt idx="357">
                  <c:v>22.463243021820613</c:v>
                </c:pt>
                <c:pt idx="358">
                  <c:v>24.688148260334671</c:v>
                </c:pt>
                <c:pt idx="359">
                  <c:v>38.238383413306565</c:v>
                </c:pt>
                <c:pt idx="360">
                  <c:v>38.495412177322628</c:v>
                </c:pt>
                <c:pt idx="361">
                  <c:v>42.037589831418998</c:v>
                </c:pt>
                <c:pt idx="362">
                  <c:v>44.915776511807231</c:v>
                </c:pt>
                <c:pt idx="363">
                  <c:v>47.365581918835353</c:v>
                </c:pt>
                <c:pt idx="364">
                  <c:v>41.724336025274425</c:v>
                </c:pt>
                <c:pt idx="365">
                  <c:v>31.560990314805888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C-4032-97DD-DC609FAE16CC}"/>
            </c:ext>
          </c:extLst>
        </c:ser>
        <c:ser>
          <c:idx val="0"/>
          <c:order val="1"/>
          <c:tx>
            <c:strRef>
              <c:f>'098'!$N$11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'098'!$N$14:$N$4146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DC-4032-97DD-DC609FAE1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'098'!$R$14:$R$4146</c:f>
              <c:numCache>
                <c:formatCode>0.0</c:formatCode>
                <c:ptCount val="4133"/>
                <c:pt idx="0">
                  <c:v>3.4580908194240361</c:v>
                </c:pt>
                <c:pt idx="1">
                  <c:v>3.4720501383480151</c:v>
                </c:pt>
                <c:pt idx="2">
                  <c:v>2.8430470239202794</c:v>
                </c:pt>
                <c:pt idx="3">
                  <c:v>3.9946856373781219</c:v>
                </c:pt>
                <c:pt idx="4">
                  <c:v>3.8849789874411309</c:v>
                </c:pt>
                <c:pt idx="5">
                  <c:v>5.245088499191553</c:v>
                </c:pt>
                <c:pt idx="6">
                  <c:v>4.0508804395505225</c:v>
                </c:pt>
                <c:pt idx="7">
                  <c:v>4.3210196988799199</c:v>
                </c:pt>
                <c:pt idx="8">
                  <c:v>5.1291747571691975</c:v>
                </c:pt>
                <c:pt idx="9">
                  <c:v>4.3529872595601953</c:v>
                </c:pt>
                <c:pt idx="10">
                  <c:v>5.1438052252699009</c:v>
                </c:pt>
                <c:pt idx="11">
                  <c:v>5.3901536784823634</c:v>
                </c:pt>
                <c:pt idx="12">
                  <c:v>5.6092841203389696</c:v>
                </c:pt>
                <c:pt idx="13">
                  <c:v>5.3029057300265219</c:v>
                </c:pt>
                <c:pt idx="14">
                  <c:v>6.346656437517205</c:v>
                </c:pt>
                <c:pt idx="15">
                  <c:v>6.1096346832672896</c:v>
                </c:pt>
                <c:pt idx="16">
                  <c:v>6.3961304591172174</c:v>
                </c:pt>
                <c:pt idx="17">
                  <c:v>6.2489385899504413</c:v>
                </c:pt>
                <c:pt idx="18">
                  <c:v>6.8986890111384813</c:v>
                </c:pt>
                <c:pt idx="19">
                  <c:v>7.0132274311380192</c:v>
                </c:pt>
                <c:pt idx="20">
                  <c:v>7.0581480846352465</c:v>
                </c:pt>
                <c:pt idx="21">
                  <c:v>7.2443515962923923</c:v>
                </c:pt>
                <c:pt idx="22">
                  <c:v>7.1903366264468165</c:v>
                </c:pt>
                <c:pt idx="23">
                  <c:v>7.141287580060621</c:v>
                </c:pt>
                <c:pt idx="24">
                  <c:v>6.8394063439185331</c:v>
                </c:pt>
                <c:pt idx="25">
                  <c:v>6.6753669183899005</c:v>
                </c:pt>
                <c:pt idx="26">
                  <c:v>6.8940304887556385</c:v>
                </c:pt>
                <c:pt idx="27">
                  <c:v>6.9358289135684092</c:v>
                </c:pt>
                <c:pt idx="28">
                  <c:v>6.8839806490252773</c:v>
                </c:pt>
                <c:pt idx="29">
                  <c:v>6.6688580417515668</c:v>
                </c:pt>
                <c:pt idx="30">
                  <c:v>6.3936729855998742</c:v>
                </c:pt>
                <c:pt idx="31">
                  <c:v>5.6655915711360176</c:v>
                </c:pt>
                <c:pt idx="32">
                  <c:v>5.5459453318378298</c:v>
                </c:pt>
                <c:pt idx="33">
                  <c:v>5.4358356262005945</c:v>
                </c:pt>
                <c:pt idx="34">
                  <c:v>5.9888875347165165</c:v>
                </c:pt>
                <c:pt idx="35">
                  <c:v>5.87466844962817</c:v>
                </c:pt>
                <c:pt idx="36">
                  <c:v>5.4661413738769653</c:v>
                </c:pt>
                <c:pt idx="37">
                  <c:v>5.3169669059845805</c:v>
                </c:pt>
                <c:pt idx="38">
                  <c:v>6.1287943412365182</c:v>
                </c:pt>
                <c:pt idx="39">
                  <c:v>6.0183109698476525</c:v>
                </c:pt>
                <c:pt idx="40">
                  <c:v>5.1932444567172791</c:v>
                </c:pt>
                <c:pt idx="41">
                  <c:v>5.1556174081423123</c:v>
                </c:pt>
                <c:pt idx="42">
                  <c:v>5.2935606406000248</c:v>
                </c:pt>
                <c:pt idx="43">
                  <c:v>5.9961282060260768</c:v>
                </c:pt>
                <c:pt idx="44">
                  <c:v>4.9982034428455702</c:v>
                </c:pt>
                <c:pt idx="45">
                  <c:v>3.466299594671427</c:v>
                </c:pt>
                <c:pt idx="46">
                  <c:v>3.674204108628361</c:v>
                </c:pt>
                <c:pt idx="47">
                  <c:v>3.8732057748606912</c:v>
                </c:pt>
                <c:pt idx="48">
                  <c:v>4.1289098396838186</c:v>
                </c:pt>
                <c:pt idx="49">
                  <c:v>4.1012611832489494</c:v>
                </c:pt>
                <c:pt idx="50">
                  <c:v>4.4260138227325978</c:v>
                </c:pt>
                <c:pt idx="51">
                  <c:v>4.7237846504308161</c:v>
                </c:pt>
                <c:pt idx="52">
                  <c:v>5.2032422280222184</c:v>
                </c:pt>
                <c:pt idx="53">
                  <c:v>5.4076317309490971</c:v>
                </c:pt>
                <c:pt idx="54">
                  <c:v>5.0991657798639602</c:v>
                </c:pt>
                <c:pt idx="55">
                  <c:v>0.54427200335846893</c:v>
                </c:pt>
                <c:pt idx="56">
                  <c:v>5.437663997962038</c:v>
                </c:pt>
                <c:pt idx="57">
                  <c:v>5.1989550828567426</c:v>
                </c:pt>
                <c:pt idx="58">
                  <c:v>5.3796265724946855</c:v>
                </c:pt>
                <c:pt idx="59">
                  <c:v>5.3262243609701843</c:v>
                </c:pt>
                <c:pt idx="60">
                  <c:v>5.7240260009456803</c:v>
                </c:pt>
                <c:pt idx="61">
                  <c:v>5.537002381937997</c:v>
                </c:pt>
                <c:pt idx="62">
                  <c:v>5.5880473805196704</c:v>
                </c:pt>
                <c:pt idx="63">
                  <c:v>5.7620771770724826</c:v>
                </c:pt>
                <c:pt idx="64">
                  <c:v>5.6960583643792884</c:v>
                </c:pt>
                <c:pt idx="65">
                  <c:v>5.4405855338330973</c:v>
                </c:pt>
                <c:pt idx="66">
                  <c:v>5.8272265437581767</c:v>
                </c:pt>
                <c:pt idx="67">
                  <c:v>6.3857534146762553</c:v>
                </c:pt>
                <c:pt idx="68">
                  <c:v>5.9600909503281798</c:v>
                </c:pt>
                <c:pt idx="69">
                  <c:v>5.9373163854634576</c:v>
                </c:pt>
                <c:pt idx="70">
                  <c:v>5.2874221156457164</c:v>
                </c:pt>
                <c:pt idx="71">
                  <c:v>5.3003046398963294</c:v>
                </c:pt>
                <c:pt idx="72">
                  <c:v>5.3839247118150935</c:v>
                </c:pt>
                <c:pt idx="73">
                  <c:v>5.4181378932564703</c:v>
                </c:pt>
                <c:pt idx="74">
                  <c:v>5.6245444525528949</c:v>
                </c:pt>
                <c:pt idx="75">
                  <c:v>6.0798666903020093</c:v>
                </c:pt>
                <c:pt idx="76">
                  <c:v>5.4621721302671737</c:v>
                </c:pt>
                <c:pt idx="77">
                  <c:v>5.611241498217324</c:v>
                </c:pt>
                <c:pt idx="78">
                  <c:v>5.3874879438660201</c:v>
                </c:pt>
                <c:pt idx="79">
                  <c:v>5.5242542748426482</c:v>
                </c:pt>
                <c:pt idx="80">
                  <c:v>5.636574570236589</c:v>
                </c:pt>
                <c:pt idx="81">
                  <c:v>6.0785395990587965</c:v>
                </c:pt>
                <c:pt idx="82">
                  <c:v>5.8750962698244376</c:v>
                </c:pt>
                <c:pt idx="83">
                  <c:v>5.831755923758374</c:v>
                </c:pt>
                <c:pt idx="84">
                  <c:v>5.5820751992522197</c:v>
                </c:pt>
                <c:pt idx="85">
                  <c:v>5.8731059746116125</c:v>
                </c:pt>
                <c:pt idx="86">
                  <c:v>5.8878105714881022</c:v>
                </c:pt>
                <c:pt idx="87">
                  <c:v>5.7701289894218712</c:v>
                </c:pt>
                <c:pt idx="88">
                  <c:v>5.745546164000789</c:v>
                </c:pt>
                <c:pt idx="89">
                  <c:v>5.4415601746028317</c:v>
                </c:pt>
                <c:pt idx="90">
                  <c:v>5.6154197366278318</c:v>
                </c:pt>
                <c:pt idx="91">
                  <c:v>5.8165353271890119</c:v>
                </c:pt>
                <c:pt idx="92">
                  <c:v>5.9832261213767373</c:v>
                </c:pt>
                <c:pt idx="93">
                  <c:v>6.2568874945842801</c:v>
                </c:pt>
                <c:pt idx="94">
                  <c:v>6.7070776258134002</c:v>
                </c:pt>
                <c:pt idx="95">
                  <c:v>8.9608573625841856</c:v>
                </c:pt>
                <c:pt idx="96">
                  <c:v>6.5664789378873429</c:v>
                </c:pt>
                <c:pt idx="97">
                  <c:v>6.410418829605895</c:v>
                </c:pt>
                <c:pt idx="98">
                  <c:v>6.0478088309499718</c:v>
                </c:pt>
                <c:pt idx="99">
                  <c:v>4.8397576502239197</c:v>
                </c:pt>
                <c:pt idx="100">
                  <c:v>4.9546851380081476</c:v>
                </c:pt>
                <c:pt idx="101">
                  <c:v>5.3855354990251607</c:v>
                </c:pt>
                <c:pt idx="102">
                  <c:v>5.4008246111206004</c:v>
                </c:pt>
                <c:pt idx="103">
                  <c:v>5.2246866202978692</c:v>
                </c:pt>
                <c:pt idx="104">
                  <c:v>8.7939495974267032</c:v>
                </c:pt>
                <c:pt idx="105">
                  <c:v>2.3607804479386476</c:v>
                </c:pt>
                <c:pt idx="106">
                  <c:v>7.888534894540987</c:v>
                </c:pt>
                <c:pt idx="107">
                  <c:v>4.7251287745858583</c:v>
                </c:pt>
                <c:pt idx="108">
                  <c:v>4.6459481295432425</c:v>
                </c:pt>
                <c:pt idx="109">
                  <c:v>4.7340147982255472</c:v>
                </c:pt>
                <c:pt idx="110">
                  <c:v>4.6703866924930981</c:v>
                </c:pt>
                <c:pt idx="111">
                  <c:v>4.771240494270188</c:v>
                </c:pt>
                <c:pt idx="112">
                  <c:v>5.0421122641441549</c:v>
                </c:pt>
                <c:pt idx="113">
                  <c:v>5.0454367090674843</c:v>
                </c:pt>
                <c:pt idx="114">
                  <c:v>5.1356149830115054</c:v>
                </c:pt>
                <c:pt idx="115">
                  <c:v>3.3080768907965115</c:v>
                </c:pt>
                <c:pt idx="116">
                  <c:v>2.3068853543631764</c:v>
                </c:pt>
                <c:pt idx="117">
                  <c:v>3.0084547065244878</c:v>
                </c:pt>
                <c:pt idx="118">
                  <c:v>3.9312934193538762</c:v>
                </c:pt>
                <c:pt idx="119">
                  <c:v>3.7484200360542683</c:v>
                </c:pt>
                <c:pt idx="120">
                  <c:v>3.9288125760480117</c:v>
                </c:pt>
                <c:pt idx="121">
                  <c:v>3.9769987809893479</c:v>
                </c:pt>
                <c:pt idx="122">
                  <c:v>3.8679132537585614</c:v>
                </c:pt>
                <c:pt idx="123">
                  <c:v>4.65843155989152</c:v>
                </c:pt>
                <c:pt idx="124">
                  <c:v>4.231252725247109</c:v>
                </c:pt>
                <c:pt idx="125">
                  <c:v>5.6346285407607573</c:v>
                </c:pt>
                <c:pt idx="126">
                  <c:v>5.1545622795307233</c:v>
                </c:pt>
                <c:pt idx="127">
                  <c:v>4.2236246150866474</c:v>
                </c:pt>
                <c:pt idx="128">
                  <c:v>5.512273041216659</c:v>
                </c:pt>
                <c:pt idx="129">
                  <c:v>3.9242429830747674</c:v>
                </c:pt>
                <c:pt idx="130">
                  <c:v>3.4968728100967268</c:v>
                </c:pt>
                <c:pt idx="131">
                  <c:v>3.6962334741281797</c:v>
                </c:pt>
                <c:pt idx="132">
                  <c:v>3.7817949205500994</c:v>
                </c:pt>
                <c:pt idx="133">
                  <c:v>4.1114454727161212</c:v>
                </c:pt>
                <c:pt idx="134">
                  <c:v>4.1569436248392035</c:v>
                </c:pt>
                <c:pt idx="135">
                  <c:v>4.0399557914299207</c:v>
                </c:pt>
                <c:pt idx="136">
                  <c:v>3.9113270612172095</c:v>
                </c:pt>
                <c:pt idx="137">
                  <c:v>3.8581171533453693</c:v>
                </c:pt>
                <c:pt idx="138">
                  <c:v>3.6325396263045984</c:v>
                </c:pt>
                <c:pt idx="139">
                  <c:v>3.5026490190962454</c:v>
                </c:pt>
                <c:pt idx="140">
                  <c:v>3.4608325545175358</c:v>
                </c:pt>
                <c:pt idx="141">
                  <c:v>3.5109523515034957</c:v>
                </c:pt>
                <c:pt idx="142">
                  <c:v>3.4841637528786711</c:v>
                </c:pt>
                <c:pt idx="143">
                  <c:v>3.5392675515691052</c:v>
                </c:pt>
                <c:pt idx="144">
                  <c:v>3.593458783496875</c:v>
                </c:pt>
                <c:pt idx="145">
                  <c:v>3.5721026499352568</c:v>
                </c:pt>
                <c:pt idx="146">
                  <c:v>3.5875150225025734</c:v>
                </c:pt>
                <c:pt idx="147">
                  <c:v>3.5809053023645823</c:v>
                </c:pt>
                <c:pt idx="148">
                  <c:v>3.6126054115028423</c:v>
                </c:pt>
                <c:pt idx="149">
                  <c:v>3.5816800815621406</c:v>
                </c:pt>
                <c:pt idx="150">
                  <c:v>3.5101306555888003</c:v>
                </c:pt>
                <c:pt idx="151">
                  <c:v>3.5092636516645577</c:v>
                </c:pt>
                <c:pt idx="152">
                  <c:v>3.4386421547461619</c:v>
                </c:pt>
                <c:pt idx="153">
                  <c:v>3.5031333571029735</c:v>
                </c:pt>
                <c:pt idx="154">
                  <c:v>3.4715791940150598</c:v>
                </c:pt>
                <c:pt idx="155">
                  <c:v>3.4428139588885478</c:v>
                </c:pt>
                <c:pt idx="156">
                  <c:v>3.3019025630683707</c:v>
                </c:pt>
                <c:pt idx="157">
                  <c:v>3.1785905121322497</c:v>
                </c:pt>
                <c:pt idx="158">
                  <c:v>3.1142315562225584</c:v>
                </c:pt>
                <c:pt idx="159">
                  <c:v>3.1127977178054178</c:v>
                </c:pt>
                <c:pt idx="160">
                  <c:v>3.1410422180007931</c:v>
                </c:pt>
                <c:pt idx="161">
                  <c:v>2.986009912413524</c:v>
                </c:pt>
                <c:pt idx="162">
                  <c:v>3.2496365146889779</c:v>
                </c:pt>
                <c:pt idx="163">
                  <c:v>3.6249724356835609</c:v>
                </c:pt>
                <c:pt idx="164">
                  <c:v>1.9458540631587611</c:v>
                </c:pt>
                <c:pt idx="165">
                  <c:v>1.5049696958710934</c:v>
                </c:pt>
                <c:pt idx="166">
                  <c:v>0.78352612351919382</c:v>
                </c:pt>
                <c:pt idx="167">
                  <c:v>0.58452217416010399</c:v>
                </c:pt>
                <c:pt idx="168">
                  <c:v>0.74841266205919466</c:v>
                </c:pt>
                <c:pt idx="169">
                  <c:v>0.99876557175036673</c:v>
                </c:pt>
                <c:pt idx="170">
                  <c:v>1.5132128346576612</c:v>
                </c:pt>
                <c:pt idx="171">
                  <c:v>2.4969050586862918</c:v>
                </c:pt>
                <c:pt idx="172">
                  <c:v>2.4215801335792984</c:v>
                </c:pt>
                <c:pt idx="173">
                  <c:v>1.4003995169117918</c:v>
                </c:pt>
                <c:pt idx="174">
                  <c:v>1.4357391089673071</c:v>
                </c:pt>
                <c:pt idx="175">
                  <c:v>1.2338605218489487</c:v>
                </c:pt>
                <c:pt idx="176">
                  <c:v>1.5258635014885409</c:v>
                </c:pt>
                <c:pt idx="177">
                  <c:v>2.221675521543212</c:v>
                </c:pt>
                <c:pt idx="178">
                  <c:v>1.3621836533961793</c:v>
                </c:pt>
                <c:pt idx="179">
                  <c:v>1.6418970548008633</c:v>
                </c:pt>
                <c:pt idx="180">
                  <c:v>1.963047481469091</c:v>
                </c:pt>
                <c:pt idx="181">
                  <c:v>2.4053453721740357</c:v>
                </c:pt>
                <c:pt idx="182">
                  <c:v>1.8921198262919745</c:v>
                </c:pt>
                <c:pt idx="183">
                  <c:v>1.9384116831743947</c:v>
                </c:pt>
                <c:pt idx="184">
                  <c:v>2.2062562391954206</c:v>
                </c:pt>
                <c:pt idx="185">
                  <c:v>2.448646740016061</c:v>
                </c:pt>
                <c:pt idx="186">
                  <c:v>2.5474447285136281</c:v>
                </c:pt>
                <c:pt idx="187">
                  <c:v>2.4967037982719846</c:v>
                </c:pt>
                <c:pt idx="188">
                  <c:v>2.4897163806220082</c:v>
                </c:pt>
                <c:pt idx="189">
                  <c:v>2.5343541980481286</c:v>
                </c:pt>
                <c:pt idx="190">
                  <c:v>2.5999502729782242</c:v>
                </c:pt>
                <c:pt idx="191">
                  <c:v>2.312244642467248</c:v>
                </c:pt>
                <c:pt idx="192">
                  <c:v>2.334486966814088</c:v>
                </c:pt>
                <c:pt idx="193">
                  <c:v>2.7819086009577183</c:v>
                </c:pt>
                <c:pt idx="194">
                  <c:v>2.7766750556614039</c:v>
                </c:pt>
                <c:pt idx="195">
                  <c:v>2.7019533188908409</c:v>
                </c:pt>
                <c:pt idx="196">
                  <c:v>2.5920654194423918</c:v>
                </c:pt>
                <c:pt idx="197">
                  <c:v>2.5323772400726585</c:v>
                </c:pt>
                <c:pt idx="198">
                  <c:v>2.3578080519979983</c:v>
                </c:pt>
                <c:pt idx="199">
                  <c:v>2.4337440378700177</c:v>
                </c:pt>
                <c:pt idx="200">
                  <c:v>2.5491801186741032</c:v>
                </c:pt>
                <c:pt idx="201">
                  <c:v>2.5453080441914109</c:v>
                </c:pt>
                <c:pt idx="202">
                  <c:v>2.4568724674783096</c:v>
                </c:pt>
                <c:pt idx="203">
                  <c:v>2.2576662285070728</c:v>
                </c:pt>
                <c:pt idx="204">
                  <c:v>2.1405268254159164</c:v>
                </c:pt>
                <c:pt idx="205">
                  <c:v>1.9772646553889952</c:v>
                </c:pt>
                <c:pt idx="206">
                  <c:v>2.1143430473285632</c:v>
                </c:pt>
                <c:pt idx="207">
                  <c:v>2.0529396440119347</c:v>
                </c:pt>
                <c:pt idx="208">
                  <c:v>2.1223246484218117</c:v>
                </c:pt>
                <c:pt idx="209">
                  <c:v>1.914515600691816</c:v>
                </c:pt>
                <c:pt idx="210">
                  <c:v>1.7614183707616815</c:v>
                </c:pt>
                <c:pt idx="211">
                  <c:v>2.1329486310655876</c:v>
                </c:pt>
                <c:pt idx="212">
                  <c:v>2.3792018665355501</c:v>
                </c:pt>
                <c:pt idx="213">
                  <c:v>2.3033314938626126</c:v>
                </c:pt>
                <c:pt idx="214">
                  <c:v>2.2028414989814613</c:v>
                </c:pt>
                <c:pt idx="215">
                  <c:v>2.2399901717844681</c:v>
                </c:pt>
                <c:pt idx="216">
                  <c:v>2.6987091547761821</c:v>
                </c:pt>
                <c:pt idx="217">
                  <c:v>3.6343819390100318</c:v>
                </c:pt>
                <c:pt idx="218">
                  <c:v>4.271169554385617</c:v>
                </c:pt>
                <c:pt idx="219">
                  <c:v>3.6737259076549691</c:v>
                </c:pt>
                <c:pt idx="220">
                  <c:v>2.2205875744862986</c:v>
                </c:pt>
                <c:pt idx="221">
                  <c:v>2.3390968227909461</c:v>
                </c:pt>
                <c:pt idx="222">
                  <c:v>2.9734798230094923</c:v>
                </c:pt>
                <c:pt idx="223">
                  <c:v>3.6542174140463706</c:v>
                </c:pt>
                <c:pt idx="224">
                  <c:v>3.9745640510577012</c:v>
                </c:pt>
                <c:pt idx="225">
                  <c:v>4.178102693982618</c:v>
                </c:pt>
                <c:pt idx="226">
                  <c:v>4.3019926445191636</c:v>
                </c:pt>
                <c:pt idx="227">
                  <c:v>4.3109584570070298</c:v>
                </c:pt>
                <c:pt idx="228">
                  <c:v>4.3193449445384759</c:v>
                </c:pt>
                <c:pt idx="229">
                  <c:v>4.3008646466553948</c:v>
                </c:pt>
                <c:pt idx="230">
                  <c:v>4.4960138281062596</c:v>
                </c:pt>
                <c:pt idx="231">
                  <c:v>4.2600060565915268</c:v>
                </c:pt>
                <c:pt idx="232">
                  <c:v>4.1165126180821758</c:v>
                </c:pt>
                <c:pt idx="233">
                  <c:v>3.8717354585960435</c:v>
                </c:pt>
                <c:pt idx="234">
                  <c:v>3.8147137860022067</c:v>
                </c:pt>
                <c:pt idx="235">
                  <c:v>3.9359060646110109</c:v>
                </c:pt>
                <c:pt idx="236">
                  <c:v>4.0135737633061277</c:v>
                </c:pt>
                <c:pt idx="237">
                  <c:v>3.7795388861796355</c:v>
                </c:pt>
                <c:pt idx="238">
                  <c:v>4.7421722343690265</c:v>
                </c:pt>
                <c:pt idx="239">
                  <c:v>4.0945498099512054</c:v>
                </c:pt>
                <c:pt idx="240">
                  <c:v>4.0771866097296252</c:v>
                </c:pt>
                <c:pt idx="241">
                  <c:v>4.0651133132432458</c:v>
                </c:pt>
                <c:pt idx="242">
                  <c:v>4.1326622256696304</c:v>
                </c:pt>
                <c:pt idx="243">
                  <c:v>4.2581317873711519</c:v>
                </c:pt>
                <c:pt idx="244">
                  <c:v>4.1971373069783651</c:v>
                </c:pt>
                <c:pt idx="245">
                  <c:v>4.3467391488653941</c:v>
                </c:pt>
                <c:pt idx="246">
                  <c:v>4.4619160058797487</c:v>
                </c:pt>
                <c:pt idx="247">
                  <c:v>4.5849957004136739</c:v>
                </c:pt>
                <c:pt idx="248">
                  <c:v>4.2222018133256976</c:v>
                </c:pt>
                <c:pt idx="249">
                  <c:v>4.088221195652407</c:v>
                </c:pt>
                <c:pt idx="250">
                  <c:v>4.4226909029424011</c:v>
                </c:pt>
                <c:pt idx="251">
                  <c:v>4.7561493822772922</c:v>
                </c:pt>
                <c:pt idx="252">
                  <c:v>4.6259014440606867</c:v>
                </c:pt>
                <c:pt idx="253">
                  <c:v>4.4058316213565361</c:v>
                </c:pt>
                <c:pt idx="254">
                  <c:v>4.5535114040527569</c:v>
                </c:pt>
                <c:pt idx="255">
                  <c:v>4.6218267522028409</c:v>
                </c:pt>
                <c:pt idx="256">
                  <c:v>4.8450564373982496</c:v>
                </c:pt>
                <c:pt idx="257">
                  <c:v>4.8024730365599257</c:v>
                </c:pt>
                <c:pt idx="258">
                  <c:v>4.7841856340227382</c:v>
                </c:pt>
                <c:pt idx="259">
                  <c:v>3.7765883668706555</c:v>
                </c:pt>
                <c:pt idx="260">
                  <c:v>3.8629710044621053</c:v>
                </c:pt>
                <c:pt idx="261">
                  <c:v>4.1137234470336859</c:v>
                </c:pt>
                <c:pt idx="262">
                  <c:v>4.2208452155658556</c:v>
                </c:pt>
                <c:pt idx="263">
                  <c:v>4.9829297744401266</c:v>
                </c:pt>
                <c:pt idx="264">
                  <c:v>5.9359766545055175</c:v>
                </c:pt>
                <c:pt idx="265">
                  <c:v>4.0834353674929815</c:v>
                </c:pt>
                <c:pt idx="266">
                  <c:v>5.4589734923018121</c:v>
                </c:pt>
                <c:pt idx="267">
                  <c:v>4.4589770720337878</c:v>
                </c:pt>
                <c:pt idx="268">
                  <c:v>4.337322668043841</c:v>
                </c:pt>
                <c:pt idx="269">
                  <c:v>4.393824822296585</c:v>
                </c:pt>
                <c:pt idx="270">
                  <c:v>4.4845788476704032</c:v>
                </c:pt>
                <c:pt idx="271">
                  <c:v>4.5499893303017878</c:v>
                </c:pt>
                <c:pt idx="272">
                  <c:v>4.7304072296016599</c:v>
                </c:pt>
                <c:pt idx="273">
                  <c:v>4.3510596719738528</c:v>
                </c:pt>
                <c:pt idx="274">
                  <c:v>4.1007739750917045</c:v>
                </c:pt>
                <c:pt idx="275">
                  <c:v>3.8811092291172549</c:v>
                </c:pt>
                <c:pt idx="276">
                  <c:v>3.7200982991495013</c:v>
                </c:pt>
                <c:pt idx="277">
                  <c:v>3.1281745906052936</c:v>
                </c:pt>
                <c:pt idx="278">
                  <c:v>3.2612075342559983</c:v>
                </c:pt>
                <c:pt idx="279">
                  <c:v>4.1020627931740039</c:v>
                </c:pt>
                <c:pt idx="280">
                  <c:v>4.5789372179327001</c:v>
                </c:pt>
                <c:pt idx="281">
                  <c:v>4.5605949321444115</c:v>
                </c:pt>
                <c:pt idx="282">
                  <c:v>4.36466432585717</c:v>
                </c:pt>
                <c:pt idx="283">
                  <c:v>4.4758087350521203</c:v>
                </c:pt>
                <c:pt idx="284">
                  <c:v>4.5261589472380939</c:v>
                </c:pt>
                <c:pt idx="285">
                  <c:v>4.1281692747751233</c:v>
                </c:pt>
                <c:pt idx="286">
                  <c:v>3.93652556790276</c:v>
                </c:pt>
                <c:pt idx="287">
                  <c:v>3.7775441441966144</c:v>
                </c:pt>
                <c:pt idx="288">
                  <c:v>3.854758841456094</c:v>
                </c:pt>
                <c:pt idx="289">
                  <c:v>4.2438881342080936</c:v>
                </c:pt>
                <c:pt idx="290">
                  <c:v>4.7031508945741294</c:v>
                </c:pt>
                <c:pt idx="291">
                  <c:v>4.3698859282081033</c:v>
                </c:pt>
                <c:pt idx="292">
                  <c:v>4.5193357543646764</c:v>
                </c:pt>
                <c:pt idx="293">
                  <c:v>3.8233530114214571</c:v>
                </c:pt>
                <c:pt idx="294">
                  <c:v>3.109776753024506</c:v>
                </c:pt>
                <c:pt idx="295">
                  <c:v>3.5558050215608477</c:v>
                </c:pt>
                <c:pt idx="296">
                  <c:v>3.7582706341770016</c:v>
                </c:pt>
                <c:pt idx="297">
                  <c:v>3.2486640721841606</c:v>
                </c:pt>
                <c:pt idx="298">
                  <c:v>3.9482109166575658</c:v>
                </c:pt>
                <c:pt idx="299">
                  <c:v>3.2475171714034938</c:v>
                </c:pt>
                <c:pt idx="300">
                  <c:v>2.4426198114782394</c:v>
                </c:pt>
                <c:pt idx="301">
                  <c:v>1.6346499843678668</c:v>
                </c:pt>
                <c:pt idx="302">
                  <c:v>2.7114445399718168</c:v>
                </c:pt>
                <c:pt idx="303">
                  <c:v>3.322425924844933</c:v>
                </c:pt>
                <c:pt idx="304">
                  <c:v>2.3624948992926083</c:v>
                </c:pt>
                <c:pt idx="305">
                  <c:v>3.7264391478885424</c:v>
                </c:pt>
                <c:pt idx="306">
                  <c:v>3.5425510693689479</c:v>
                </c:pt>
                <c:pt idx="307">
                  <c:v>3.4012470887251727</c:v>
                </c:pt>
                <c:pt idx="308">
                  <c:v>3.828242311640722</c:v>
                </c:pt>
                <c:pt idx="309">
                  <c:v>1.2589435738942318</c:v>
                </c:pt>
                <c:pt idx="310">
                  <c:v>0.96024972142837794</c:v>
                </c:pt>
                <c:pt idx="311">
                  <c:v>1.6034626828352865</c:v>
                </c:pt>
                <c:pt idx="312">
                  <c:v>2.6009002301837367</c:v>
                </c:pt>
                <c:pt idx="313">
                  <c:v>2.7233198389356592</c:v>
                </c:pt>
                <c:pt idx="314">
                  <c:v>2.6294828460786257</c:v>
                </c:pt>
                <c:pt idx="315">
                  <c:v>3.8591262047994546</c:v>
                </c:pt>
                <c:pt idx="316">
                  <c:v>2.2417382149688128</c:v>
                </c:pt>
                <c:pt idx="317">
                  <c:v>0.72277240569364953</c:v>
                </c:pt>
                <c:pt idx="318">
                  <c:v>0.76436354115134275</c:v>
                </c:pt>
                <c:pt idx="319">
                  <c:v>0.96840875204437971</c:v>
                </c:pt>
                <c:pt idx="320">
                  <c:v>1.5717338597263177</c:v>
                </c:pt>
                <c:pt idx="321">
                  <c:v>2.7370168353806914</c:v>
                </c:pt>
                <c:pt idx="322">
                  <c:v>2.7898574826769496</c:v>
                </c:pt>
                <c:pt idx="323">
                  <c:v>4.0014235584812941</c:v>
                </c:pt>
                <c:pt idx="324">
                  <c:v>3.0168523533113842</c:v>
                </c:pt>
                <c:pt idx="325">
                  <c:v>3.5628591653209973</c:v>
                </c:pt>
                <c:pt idx="326">
                  <c:v>3.1817470245411976</c:v>
                </c:pt>
                <c:pt idx="327">
                  <c:v>3.5533583823504045</c:v>
                </c:pt>
                <c:pt idx="328">
                  <c:v>3.2807495385611958</c:v>
                </c:pt>
                <c:pt idx="329">
                  <c:v>3.8623812490863663</c:v>
                </c:pt>
                <c:pt idx="330">
                  <c:v>2.2778241808448501</c:v>
                </c:pt>
                <c:pt idx="331">
                  <c:v>3.0094699654697821</c:v>
                </c:pt>
                <c:pt idx="332">
                  <c:v>2.9053162521532219</c:v>
                </c:pt>
                <c:pt idx="333">
                  <c:v>2.6995883124949804</c:v>
                </c:pt>
                <c:pt idx="334">
                  <c:v>2.969256397617861</c:v>
                </c:pt>
                <c:pt idx="335">
                  <c:v>3.0451584798713056</c:v>
                </c:pt>
                <c:pt idx="336">
                  <c:v>2.8908125581365534</c:v>
                </c:pt>
                <c:pt idx="337">
                  <c:v>2.8371345291346084</c:v>
                </c:pt>
                <c:pt idx="338">
                  <c:v>2.7168306479344579</c:v>
                </c:pt>
                <c:pt idx="339">
                  <c:v>2.5736136713438986</c:v>
                </c:pt>
                <c:pt idx="340">
                  <c:v>2.5147292635153105</c:v>
                </c:pt>
                <c:pt idx="341">
                  <c:v>2.6388143064968541</c:v>
                </c:pt>
                <c:pt idx="342">
                  <c:v>2.1938318361729396</c:v>
                </c:pt>
                <c:pt idx="343">
                  <c:v>2.0631679222091437</c:v>
                </c:pt>
                <c:pt idx="344">
                  <c:v>2.6092463267664527</c:v>
                </c:pt>
                <c:pt idx="345">
                  <c:v>2.3214555394691296</c:v>
                </c:pt>
                <c:pt idx="346">
                  <c:v>0.71728552497127318</c:v>
                </c:pt>
                <c:pt idx="347">
                  <c:v>1.4092667177420308</c:v>
                </c:pt>
                <c:pt idx="348">
                  <c:v>2.4013127256898277</c:v>
                </c:pt>
                <c:pt idx="349">
                  <c:v>3.1453209728139422</c:v>
                </c:pt>
                <c:pt idx="350">
                  <c:v>3.2688329312613313</c:v>
                </c:pt>
                <c:pt idx="351">
                  <c:v>3.6373452490826708</c:v>
                </c:pt>
                <c:pt idx="352">
                  <c:v>3.9092878233811432</c:v>
                </c:pt>
                <c:pt idx="353">
                  <c:v>3.3757475644717996</c:v>
                </c:pt>
                <c:pt idx="354">
                  <c:v>4.3384226154111918</c:v>
                </c:pt>
                <c:pt idx="355">
                  <c:v>2.285541563168882</c:v>
                </c:pt>
                <c:pt idx="356">
                  <c:v>2.3749262583147459</c:v>
                </c:pt>
                <c:pt idx="357">
                  <c:v>3.1511130498348345</c:v>
                </c:pt>
                <c:pt idx="358">
                  <c:v>3.0432523658464556</c:v>
                </c:pt>
                <c:pt idx="359">
                  <c:v>2.8482843570726781</c:v>
                </c:pt>
                <c:pt idx="360">
                  <c:v>2.9878833069527233</c:v>
                </c:pt>
                <c:pt idx="361">
                  <c:v>3.8488338680528242</c:v>
                </c:pt>
                <c:pt idx="362">
                  <c:v>2.9315083786137222</c:v>
                </c:pt>
                <c:pt idx="363">
                  <c:v>4.2899347475952876</c:v>
                </c:pt>
                <c:pt idx="364">
                  <c:v>2.459936668090164</c:v>
                </c:pt>
                <c:pt idx="365">
                  <c:v>3.1717926842571069</c:v>
                </c:pt>
              </c:numCache>
            </c:numRef>
          </c:xVal>
          <c:yVal>
            <c:numRef>
              <c:f>'098'!$J$14:$J$4146</c:f>
              <c:numCache>
                <c:formatCode>0.0</c:formatCode>
                <c:ptCount val="4133"/>
                <c:pt idx="0">
                  <c:v>7.285958005249344</c:v>
                </c:pt>
                <c:pt idx="1">
                  <c:v>7.1219160104986878</c:v>
                </c:pt>
                <c:pt idx="2">
                  <c:v>6.9578740157480317</c:v>
                </c:pt>
                <c:pt idx="3">
                  <c:v>6.7938320209973755</c:v>
                </c:pt>
                <c:pt idx="4">
                  <c:v>6.6297900262467193</c:v>
                </c:pt>
                <c:pt idx="5">
                  <c:v>6.4657480314960631</c:v>
                </c:pt>
                <c:pt idx="6">
                  <c:v>6.301706036745407</c:v>
                </c:pt>
                <c:pt idx="7">
                  <c:v>6.1376640419947508</c:v>
                </c:pt>
                <c:pt idx="8">
                  <c:v>5.9736220472440946</c:v>
                </c:pt>
                <c:pt idx="9">
                  <c:v>5.8095800524934385</c:v>
                </c:pt>
                <c:pt idx="10">
                  <c:v>5.6455380577427823</c:v>
                </c:pt>
                <c:pt idx="11">
                  <c:v>5.4814960629921261</c:v>
                </c:pt>
                <c:pt idx="12">
                  <c:v>5.3174540682414699</c:v>
                </c:pt>
                <c:pt idx="13">
                  <c:v>5.1534120734908146</c:v>
                </c:pt>
                <c:pt idx="14">
                  <c:v>4.9893700787401576</c:v>
                </c:pt>
                <c:pt idx="15">
                  <c:v>4.8253280839895014</c:v>
                </c:pt>
                <c:pt idx="16">
                  <c:v>4.6612860892388461</c:v>
                </c:pt>
                <c:pt idx="17">
                  <c:v>4.4972440944881891</c:v>
                </c:pt>
                <c:pt idx="18">
                  <c:v>4.3332020997375338</c:v>
                </c:pt>
                <c:pt idx="19">
                  <c:v>4.1691601049868776</c:v>
                </c:pt>
                <c:pt idx="20">
                  <c:v>4.0051181102362206</c:v>
                </c:pt>
                <c:pt idx="21">
                  <c:v>3.8410761154855644</c:v>
                </c:pt>
                <c:pt idx="22">
                  <c:v>3.6770341207349087</c:v>
                </c:pt>
                <c:pt idx="23">
                  <c:v>3.5129921259842525</c:v>
                </c:pt>
                <c:pt idx="24">
                  <c:v>3.3489501312335959</c:v>
                </c:pt>
                <c:pt idx="25">
                  <c:v>3.1849081364829397</c:v>
                </c:pt>
                <c:pt idx="26">
                  <c:v>3.0208661417322835</c:v>
                </c:pt>
                <c:pt idx="27">
                  <c:v>2.8568241469816282</c:v>
                </c:pt>
                <c:pt idx="28">
                  <c:v>2.6927821522309721</c:v>
                </c:pt>
                <c:pt idx="29">
                  <c:v>2.528740157480315</c:v>
                </c:pt>
                <c:pt idx="30">
                  <c:v>2.3646981627296588</c:v>
                </c:pt>
                <c:pt idx="31">
                  <c:v>2.2006561679790027</c:v>
                </c:pt>
                <c:pt idx="32">
                  <c:v>2.0366141732283474</c:v>
                </c:pt>
                <c:pt idx="33">
                  <c:v>1.8725721784776912</c:v>
                </c:pt>
                <c:pt idx="34">
                  <c:v>1.708530183727035</c:v>
                </c:pt>
                <c:pt idx="35">
                  <c:v>1.544488188976378</c:v>
                </c:pt>
                <c:pt idx="36">
                  <c:v>1.3804461942257218</c:v>
                </c:pt>
                <c:pt idx="37">
                  <c:v>1.2164041994750665</c:v>
                </c:pt>
                <c:pt idx="38">
                  <c:v>1.0523622047244103</c:v>
                </c:pt>
                <c:pt idx="39">
                  <c:v>0.88832020997375416</c:v>
                </c:pt>
                <c:pt idx="40">
                  <c:v>0.72427821522309799</c:v>
                </c:pt>
                <c:pt idx="41">
                  <c:v>0.56023622047244093</c:v>
                </c:pt>
                <c:pt idx="42">
                  <c:v>0.39619422572178564</c:v>
                </c:pt>
                <c:pt idx="43">
                  <c:v>0.23215223097112858</c:v>
                </c:pt>
                <c:pt idx="44">
                  <c:v>6.8110236220473297E-2</c:v>
                </c:pt>
                <c:pt idx="45">
                  <c:v>-9.5931758530182876E-2</c:v>
                </c:pt>
                <c:pt idx="46">
                  <c:v>-0.25997375328083994</c:v>
                </c:pt>
                <c:pt idx="47">
                  <c:v>-0.42401574803149522</c:v>
                </c:pt>
                <c:pt idx="48">
                  <c:v>-0.58805774278215228</c:v>
                </c:pt>
                <c:pt idx="49">
                  <c:v>-0.75209973753280845</c:v>
                </c:pt>
                <c:pt idx="50">
                  <c:v>-0.91614173228346285</c:v>
                </c:pt>
                <c:pt idx="51">
                  <c:v>-1.0801837270341208</c:v>
                </c:pt>
                <c:pt idx="52">
                  <c:v>-1.2442257217847752</c:v>
                </c:pt>
                <c:pt idx="53">
                  <c:v>-1.4082677165354331</c:v>
                </c:pt>
                <c:pt idx="54">
                  <c:v>-1.5723097112860893</c:v>
                </c:pt>
                <c:pt idx="55">
                  <c:v>-1.7363517060367437</c:v>
                </c:pt>
                <c:pt idx="56">
                  <c:v>-1.9003937007874017</c:v>
                </c:pt>
                <c:pt idx="57">
                  <c:v>-2.0644356955380561</c:v>
                </c:pt>
                <c:pt idx="58">
                  <c:v>-2.228477690288714</c:v>
                </c:pt>
                <c:pt idx="59">
                  <c:v>-2.3925196850393702</c:v>
                </c:pt>
                <c:pt idx="60">
                  <c:v>-2.5565616797900246</c:v>
                </c:pt>
                <c:pt idx="61">
                  <c:v>-2.7206036745406825</c:v>
                </c:pt>
                <c:pt idx="62">
                  <c:v>-2.8846456692913369</c:v>
                </c:pt>
                <c:pt idx="63">
                  <c:v>-3.0486876640419949</c:v>
                </c:pt>
                <c:pt idx="64">
                  <c:v>-3.212729658792651</c:v>
                </c:pt>
                <c:pt idx="65">
                  <c:v>-3.3767716535433054</c:v>
                </c:pt>
                <c:pt idx="66">
                  <c:v>-3.5408136482939634</c:v>
                </c:pt>
                <c:pt idx="67">
                  <c:v>-3.7048556430446178</c:v>
                </c:pt>
                <c:pt idx="68">
                  <c:v>-3.8688976377952757</c:v>
                </c:pt>
                <c:pt idx="69">
                  <c:v>-4.0329396325459301</c:v>
                </c:pt>
                <c:pt idx="70">
                  <c:v>-4.1969816272965863</c:v>
                </c:pt>
                <c:pt idx="71">
                  <c:v>-4.3610236220472443</c:v>
                </c:pt>
                <c:pt idx="72">
                  <c:v>-4.5250656167978986</c:v>
                </c:pt>
                <c:pt idx="73">
                  <c:v>-4.6891076115485566</c:v>
                </c:pt>
                <c:pt idx="74">
                  <c:v>-4.853149606299211</c:v>
                </c:pt>
                <c:pt idx="75">
                  <c:v>-5.0171916010498672</c:v>
                </c:pt>
                <c:pt idx="76">
                  <c:v>-5.1812335958005251</c:v>
                </c:pt>
                <c:pt idx="77">
                  <c:v>-5.3452755905511795</c:v>
                </c:pt>
                <c:pt idx="78">
                  <c:v>-5.5093175853018375</c:v>
                </c:pt>
                <c:pt idx="79">
                  <c:v>-5.6733595800524919</c:v>
                </c:pt>
                <c:pt idx="80">
                  <c:v>-5.837401574803148</c:v>
                </c:pt>
                <c:pt idx="81">
                  <c:v>-6.0014435695538042</c:v>
                </c:pt>
                <c:pt idx="82">
                  <c:v>-6.1654855643044622</c:v>
                </c:pt>
                <c:pt idx="83">
                  <c:v>-6.3295275590551183</c:v>
                </c:pt>
                <c:pt idx="84">
                  <c:v>-6.4935695538057727</c:v>
                </c:pt>
                <c:pt idx="85">
                  <c:v>-6.6576115485564289</c:v>
                </c:pt>
                <c:pt idx="86">
                  <c:v>-6.8216535433070851</c:v>
                </c:pt>
                <c:pt idx="87">
                  <c:v>-6.985695538057743</c:v>
                </c:pt>
                <c:pt idx="88">
                  <c:v>-7.1497375328083992</c:v>
                </c:pt>
                <c:pt idx="89">
                  <c:v>-7.3137795275590536</c:v>
                </c:pt>
                <c:pt idx="90">
                  <c:v>-7.4778215223097098</c:v>
                </c:pt>
                <c:pt idx="91">
                  <c:v>-7.6418635170603659</c:v>
                </c:pt>
                <c:pt idx="92">
                  <c:v>-7.8059055118110239</c:v>
                </c:pt>
                <c:pt idx="93">
                  <c:v>-7.9699475065616801</c:v>
                </c:pt>
                <c:pt idx="94">
                  <c:v>-8.1339895013123353</c:v>
                </c:pt>
                <c:pt idx="95">
                  <c:v>-8.2980314960629897</c:v>
                </c:pt>
                <c:pt idx="96">
                  <c:v>-8.4620734908136477</c:v>
                </c:pt>
                <c:pt idx="97">
                  <c:v>-8.6261154855643056</c:v>
                </c:pt>
                <c:pt idx="98">
                  <c:v>-8.79015748031496</c:v>
                </c:pt>
                <c:pt idx="99">
                  <c:v>-8.954199475065618</c:v>
                </c:pt>
                <c:pt idx="100">
                  <c:v>-9.1182414698162724</c:v>
                </c:pt>
                <c:pt idx="101">
                  <c:v>-9.2822834645669268</c:v>
                </c:pt>
                <c:pt idx="102">
                  <c:v>-9.4463254593175847</c:v>
                </c:pt>
                <c:pt idx="103">
                  <c:v>-9.6103674540682427</c:v>
                </c:pt>
                <c:pt idx="104">
                  <c:v>-9.7744094488188971</c:v>
                </c:pt>
                <c:pt idx="105">
                  <c:v>-9.9384514435695515</c:v>
                </c:pt>
                <c:pt idx="106">
                  <c:v>-10.102493438320209</c:v>
                </c:pt>
                <c:pt idx="107">
                  <c:v>-10.266535433070867</c:v>
                </c:pt>
                <c:pt idx="108">
                  <c:v>-10.430577427821522</c:v>
                </c:pt>
                <c:pt idx="109">
                  <c:v>-10.59461942257218</c:v>
                </c:pt>
                <c:pt idx="110">
                  <c:v>-10.758661417322834</c:v>
                </c:pt>
                <c:pt idx="111">
                  <c:v>-10.922703412073488</c:v>
                </c:pt>
                <c:pt idx="112">
                  <c:v>-11.086745406824146</c:v>
                </c:pt>
                <c:pt idx="113">
                  <c:v>-11.250787401574804</c:v>
                </c:pt>
                <c:pt idx="114">
                  <c:v>-11.414829396325459</c:v>
                </c:pt>
                <c:pt idx="115">
                  <c:v>-11.578871391076113</c:v>
                </c:pt>
                <c:pt idx="116">
                  <c:v>-11.742913385826771</c:v>
                </c:pt>
                <c:pt idx="117">
                  <c:v>-11.906955380577429</c:v>
                </c:pt>
                <c:pt idx="118">
                  <c:v>-12.070997375328083</c:v>
                </c:pt>
                <c:pt idx="119">
                  <c:v>-12.235039370078741</c:v>
                </c:pt>
                <c:pt idx="120">
                  <c:v>-12.399081364829396</c:v>
                </c:pt>
                <c:pt idx="121">
                  <c:v>-12.56312335958005</c:v>
                </c:pt>
                <c:pt idx="122">
                  <c:v>-12.727165354330708</c:v>
                </c:pt>
                <c:pt idx="123">
                  <c:v>-12.891207349081366</c:v>
                </c:pt>
                <c:pt idx="124">
                  <c:v>-13.055249343832021</c:v>
                </c:pt>
                <c:pt idx="125">
                  <c:v>-13.219291338582675</c:v>
                </c:pt>
                <c:pt idx="126">
                  <c:v>-13.383333333333333</c:v>
                </c:pt>
                <c:pt idx="127">
                  <c:v>-13.547375328083991</c:v>
                </c:pt>
                <c:pt idx="128">
                  <c:v>-13.711417322834645</c:v>
                </c:pt>
                <c:pt idx="129">
                  <c:v>-13.875459317585303</c:v>
                </c:pt>
                <c:pt idx="130">
                  <c:v>-14.039501312335958</c:v>
                </c:pt>
                <c:pt idx="131">
                  <c:v>-14.203543307086612</c:v>
                </c:pt>
                <c:pt idx="132">
                  <c:v>-14.36758530183727</c:v>
                </c:pt>
                <c:pt idx="133">
                  <c:v>-14.531627296587928</c:v>
                </c:pt>
                <c:pt idx="134">
                  <c:v>-14.695669291338582</c:v>
                </c:pt>
                <c:pt idx="135">
                  <c:v>-14.859711286089237</c:v>
                </c:pt>
                <c:pt idx="136">
                  <c:v>-15.023753280839895</c:v>
                </c:pt>
                <c:pt idx="137">
                  <c:v>-15.187795275590553</c:v>
                </c:pt>
                <c:pt idx="138">
                  <c:v>-15.351837270341207</c:v>
                </c:pt>
                <c:pt idx="139">
                  <c:v>-15.515879265091861</c:v>
                </c:pt>
                <c:pt idx="140">
                  <c:v>-15.679921259842519</c:v>
                </c:pt>
                <c:pt idx="141">
                  <c:v>-15.843963254593174</c:v>
                </c:pt>
                <c:pt idx="142">
                  <c:v>-16.008005249343832</c:v>
                </c:pt>
                <c:pt idx="143">
                  <c:v>-16.17204724409449</c:v>
                </c:pt>
                <c:pt idx="144">
                  <c:v>-16.336089238845144</c:v>
                </c:pt>
                <c:pt idx="145">
                  <c:v>-16.500131233595798</c:v>
                </c:pt>
                <c:pt idx="146">
                  <c:v>-16.664173228346456</c:v>
                </c:pt>
                <c:pt idx="147">
                  <c:v>-16.828215223097114</c:v>
                </c:pt>
                <c:pt idx="148">
                  <c:v>-16.992257217847769</c:v>
                </c:pt>
                <c:pt idx="149">
                  <c:v>-17.156299212598423</c:v>
                </c:pt>
                <c:pt idx="150">
                  <c:v>-17.320341207349081</c:v>
                </c:pt>
                <c:pt idx="151">
                  <c:v>-17.484383202099735</c:v>
                </c:pt>
                <c:pt idx="152">
                  <c:v>-17.648425196850393</c:v>
                </c:pt>
                <c:pt idx="153">
                  <c:v>-17.812467191601051</c:v>
                </c:pt>
                <c:pt idx="154">
                  <c:v>-17.976509186351706</c:v>
                </c:pt>
                <c:pt idx="155">
                  <c:v>-18.14055118110236</c:v>
                </c:pt>
                <c:pt idx="156">
                  <c:v>-18.304593175853018</c:v>
                </c:pt>
                <c:pt idx="157">
                  <c:v>-18.468635170603676</c:v>
                </c:pt>
                <c:pt idx="158">
                  <c:v>-18.63267716535433</c:v>
                </c:pt>
                <c:pt idx="159">
                  <c:v>-18.796719160104985</c:v>
                </c:pt>
                <c:pt idx="160">
                  <c:v>-18.960761154855646</c:v>
                </c:pt>
                <c:pt idx="161">
                  <c:v>-19.124803149606297</c:v>
                </c:pt>
                <c:pt idx="162">
                  <c:v>-19.288845144356955</c:v>
                </c:pt>
                <c:pt idx="163">
                  <c:v>-19.452887139107609</c:v>
                </c:pt>
                <c:pt idx="164">
                  <c:v>-19.616929133858267</c:v>
                </c:pt>
                <c:pt idx="165">
                  <c:v>-19.780971128608925</c:v>
                </c:pt>
                <c:pt idx="166">
                  <c:v>-19.94501312335958</c:v>
                </c:pt>
                <c:pt idx="167">
                  <c:v>-20.109055118110238</c:v>
                </c:pt>
                <c:pt idx="168">
                  <c:v>-20.273097112860889</c:v>
                </c:pt>
                <c:pt idx="169">
                  <c:v>-20.437139107611547</c:v>
                </c:pt>
                <c:pt idx="170">
                  <c:v>-20.601181102362208</c:v>
                </c:pt>
                <c:pt idx="171">
                  <c:v>-20.765223097112859</c:v>
                </c:pt>
                <c:pt idx="172">
                  <c:v>-20.929265091863517</c:v>
                </c:pt>
                <c:pt idx="173">
                  <c:v>-21.093307086614171</c:v>
                </c:pt>
                <c:pt idx="174">
                  <c:v>-21.257349081364829</c:v>
                </c:pt>
                <c:pt idx="175">
                  <c:v>-21.421391076115487</c:v>
                </c:pt>
                <c:pt idx="176">
                  <c:v>-21.585433070866141</c:v>
                </c:pt>
                <c:pt idx="177">
                  <c:v>-21.749475065616799</c:v>
                </c:pt>
                <c:pt idx="178">
                  <c:v>-21.91351706036745</c:v>
                </c:pt>
                <c:pt idx="179">
                  <c:v>-22.077559055118108</c:v>
                </c:pt>
                <c:pt idx="180">
                  <c:v>-22.241601049868766</c:v>
                </c:pt>
                <c:pt idx="181">
                  <c:v>-22.405643044619421</c:v>
                </c:pt>
                <c:pt idx="182">
                  <c:v>-22.569685039370079</c:v>
                </c:pt>
                <c:pt idx="183">
                  <c:v>-22.733727034120733</c:v>
                </c:pt>
                <c:pt idx="184">
                  <c:v>-22.897769028871391</c:v>
                </c:pt>
                <c:pt idx="185">
                  <c:v>-23.061811023622049</c:v>
                </c:pt>
                <c:pt idx="186">
                  <c:v>-23.2258530183727</c:v>
                </c:pt>
                <c:pt idx="187">
                  <c:v>-23.389895013123361</c:v>
                </c:pt>
                <c:pt idx="188">
                  <c:v>-23.553937007874012</c:v>
                </c:pt>
                <c:pt idx="189">
                  <c:v>-23.71797900262467</c:v>
                </c:pt>
                <c:pt idx="190">
                  <c:v>-23.882020997375328</c:v>
                </c:pt>
                <c:pt idx="191">
                  <c:v>-24.046062992125982</c:v>
                </c:pt>
                <c:pt idx="192">
                  <c:v>-24.21010498687664</c:v>
                </c:pt>
                <c:pt idx="193">
                  <c:v>-24.374146981627295</c:v>
                </c:pt>
                <c:pt idx="194">
                  <c:v>-24.538188976377953</c:v>
                </c:pt>
                <c:pt idx="195">
                  <c:v>-24.702230971128611</c:v>
                </c:pt>
                <c:pt idx="196">
                  <c:v>-24.866272965879265</c:v>
                </c:pt>
                <c:pt idx="197">
                  <c:v>-25.030314960629919</c:v>
                </c:pt>
                <c:pt idx="198">
                  <c:v>-25.194356955380574</c:v>
                </c:pt>
                <c:pt idx="199">
                  <c:v>-25.358398950131235</c:v>
                </c:pt>
                <c:pt idx="200">
                  <c:v>-25.52244094488189</c:v>
                </c:pt>
                <c:pt idx="201">
                  <c:v>-25.686482939632544</c:v>
                </c:pt>
                <c:pt idx="202">
                  <c:v>-25.850524934383206</c:v>
                </c:pt>
                <c:pt idx="203">
                  <c:v>-26.014566929133853</c:v>
                </c:pt>
                <c:pt idx="204">
                  <c:v>-26.178608923884514</c:v>
                </c:pt>
                <c:pt idx="205">
                  <c:v>-26.342650918635169</c:v>
                </c:pt>
                <c:pt idx="206">
                  <c:v>-26.506692913385823</c:v>
                </c:pt>
                <c:pt idx="207">
                  <c:v>-26.670734908136485</c:v>
                </c:pt>
                <c:pt idx="208">
                  <c:v>-26.834776902887139</c:v>
                </c:pt>
                <c:pt idx="209">
                  <c:v>-26.998818897637793</c:v>
                </c:pt>
                <c:pt idx="210">
                  <c:v>-27.162860892388455</c:v>
                </c:pt>
                <c:pt idx="211">
                  <c:v>-27.326902887139102</c:v>
                </c:pt>
                <c:pt idx="212">
                  <c:v>-27.490944881889764</c:v>
                </c:pt>
                <c:pt idx="213">
                  <c:v>-27.654986876640418</c:v>
                </c:pt>
                <c:pt idx="214">
                  <c:v>-27.819028871391072</c:v>
                </c:pt>
                <c:pt idx="215">
                  <c:v>-27.983070866141734</c:v>
                </c:pt>
                <c:pt idx="216">
                  <c:v>-28.147112860892388</c:v>
                </c:pt>
                <c:pt idx="217">
                  <c:v>-28.311154855643043</c:v>
                </c:pt>
                <c:pt idx="218">
                  <c:v>-28.475196850393697</c:v>
                </c:pt>
                <c:pt idx="219">
                  <c:v>-28.639238845144359</c:v>
                </c:pt>
                <c:pt idx="220">
                  <c:v>-28.803280839895013</c:v>
                </c:pt>
                <c:pt idx="221">
                  <c:v>-28.967322834645667</c:v>
                </c:pt>
                <c:pt idx="222">
                  <c:v>-29.131364829396329</c:v>
                </c:pt>
                <c:pt idx="223">
                  <c:v>-29.295406824146976</c:v>
                </c:pt>
                <c:pt idx="224">
                  <c:v>-29.459448818897638</c:v>
                </c:pt>
                <c:pt idx="225">
                  <c:v>-29.623490813648292</c:v>
                </c:pt>
                <c:pt idx="226">
                  <c:v>-29.787532808398947</c:v>
                </c:pt>
                <c:pt idx="227">
                  <c:v>-29.951574803149608</c:v>
                </c:pt>
                <c:pt idx="228">
                  <c:v>-30.115616797900262</c:v>
                </c:pt>
                <c:pt idx="229">
                  <c:v>-30.279658792650917</c:v>
                </c:pt>
                <c:pt idx="230">
                  <c:v>-30.443700787401578</c:v>
                </c:pt>
                <c:pt idx="231">
                  <c:v>-30.607742782152226</c:v>
                </c:pt>
                <c:pt idx="232">
                  <c:v>-30.771784776902887</c:v>
                </c:pt>
                <c:pt idx="233">
                  <c:v>-30.935826771653542</c:v>
                </c:pt>
                <c:pt idx="234">
                  <c:v>-31.099868766404196</c:v>
                </c:pt>
                <c:pt idx="235">
                  <c:v>-31.263910761154857</c:v>
                </c:pt>
                <c:pt idx="236">
                  <c:v>-31.427952755905512</c:v>
                </c:pt>
                <c:pt idx="237">
                  <c:v>-31.591994750656166</c:v>
                </c:pt>
                <c:pt idx="238">
                  <c:v>-31.756036745406821</c:v>
                </c:pt>
                <c:pt idx="239">
                  <c:v>-31.920078740157482</c:v>
                </c:pt>
                <c:pt idx="240">
                  <c:v>-32.084120734908133</c:v>
                </c:pt>
                <c:pt idx="241">
                  <c:v>-32.248162729658787</c:v>
                </c:pt>
                <c:pt idx="242">
                  <c:v>-32.412204724409442</c:v>
                </c:pt>
                <c:pt idx="243">
                  <c:v>-32.576246719160096</c:v>
                </c:pt>
                <c:pt idx="244">
                  <c:v>-32.740288713910758</c:v>
                </c:pt>
                <c:pt idx="245">
                  <c:v>-32.904330708661412</c:v>
                </c:pt>
                <c:pt idx="246">
                  <c:v>-33.068372703412066</c:v>
                </c:pt>
                <c:pt idx="247">
                  <c:v>-33.232414698162728</c:v>
                </c:pt>
                <c:pt idx="248">
                  <c:v>-33.396456692913375</c:v>
                </c:pt>
                <c:pt idx="249">
                  <c:v>-33.560498687664037</c:v>
                </c:pt>
                <c:pt idx="250">
                  <c:v>-33.724540682414698</c:v>
                </c:pt>
                <c:pt idx="251">
                  <c:v>-33.888582677165346</c:v>
                </c:pt>
                <c:pt idx="252">
                  <c:v>-34.052624671916007</c:v>
                </c:pt>
                <c:pt idx="253">
                  <c:v>-34.216666666666661</c:v>
                </c:pt>
                <c:pt idx="254">
                  <c:v>-34.380708661417316</c:v>
                </c:pt>
                <c:pt idx="255">
                  <c:v>-34.544750656167977</c:v>
                </c:pt>
                <c:pt idx="256">
                  <c:v>-34.708792650918632</c:v>
                </c:pt>
                <c:pt idx="257">
                  <c:v>-34.872834645669286</c:v>
                </c:pt>
                <c:pt idx="258">
                  <c:v>-35.036876640419941</c:v>
                </c:pt>
                <c:pt idx="259">
                  <c:v>-35.200918635170602</c:v>
                </c:pt>
                <c:pt idx="260">
                  <c:v>-35.364960629921256</c:v>
                </c:pt>
                <c:pt idx="261">
                  <c:v>-35.529002624671911</c:v>
                </c:pt>
                <c:pt idx="262">
                  <c:v>-35.693044619422565</c:v>
                </c:pt>
                <c:pt idx="263">
                  <c:v>-35.85708661417322</c:v>
                </c:pt>
                <c:pt idx="264">
                  <c:v>-36.021128608923881</c:v>
                </c:pt>
                <c:pt idx="265">
                  <c:v>-36.185170603674536</c:v>
                </c:pt>
                <c:pt idx="266">
                  <c:v>-36.34921259842519</c:v>
                </c:pt>
                <c:pt idx="267">
                  <c:v>-36.513254593175851</c:v>
                </c:pt>
                <c:pt idx="268">
                  <c:v>-36.677296587926499</c:v>
                </c:pt>
                <c:pt idx="269">
                  <c:v>-36.84133858267716</c:v>
                </c:pt>
                <c:pt idx="270">
                  <c:v>-37.005380577427822</c:v>
                </c:pt>
                <c:pt idx="271">
                  <c:v>-37.169422572178469</c:v>
                </c:pt>
                <c:pt idx="272">
                  <c:v>-37.333464566929131</c:v>
                </c:pt>
                <c:pt idx="273">
                  <c:v>-37.497506561679785</c:v>
                </c:pt>
                <c:pt idx="274">
                  <c:v>-37.661548556430439</c:v>
                </c:pt>
                <c:pt idx="275">
                  <c:v>-37.825590551181101</c:v>
                </c:pt>
                <c:pt idx="276">
                  <c:v>-37.989632545931755</c:v>
                </c:pt>
                <c:pt idx="277">
                  <c:v>-38.15367454068241</c:v>
                </c:pt>
                <c:pt idx="278">
                  <c:v>-38.317716535433064</c:v>
                </c:pt>
                <c:pt idx="279">
                  <c:v>-38.481758530183718</c:v>
                </c:pt>
                <c:pt idx="280">
                  <c:v>-38.64580052493438</c:v>
                </c:pt>
                <c:pt idx="281">
                  <c:v>-38.809842519685034</c:v>
                </c:pt>
                <c:pt idx="282">
                  <c:v>-38.973884514435689</c:v>
                </c:pt>
                <c:pt idx="283">
                  <c:v>-39.137926509186343</c:v>
                </c:pt>
                <c:pt idx="284">
                  <c:v>-39.301968503937005</c:v>
                </c:pt>
                <c:pt idx="285">
                  <c:v>-39.466010498687659</c:v>
                </c:pt>
                <c:pt idx="286">
                  <c:v>-39.630052493438313</c:v>
                </c:pt>
                <c:pt idx="287">
                  <c:v>-39.794094488188975</c:v>
                </c:pt>
                <c:pt idx="288">
                  <c:v>-39.958136482939622</c:v>
                </c:pt>
                <c:pt idx="289">
                  <c:v>-40.122178477690284</c:v>
                </c:pt>
                <c:pt idx="290">
                  <c:v>-40.286220472440945</c:v>
                </c:pt>
                <c:pt idx="291">
                  <c:v>-40.450262467191592</c:v>
                </c:pt>
                <c:pt idx="292">
                  <c:v>-40.614304461942254</c:v>
                </c:pt>
                <c:pt idx="293">
                  <c:v>-40.778346456692908</c:v>
                </c:pt>
                <c:pt idx="294">
                  <c:v>-40.942388451443563</c:v>
                </c:pt>
                <c:pt idx="295">
                  <c:v>-41.106430446194224</c:v>
                </c:pt>
                <c:pt idx="296">
                  <c:v>-41.270472440944879</c:v>
                </c:pt>
                <c:pt idx="297">
                  <c:v>-41.434514435695533</c:v>
                </c:pt>
                <c:pt idx="298">
                  <c:v>-41.598556430446187</c:v>
                </c:pt>
                <c:pt idx="299">
                  <c:v>-41.762598425196842</c:v>
                </c:pt>
                <c:pt idx="300">
                  <c:v>-41.926640419947503</c:v>
                </c:pt>
                <c:pt idx="301">
                  <c:v>-42.090682414698158</c:v>
                </c:pt>
                <c:pt idx="302">
                  <c:v>-42.254724409448812</c:v>
                </c:pt>
                <c:pt idx="303">
                  <c:v>-42.418766404199467</c:v>
                </c:pt>
                <c:pt idx="304">
                  <c:v>-42.582808398950128</c:v>
                </c:pt>
                <c:pt idx="305">
                  <c:v>-42.746850393700782</c:v>
                </c:pt>
                <c:pt idx="306">
                  <c:v>-42.910892388451437</c:v>
                </c:pt>
                <c:pt idx="307">
                  <c:v>-43.074934383202098</c:v>
                </c:pt>
                <c:pt idx="308">
                  <c:v>-43.238976377952746</c:v>
                </c:pt>
                <c:pt idx="309">
                  <c:v>-43.403018372703407</c:v>
                </c:pt>
                <c:pt idx="310">
                  <c:v>-43.567060367454069</c:v>
                </c:pt>
                <c:pt idx="311">
                  <c:v>-43.731102362204716</c:v>
                </c:pt>
                <c:pt idx="312">
                  <c:v>-43.895144356955377</c:v>
                </c:pt>
                <c:pt idx="313">
                  <c:v>-44.059186351706032</c:v>
                </c:pt>
                <c:pt idx="314">
                  <c:v>-44.223228346456686</c:v>
                </c:pt>
                <c:pt idx="315">
                  <c:v>-44.387270341207348</c:v>
                </c:pt>
                <c:pt idx="316">
                  <c:v>-44.551312335958002</c:v>
                </c:pt>
                <c:pt idx="317">
                  <c:v>-44.715354330708657</c:v>
                </c:pt>
                <c:pt idx="318">
                  <c:v>-44.879396325459311</c:v>
                </c:pt>
                <c:pt idx="319">
                  <c:v>-45.043438320209965</c:v>
                </c:pt>
                <c:pt idx="320">
                  <c:v>-45.207480314960627</c:v>
                </c:pt>
                <c:pt idx="321">
                  <c:v>-45.371522309711288</c:v>
                </c:pt>
                <c:pt idx="322">
                  <c:v>-45.535564304461936</c:v>
                </c:pt>
                <c:pt idx="323">
                  <c:v>-45.69960629921259</c:v>
                </c:pt>
                <c:pt idx="324">
                  <c:v>-45.863648293963251</c:v>
                </c:pt>
                <c:pt idx="325">
                  <c:v>-46.027690288713906</c:v>
                </c:pt>
                <c:pt idx="326">
                  <c:v>-46.191732283464567</c:v>
                </c:pt>
                <c:pt idx="327">
                  <c:v>-46.355774278215215</c:v>
                </c:pt>
                <c:pt idx="328">
                  <c:v>-46.519816272965869</c:v>
                </c:pt>
                <c:pt idx="329">
                  <c:v>-46.683858267716531</c:v>
                </c:pt>
                <c:pt idx="330">
                  <c:v>-46.847900262467185</c:v>
                </c:pt>
                <c:pt idx="331">
                  <c:v>-47.011942257217846</c:v>
                </c:pt>
                <c:pt idx="332">
                  <c:v>-47.175984251968494</c:v>
                </c:pt>
                <c:pt idx="333">
                  <c:v>-47.340026246719155</c:v>
                </c:pt>
                <c:pt idx="334">
                  <c:v>-47.50406824146981</c:v>
                </c:pt>
                <c:pt idx="335">
                  <c:v>-47.668110236220471</c:v>
                </c:pt>
                <c:pt idx="336">
                  <c:v>-47.832152230971126</c:v>
                </c:pt>
                <c:pt idx="337">
                  <c:v>-47.996194225721773</c:v>
                </c:pt>
                <c:pt idx="338">
                  <c:v>-48.160236220472434</c:v>
                </c:pt>
                <c:pt idx="339">
                  <c:v>-48.324278215223089</c:v>
                </c:pt>
                <c:pt idx="340">
                  <c:v>-48.48832020997375</c:v>
                </c:pt>
                <c:pt idx="341">
                  <c:v>-48.652362204724412</c:v>
                </c:pt>
                <c:pt idx="342">
                  <c:v>-48.816404199475052</c:v>
                </c:pt>
                <c:pt idx="343">
                  <c:v>-48.980446194225713</c:v>
                </c:pt>
                <c:pt idx="344">
                  <c:v>-49.144488188976375</c:v>
                </c:pt>
                <c:pt idx="345">
                  <c:v>-49.308530183727029</c:v>
                </c:pt>
                <c:pt idx="346">
                  <c:v>-49.472572178477691</c:v>
                </c:pt>
                <c:pt idx="347">
                  <c:v>-49.636614173228338</c:v>
                </c:pt>
                <c:pt idx="348">
                  <c:v>-49.800656167978993</c:v>
                </c:pt>
                <c:pt idx="349">
                  <c:v>-49.964698162729654</c:v>
                </c:pt>
                <c:pt idx="350">
                  <c:v>-50.128740157480308</c:v>
                </c:pt>
                <c:pt idx="351">
                  <c:v>-50.29278215223097</c:v>
                </c:pt>
                <c:pt idx="352">
                  <c:v>-50.456824146981617</c:v>
                </c:pt>
                <c:pt idx="353">
                  <c:v>-50.620866141732279</c:v>
                </c:pt>
                <c:pt idx="354">
                  <c:v>-50.784908136482933</c:v>
                </c:pt>
                <c:pt idx="355">
                  <c:v>-50.948950131233595</c:v>
                </c:pt>
                <c:pt idx="356">
                  <c:v>-51.112992125984249</c:v>
                </c:pt>
                <c:pt idx="357">
                  <c:v>-51.277034120734896</c:v>
                </c:pt>
                <c:pt idx="358">
                  <c:v>-51.441076115485558</c:v>
                </c:pt>
                <c:pt idx="359">
                  <c:v>-51.605118110236212</c:v>
                </c:pt>
                <c:pt idx="360">
                  <c:v>-51.769160104986874</c:v>
                </c:pt>
                <c:pt idx="361">
                  <c:v>-51.933202099737528</c:v>
                </c:pt>
                <c:pt idx="362">
                  <c:v>-52.097244094488175</c:v>
                </c:pt>
                <c:pt idx="363">
                  <c:v>-52.261286089238837</c:v>
                </c:pt>
                <c:pt idx="364">
                  <c:v>-52.425328083989498</c:v>
                </c:pt>
                <c:pt idx="365">
                  <c:v>-52.589370078740153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4-455B-BCC3-BC7E2382A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'094'!$AD$12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'094'!$AD$14:$AD$503</c:f>
              <c:numCache>
                <c:formatCode>0</c:formatCode>
                <c:ptCount val="490"/>
                <c:pt idx="0">
                  <c:v>2.4157290007469316</c:v>
                </c:pt>
                <c:pt idx="1">
                  <c:v>3.147142608608978</c:v>
                </c:pt>
                <c:pt idx="2">
                  <c:v>2.8231445834534803</c:v>
                </c:pt>
                <c:pt idx="3">
                  <c:v>2.5690834688744966</c:v>
                </c:pt>
                <c:pt idx="4">
                  <c:v>2.1934409497385485</c:v>
                </c:pt>
                <c:pt idx="5">
                  <c:v>2.4045525915956363</c:v>
                </c:pt>
                <c:pt idx="6">
                  <c:v>4.0711371194536294</c:v>
                </c:pt>
                <c:pt idx="7">
                  <c:v>4.9818566810353104</c:v>
                </c:pt>
                <c:pt idx="8">
                  <c:v>2.2331022034357764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2.1195649234477116</c:v>
                </c:pt>
                <c:pt idx="16">
                  <c:v>2.9628948267968109</c:v>
                </c:pt>
                <c:pt idx="17">
                  <c:v>3.1886483803732362</c:v>
                </c:pt>
                <c:pt idx="18">
                  <c:v>2.6134624288930919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1.1250637521946791</c:v>
                </c:pt>
                <c:pt idx="31">
                  <c:v>3.972327656744294</c:v>
                </c:pt>
                <c:pt idx="32">
                  <c:v>3.1681891621005493</c:v>
                </c:pt>
                <c:pt idx="33">
                  <c:v>3.0307100869147763</c:v>
                </c:pt>
                <c:pt idx="34">
                  <c:v>6.3755420481811154</c:v>
                </c:pt>
                <c:pt idx="35">
                  <c:v>4.25390497260421</c:v>
                </c:pt>
                <c:pt idx="36">
                  <c:v>4.1281727011377374</c:v>
                </c:pt>
                <c:pt idx="37">
                  <c:v>6.3856756630522593</c:v>
                </c:pt>
                <c:pt idx="38">
                  <c:v>3.041099728827112</c:v>
                </c:pt>
                <c:pt idx="39">
                  <c:v>4.1443492236210311</c:v>
                </c:pt>
                <c:pt idx="40">
                  <c:v>2.7930479989803914</c:v>
                </c:pt>
                <c:pt idx="41">
                  <c:v>4.7551852983215666</c:v>
                </c:pt>
                <c:pt idx="42">
                  <c:v>4.7999888114272462</c:v>
                </c:pt>
                <c:pt idx="43">
                  <c:v>3.3963048799938145</c:v>
                </c:pt>
                <c:pt idx="44">
                  <c:v>4.8039289542572163</c:v>
                </c:pt>
                <c:pt idx="45">
                  <c:v>5.1062539530679132</c:v>
                </c:pt>
                <c:pt idx="46">
                  <c:v>6.5133800965337461</c:v>
                </c:pt>
                <c:pt idx="47">
                  <c:v>9.1172694424544822</c:v>
                </c:pt>
                <c:pt idx="48">
                  <c:v>23.204712942345143</c:v>
                </c:pt>
                <c:pt idx="49">
                  <c:v>19.052381587571304</c:v>
                </c:pt>
                <c:pt idx="50">
                  <c:v>19.154104703216472</c:v>
                </c:pt>
                <c:pt idx="51">
                  <c:v>27.516449112852726</c:v>
                </c:pt>
                <c:pt idx="52">
                  <c:v>13.811743911471577</c:v>
                </c:pt>
                <c:pt idx="53">
                  <c:v>3.461204298211916</c:v>
                </c:pt>
                <c:pt idx="54">
                  <c:v>2.6250874533593409</c:v>
                </c:pt>
                <c:pt idx="55">
                  <c:v>1.1537028064471393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1.5690009015872066</c:v>
                </c:pt>
                <c:pt idx="60">
                  <c:v>1.652143107328804</c:v>
                </c:pt>
                <c:pt idx="61">
                  <c:v>1.6893220019998159</c:v>
                </c:pt>
                <c:pt idx="62">
                  <c:v>0.840909010322755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5.6993116585738273</c:v>
                </c:pt>
                <c:pt idx="78">
                  <c:v>0.35</c:v>
                </c:pt>
                <c:pt idx="79">
                  <c:v>1.7068128245110574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4.9883677667069968</c:v>
                </c:pt>
                <c:pt idx="90">
                  <c:v>0.35</c:v>
                </c:pt>
                <c:pt idx="91">
                  <c:v>1.0095709362703307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1.200656757202553</c:v>
                </c:pt>
                <c:pt idx="102">
                  <c:v>1.3424549434559323</c:v>
                </c:pt>
                <c:pt idx="103">
                  <c:v>0.35</c:v>
                </c:pt>
                <c:pt idx="104">
                  <c:v>1.526108469182621</c:v>
                </c:pt>
                <c:pt idx="105">
                  <c:v>0.35</c:v>
                </c:pt>
                <c:pt idx="106">
                  <c:v>1.0933014869628255</c:v>
                </c:pt>
                <c:pt idx="107">
                  <c:v>0.97727955269732703</c:v>
                </c:pt>
                <c:pt idx="108">
                  <c:v>1.8474914522510164</c:v>
                </c:pt>
                <c:pt idx="109">
                  <c:v>2.1117255707940554</c:v>
                </c:pt>
                <c:pt idx="110">
                  <c:v>2.0359156884016572</c:v>
                </c:pt>
                <c:pt idx="111">
                  <c:v>1.9552537200840412</c:v>
                </c:pt>
                <c:pt idx="112">
                  <c:v>2.4970483657503442</c:v>
                </c:pt>
                <c:pt idx="113">
                  <c:v>2.8033797449162408</c:v>
                </c:pt>
                <c:pt idx="114">
                  <c:v>2.1920017629592135</c:v>
                </c:pt>
                <c:pt idx="115">
                  <c:v>1.4376980248415816</c:v>
                </c:pt>
                <c:pt idx="116">
                  <c:v>2.2602120674925468</c:v>
                </c:pt>
                <c:pt idx="117">
                  <c:v>2.1372832716203773</c:v>
                </c:pt>
                <c:pt idx="118">
                  <c:v>1.7757049243510286</c:v>
                </c:pt>
                <c:pt idx="119">
                  <c:v>2.1328684867510326</c:v>
                </c:pt>
                <c:pt idx="120">
                  <c:v>2.101213140982428</c:v>
                </c:pt>
                <c:pt idx="121">
                  <c:v>2.136143931025273</c:v>
                </c:pt>
                <c:pt idx="122">
                  <c:v>1.9414891885414052</c:v>
                </c:pt>
                <c:pt idx="123">
                  <c:v>1.6958607405568498</c:v>
                </c:pt>
                <c:pt idx="124">
                  <c:v>1.7021722309912817</c:v>
                </c:pt>
                <c:pt idx="125">
                  <c:v>1.7163919983484135</c:v>
                </c:pt>
                <c:pt idx="126">
                  <c:v>1.9087958062509314</c:v>
                </c:pt>
                <c:pt idx="127">
                  <c:v>2.3314452372165038</c:v>
                </c:pt>
                <c:pt idx="128">
                  <c:v>2.5298300188470035</c:v>
                </c:pt>
                <c:pt idx="129">
                  <c:v>2.533350861562532</c:v>
                </c:pt>
                <c:pt idx="130">
                  <c:v>1.9419816616306789</c:v>
                </c:pt>
                <c:pt idx="131">
                  <c:v>2.306523295895639</c:v>
                </c:pt>
                <c:pt idx="132">
                  <c:v>2.5520601987132245</c:v>
                </c:pt>
                <c:pt idx="133">
                  <c:v>4.1073198228626477</c:v>
                </c:pt>
                <c:pt idx="134">
                  <c:v>2.9447502515139785</c:v>
                </c:pt>
                <c:pt idx="135">
                  <c:v>2.3013648894991485</c:v>
                </c:pt>
                <c:pt idx="136">
                  <c:v>3.0067902315280088</c:v>
                </c:pt>
                <c:pt idx="137">
                  <c:v>3.7559044213534389</c:v>
                </c:pt>
                <c:pt idx="138">
                  <c:v>2.9430396508174526</c:v>
                </c:pt>
                <c:pt idx="139">
                  <c:v>2.6364714495140049</c:v>
                </c:pt>
                <c:pt idx="140">
                  <c:v>2.4089485814852054</c:v>
                </c:pt>
                <c:pt idx="141">
                  <c:v>2.2059867063283942</c:v>
                </c:pt>
                <c:pt idx="142">
                  <c:v>2.01721419886292</c:v>
                </c:pt>
                <c:pt idx="143">
                  <c:v>2.1394181015275593</c:v>
                </c:pt>
                <c:pt idx="144">
                  <c:v>2.2421284286253016</c:v>
                </c:pt>
                <c:pt idx="145">
                  <c:v>5.3290981733796379</c:v>
                </c:pt>
                <c:pt idx="146">
                  <c:v>4.2683656306046576</c:v>
                </c:pt>
                <c:pt idx="147">
                  <c:v>3.8042391502883537</c:v>
                </c:pt>
                <c:pt idx="148">
                  <c:v>2.9307255480490761</c:v>
                </c:pt>
                <c:pt idx="149">
                  <c:v>2.7898891060717173</c:v>
                </c:pt>
                <c:pt idx="150">
                  <c:v>2.8402491486069126</c:v>
                </c:pt>
                <c:pt idx="151">
                  <c:v>2.8462687363442085</c:v>
                </c:pt>
                <c:pt idx="152">
                  <c:v>3.0004615816377989</c:v>
                </c:pt>
                <c:pt idx="153">
                  <c:v>2.9242719638883727</c:v>
                </c:pt>
                <c:pt idx="154">
                  <c:v>2.7397552075939511</c:v>
                </c:pt>
                <c:pt idx="155">
                  <c:v>2.8087824204071761</c:v>
                </c:pt>
                <c:pt idx="156">
                  <c:v>2.8008694520344135</c:v>
                </c:pt>
                <c:pt idx="157">
                  <c:v>2.5717622248286647</c:v>
                </c:pt>
                <c:pt idx="158">
                  <c:v>2.3518804563781517</c:v>
                </c:pt>
                <c:pt idx="159">
                  <c:v>2.3618598958716008</c:v>
                </c:pt>
                <c:pt idx="160">
                  <c:v>2.4210130005493555</c:v>
                </c:pt>
                <c:pt idx="161">
                  <c:v>2.407009786924406</c:v>
                </c:pt>
                <c:pt idx="162">
                  <c:v>2.3696678264705135</c:v>
                </c:pt>
                <c:pt idx="163">
                  <c:v>2.4696762848077132</c:v>
                </c:pt>
                <c:pt idx="164">
                  <c:v>2.5328601104644788</c:v>
                </c:pt>
                <c:pt idx="165">
                  <c:v>2.7419239144080207</c:v>
                </c:pt>
                <c:pt idx="166">
                  <c:v>2.9954738769744775</c:v>
                </c:pt>
                <c:pt idx="167">
                  <c:v>3.242360796598029</c:v>
                </c:pt>
                <c:pt idx="168">
                  <c:v>3.2908290184480391</c:v>
                </c:pt>
                <c:pt idx="169">
                  <c:v>3.6311594879700175</c:v>
                </c:pt>
                <c:pt idx="170">
                  <c:v>4.3071851564471455</c:v>
                </c:pt>
                <c:pt idx="171">
                  <c:v>3.5383786350799538</c:v>
                </c:pt>
                <c:pt idx="172">
                  <c:v>2.9448791563002836</c:v>
                </c:pt>
                <c:pt idx="173">
                  <c:v>3.8207810206777992</c:v>
                </c:pt>
                <c:pt idx="174">
                  <c:v>2.1233422791876384</c:v>
                </c:pt>
                <c:pt idx="175">
                  <c:v>3.044058921324281</c:v>
                </c:pt>
                <c:pt idx="176">
                  <c:v>0.35</c:v>
                </c:pt>
                <c:pt idx="177">
                  <c:v>1.3446939601057974</c:v>
                </c:pt>
                <c:pt idx="178">
                  <c:v>0.35</c:v>
                </c:pt>
                <c:pt idx="179">
                  <c:v>0.35</c:v>
                </c:pt>
                <c:pt idx="180">
                  <c:v>3.1172161996030807</c:v>
                </c:pt>
                <c:pt idx="181">
                  <c:v>0.35</c:v>
                </c:pt>
                <c:pt idx="182">
                  <c:v>0.35</c:v>
                </c:pt>
                <c:pt idx="183">
                  <c:v>2.6808471980914477</c:v>
                </c:pt>
                <c:pt idx="184">
                  <c:v>3.9559959540083329</c:v>
                </c:pt>
                <c:pt idx="185">
                  <c:v>3.332802064620942</c:v>
                </c:pt>
                <c:pt idx="186">
                  <c:v>4.4082949978852843</c:v>
                </c:pt>
                <c:pt idx="187">
                  <c:v>1.8685641897425918</c:v>
                </c:pt>
                <c:pt idx="188">
                  <c:v>2.3387410517257239</c:v>
                </c:pt>
                <c:pt idx="189">
                  <c:v>1.6422845672907835</c:v>
                </c:pt>
                <c:pt idx="190">
                  <c:v>2.7517845462757111</c:v>
                </c:pt>
                <c:pt idx="191">
                  <c:v>2.894053781120979</c:v>
                </c:pt>
                <c:pt idx="192">
                  <c:v>1.9661987288572345</c:v>
                </c:pt>
                <c:pt idx="193">
                  <c:v>4.5876165685570029</c:v>
                </c:pt>
                <c:pt idx="194">
                  <c:v>5.3238895772381198</c:v>
                </c:pt>
                <c:pt idx="195">
                  <c:v>6.1197034234426209</c:v>
                </c:pt>
                <c:pt idx="196">
                  <c:v>9.8337826127244483</c:v>
                </c:pt>
                <c:pt idx="197">
                  <c:v>7.7290196192940694</c:v>
                </c:pt>
                <c:pt idx="198">
                  <c:v>11.746829672090147</c:v>
                </c:pt>
                <c:pt idx="199">
                  <c:v>11.508851029585689</c:v>
                </c:pt>
                <c:pt idx="200">
                  <c:v>7.8109764583247774</c:v>
                </c:pt>
                <c:pt idx="201">
                  <c:v>5.5013172127079191</c:v>
                </c:pt>
                <c:pt idx="202">
                  <c:v>4.8127176230982389</c:v>
                </c:pt>
                <c:pt idx="203">
                  <c:v>9.1505565994046361</c:v>
                </c:pt>
                <c:pt idx="204">
                  <c:v>13.191544375879017</c:v>
                </c:pt>
                <c:pt idx="205">
                  <c:v>7.5100787866953684</c:v>
                </c:pt>
                <c:pt idx="206">
                  <c:v>9.0579403813987458</c:v>
                </c:pt>
                <c:pt idx="207">
                  <c:v>9.5593288093713582</c:v>
                </c:pt>
                <c:pt idx="208">
                  <c:v>12.857951000623691</c:v>
                </c:pt>
                <c:pt idx="209">
                  <c:v>6.2309401975812229</c:v>
                </c:pt>
                <c:pt idx="210">
                  <c:v>3.5948464620097043</c:v>
                </c:pt>
                <c:pt idx="211">
                  <c:v>24.779967461032566</c:v>
                </c:pt>
                <c:pt idx="212">
                  <c:v>32.099876934979889</c:v>
                </c:pt>
                <c:pt idx="213">
                  <c:v>47.533619526534544</c:v>
                </c:pt>
                <c:pt idx="214">
                  <c:v>56.371967421257573</c:v>
                </c:pt>
                <c:pt idx="215">
                  <c:v>68.626307625993618</c:v>
                </c:pt>
                <c:pt idx="216">
                  <c:v>65.891509306142225</c:v>
                </c:pt>
                <c:pt idx="217">
                  <c:v>53.588915062596861</c:v>
                </c:pt>
                <c:pt idx="218">
                  <c:v>20.457167474810849</c:v>
                </c:pt>
                <c:pt idx="219">
                  <c:v>9.3854218745809703</c:v>
                </c:pt>
                <c:pt idx="220">
                  <c:v>6.79546623989118</c:v>
                </c:pt>
                <c:pt idx="221">
                  <c:v>4.9081453879319277</c:v>
                </c:pt>
                <c:pt idx="222">
                  <c:v>5.2226930679428651</c:v>
                </c:pt>
                <c:pt idx="223">
                  <c:v>4.3212103712593528</c:v>
                </c:pt>
                <c:pt idx="224">
                  <c:v>8.0387502470509116</c:v>
                </c:pt>
                <c:pt idx="225">
                  <c:v>12.169328225262518</c:v>
                </c:pt>
                <c:pt idx="226">
                  <c:v>2.4588586853793073</c:v>
                </c:pt>
                <c:pt idx="227">
                  <c:v>24.785971794587251</c:v>
                </c:pt>
                <c:pt idx="228">
                  <c:v>27.364668874650707</c:v>
                </c:pt>
                <c:pt idx="229">
                  <c:v>13.692652602862911</c:v>
                </c:pt>
                <c:pt idx="230">
                  <c:v>8.688082431921103</c:v>
                </c:pt>
                <c:pt idx="231">
                  <c:v>19.183318661493381</c:v>
                </c:pt>
                <c:pt idx="232">
                  <c:v>8.6661985662975063</c:v>
                </c:pt>
                <c:pt idx="233">
                  <c:v>6.206030870989462</c:v>
                </c:pt>
                <c:pt idx="234">
                  <c:v>9.46630409108249</c:v>
                </c:pt>
                <c:pt idx="235">
                  <c:v>8.2817899122261895</c:v>
                </c:pt>
                <c:pt idx="236">
                  <c:v>2.3390047306521344</c:v>
                </c:pt>
                <c:pt idx="237">
                  <c:v>8.6824061238078389</c:v>
                </c:pt>
                <c:pt idx="238">
                  <c:v>4.062668940167292</c:v>
                </c:pt>
                <c:pt idx="239">
                  <c:v>5.8480053361263646</c:v>
                </c:pt>
                <c:pt idx="240">
                  <c:v>9.0009537118443763</c:v>
                </c:pt>
                <c:pt idx="241">
                  <c:v>13.102954017399957</c:v>
                </c:pt>
                <c:pt idx="242">
                  <c:v>5.7114714965745073</c:v>
                </c:pt>
                <c:pt idx="243">
                  <c:v>9.6819042469119161</c:v>
                </c:pt>
                <c:pt idx="244">
                  <c:v>11.000973207917012</c:v>
                </c:pt>
                <c:pt idx="245">
                  <c:v>4.6848421846737747</c:v>
                </c:pt>
                <c:pt idx="246">
                  <c:v>4.3883896418475468</c:v>
                </c:pt>
                <c:pt idx="247">
                  <c:v>5.7937095065896225</c:v>
                </c:pt>
                <c:pt idx="248">
                  <c:v>6.215925097553324</c:v>
                </c:pt>
                <c:pt idx="249">
                  <c:v>6.1278827784110526</c:v>
                </c:pt>
                <c:pt idx="250">
                  <c:v>5.7416282850075877</c:v>
                </c:pt>
                <c:pt idx="251">
                  <c:v>5.4120321288798596</c:v>
                </c:pt>
                <c:pt idx="252">
                  <c:v>29.045691621181895</c:v>
                </c:pt>
                <c:pt idx="253">
                  <c:v>6.9521007261254653</c:v>
                </c:pt>
                <c:pt idx="254">
                  <c:v>31.745510401649323</c:v>
                </c:pt>
                <c:pt idx="255">
                  <c:v>17.967492226624579</c:v>
                </c:pt>
                <c:pt idx="256">
                  <c:v>4.0141783629480221</c:v>
                </c:pt>
                <c:pt idx="257">
                  <c:v>2.3133966814082152</c:v>
                </c:pt>
                <c:pt idx="258">
                  <c:v>16.696949884865813</c:v>
                </c:pt>
                <c:pt idx="259">
                  <c:v>58.421731133986576</c:v>
                </c:pt>
                <c:pt idx="260">
                  <c:v>82.466644903737048</c:v>
                </c:pt>
                <c:pt idx="261">
                  <c:v>75.360033643895008</c:v>
                </c:pt>
                <c:pt idx="262">
                  <c:v>57.143690162725889</c:v>
                </c:pt>
                <c:pt idx="263">
                  <c:v>51.671908535651902</c:v>
                </c:pt>
                <c:pt idx="264">
                  <c:v>68.431562760702064</c:v>
                </c:pt>
                <c:pt idx="265">
                  <c:v>78.237935105814017</c:v>
                </c:pt>
                <c:pt idx="266">
                  <c:v>59.553285846607118</c:v>
                </c:pt>
                <c:pt idx="267">
                  <c:v>41.894240038803289</c:v>
                </c:pt>
                <c:pt idx="268">
                  <c:v>75.158955065361582</c:v>
                </c:pt>
                <c:pt idx="269">
                  <c:v>68.874158425866199</c:v>
                </c:pt>
                <c:pt idx="270">
                  <c:v>32.754749167489443</c:v>
                </c:pt>
                <c:pt idx="271">
                  <c:v>13.370021771597729</c:v>
                </c:pt>
                <c:pt idx="272">
                  <c:v>17.148487628023844</c:v>
                </c:pt>
                <c:pt idx="273">
                  <c:v>13.60552848000634</c:v>
                </c:pt>
                <c:pt idx="274">
                  <c:v>28.209344591303378</c:v>
                </c:pt>
                <c:pt idx="275">
                  <c:v>80.291719211906369</c:v>
                </c:pt>
                <c:pt idx="276">
                  <c:v>76.646137864132228</c:v>
                </c:pt>
                <c:pt idx="277">
                  <c:v>75.531151328268606</c:v>
                </c:pt>
                <c:pt idx="278">
                  <c:v>83.776187638554006</c:v>
                </c:pt>
                <c:pt idx="279">
                  <c:v>84.806307085253366</c:v>
                </c:pt>
                <c:pt idx="280">
                  <c:v>75.827386656486041</c:v>
                </c:pt>
                <c:pt idx="281">
                  <c:v>52.923796809034933</c:v>
                </c:pt>
                <c:pt idx="282">
                  <c:v>15.584644843938936</c:v>
                </c:pt>
                <c:pt idx="283">
                  <c:v>4.6608845368097587</c:v>
                </c:pt>
                <c:pt idx="284">
                  <c:v>31.094531216745995</c:v>
                </c:pt>
                <c:pt idx="285">
                  <c:v>20.351850222216793</c:v>
                </c:pt>
                <c:pt idx="286">
                  <c:v>2.8742921066746971</c:v>
                </c:pt>
                <c:pt idx="287">
                  <c:v>45.749219142231475</c:v>
                </c:pt>
                <c:pt idx="288">
                  <c:v>20.893557133955628</c:v>
                </c:pt>
                <c:pt idx="289">
                  <c:v>9.8997799724760291</c:v>
                </c:pt>
                <c:pt idx="290">
                  <c:v>10.067981641464332</c:v>
                </c:pt>
                <c:pt idx="291">
                  <c:v>11.210280390462694</c:v>
                </c:pt>
                <c:pt idx="292">
                  <c:v>17.5169510435102</c:v>
                </c:pt>
                <c:pt idx="293">
                  <c:v>8.3606791135365857</c:v>
                </c:pt>
                <c:pt idx="294">
                  <c:v>22.591205381495566</c:v>
                </c:pt>
                <c:pt idx="295">
                  <c:v>13.850946208793875</c:v>
                </c:pt>
                <c:pt idx="296">
                  <c:v>7.8528640586347773</c:v>
                </c:pt>
                <c:pt idx="297">
                  <c:v>12.593865559347595</c:v>
                </c:pt>
                <c:pt idx="298">
                  <c:v>13.407160478638552</c:v>
                </c:pt>
                <c:pt idx="299">
                  <c:v>16.601744459608671</c:v>
                </c:pt>
                <c:pt idx="300">
                  <c:v>20.356331032596945</c:v>
                </c:pt>
                <c:pt idx="301">
                  <c:v>11.731873383779938</c:v>
                </c:pt>
                <c:pt idx="302">
                  <c:v>15.493218892260153</c:v>
                </c:pt>
                <c:pt idx="303">
                  <c:v>7.073149937552266</c:v>
                </c:pt>
                <c:pt idx="304">
                  <c:v>11.195605906917066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F-4188-861F-814E5544BC61}"/>
            </c:ext>
          </c:extLst>
        </c:ser>
        <c:ser>
          <c:idx val="1"/>
          <c:order val="1"/>
          <c:tx>
            <c:strRef>
              <c:f>'094'!$AC$12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'094'!$AC$14:$AC$503</c:f>
              <c:numCache>
                <c:formatCode>0</c:formatCode>
                <c:ptCount val="490"/>
                <c:pt idx="0">
                  <c:v>26.298948128875708</c:v>
                </c:pt>
                <c:pt idx="1">
                  <c:v>36.21483372208511</c:v>
                </c:pt>
                <c:pt idx="2">
                  <c:v>32.400473547158725</c:v>
                </c:pt>
                <c:pt idx="3">
                  <c:v>28.741384137244381</c:v>
                </c:pt>
                <c:pt idx="4">
                  <c:v>22.692248539491501</c:v>
                </c:pt>
                <c:pt idx="5">
                  <c:v>26.117128909621286</c:v>
                </c:pt>
                <c:pt idx="6">
                  <c:v>43.454309786164409</c:v>
                </c:pt>
                <c:pt idx="7">
                  <c:v>47.904376025140678</c:v>
                </c:pt>
                <c:pt idx="8">
                  <c:v>23.326615636360771</c:v>
                </c:pt>
                <c:pt idx="9">
                  <c:v>4.8279564003908888</c:v>
                </c:pt>
                <c:pt idx="10">
                  <c:v>2.4583949051044556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21.534788100144297</c:v>
                </c:pt>
                <c:pt idx="16">
                  <c:v>34.158499997075907</c:v>
                </c:pt>
                <c:pt idx="17">
                  <c:v>36.640976161190451</c:v>
                </c:pt>
                <c:pt idx="18">
                  <c:v>29.420935916971601</c:v>
                </c:pt>
                <c:pt idx="19">
                  <c:v>4.7470244443904051</c:v>
                </c:pt>
                <c:pt idx="20">
                  <c:v>2.7023978447531931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10.177516694207881</c:v>
                </c:pt>
                <c:pt idx="31">
                  <c:v>42.851497104048796</c:v>
                </c:pt>
                <c:pt idx="32">
                  <c:v>36.432513434712348</c:v>
                </c:pt>
                <c:pt idx="33">
                  <c:v>34.948170374109523</c:v>
                </c:pt>
                <c:pt idx="34">
                  <c:v>52.410468470412255</c:v>
                </c:pt>
                <c:pt idx="35">
                  <c:v>44.495035550172261</c:v>
                </c:pt>
                <c:pt idx="36">
                  <c:v>43.788968973510244</c:v>
                </c:pt>
                <c:pt idx="37">
                  <c:v>52.436777092023711</c:v>
                </c:pt>
                <c:pt idx="38">
                  <c:v>35.065671621465896</c:v>
                </c:pt>
                <c:pt idx="39">
                  <c:v>43.882201664669608</c:v>
                </c:pt>
                <c:pt idx="40">
                  <c:v>31.997924468894354</c:v>
                </c:pt>
                <c:pt idx="41">
                  <c:v>46.948456956033986</c:v>
                </c:pt>
                <c:pt idx="42">
                  <c:v>47.144033162724376</c:v>
                </c:pt>
                <c:pt idx="43">
                  <c:v>38.59595909531523</c:v>
                </c:pt>
                <c:pt idx="44">
                  <c:v>47.161070126135776</c:v>
                </c:pt>
                <c:pt idx="45">
                  <c:v>48.395718418187457</c:v>
                </c:pt>
                <c:pt idx="46">
                  <c:v>52.762107939215909</c:v>
                </c:pt>
                <c:pt idx="47">
                  <c:v>57.56171845414066</c:v>
                </c:pt>
                <c:pt idx="48">
                  <c:v>62.184338319316325</c:v>
                </c:pt>
                <c:pt idx="49">
                  <c:v>62.632692752266848</c:v>
                </c:pt>
                <c:pt idx="50">
                  <c:v>62.633320255976827</c:v>
                </c:pt>
                <c:pt idx="51">
                  <c:v>60.898779697388946</c:v>
                </c:pt>
                <c:pt idx="52">
                  <c:v>61.50843012187697</c:v>
                </c:pt>
                <c:pt idx="53">
                  <c:v>39.152841008628556</c:v>
                </c:pt>
                <c:pt idx="54">
                  <c:v>29.59638329406404</c:v>
                </c:pt>
                <c:pt idx="55">
                  <c:v>10.416050771163654</c:v>
                </c:pt>
                <c:pt idx="56">
                  <c:v>4.3732781782998131</c:v>
                </c:pt>
                <c:pt idx="57">
                  <c:v>2.0672697264914746</c:v>
                </c:pt>
                <c:pt idx="58">
                  <c:v>7.5964799146611313</c:v>
                </c:pt>
                <c:pt idx="59">
                  <c:v>14.350661926626714</c:v>
                </c:pt>
                <c:pt idx="60">
                  <c:v>15.270386762382856</c:v>
                </c:pt>
                <c:pt idx="61">
                  <c:v>15.698960225468539</c:v>
                </c:pt>
                <c:pt idx="62">
                  <c:v>7.9808295899870956</c:v>
                </c:pt>
                <c:pt idx="63">
                  <c:v>4.5530516686723246</c:v>
                </c:pt>
                <c:pt idx="64">
                  <c:v>3.79556142270431</c:v>
                </c:pt>
                <c:pt idx="65">
                  <c:v>6.5610974475913224</c:v>
                </c:pt>
                <c:pt idx="66">
                  <c:v>7.4938337566329096</c:v>
                </c:pt>
                <c:pt idx="67">
                  <c:v>7.3913642418241068</c:v>
                </c:pt>
                <c:pt idx="68">
                  <c:v>2.9153902472821045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2.071844615442771</c:v>
                </c:pt>
                <c:pt idx="77">
                  <c:v>50.469655284911248</c:v>
                </c:pt>
                <c:pt idx="78">
                  <c:v>1.8400000000000034</c:v>
                </c:pt>
                <c:pt idx="79">
                  <c:v>15.904449884863396</c:v>
                </c:pt>
                <c:pt idx="80">
                  <c:v>5.977501780808808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47.930649071949873</c:v>
                </c:pt>
                <c:pt idx="90">
                  <c:v>1.8400000000000034</c:v>
                </c:pt>
                <c:pt idx="91">
                  <c:v>9.2495527385610501</c:v>
                </c:pt>
                <c:pt idx="92">
                  <c:v>3.0866861922817606</c:v>
                </c:pt>
                <c:pt idx="93">
                  <c:v>4.3189975682585384</c:v>
                </c:pt>
                <c:pt idx="94">
                  <c:v>2.7573840192011829</c:v>
                </c:pt>
                <c:pt idx="95">
                  <c:v>5.1027996302666736</c:v>
                </c:pt>
                <c:pt idx="96">
                  <c:v>7.5143863826806694</c:v>
                </c:pt>
                <c:pt idx="97">
                  <c:v>1.8400000000000034</c:v>
                </c:pt>
                <c:pt idx="98">
                  <c:v>3.2866309375491909</c:v>
                </c:pt>
                <c:pt idx="99">
                  <c:v>1.8400000000000034</c:v>
                </c:pt>
                <c:pt idx="100">
                  <c:v>6.6528201110108682</c:v>
                </c:pt>
                <c:pt idx="101">
                  <c:v>10.814951848344663</c:v>
                </c:pt>
                <c:pt idx="102">
                  <c:v>12.084129203733752</c:v>
                </c:pt>
                <c:pt idx="103">
                  <c:v>1.8400000000000034</c:v>
                </c:pt>
                <c:pt idx="104">
                  <c:v>13.895925689147489</c:v>
                </c:pt>
                <c:pt idx="105">
                  <c:v>3.2675206507132231</c:v>
                </c:pt>
                <c:pt idx="106">
                  <c:v>9.9170171203370927</c:v>
                </c:pt>
                <c:pt idx="107">
                  <c:v>8.9991697537600999</c:v>
                </c:pt>
                <c:pt idx="108">
                  <c:v>17.652190746871966</c:v>
                </c:pt>
                <c:pt idx="109">
                  <c:v>21.414140116090721</c:v>
                </c:pt>
                <c:pt idx="110">
                  <c:v>20.272247906211334</c:v>
                </c:pt>
                <c:pt idx="111">
                  <c:v>19.111144198369161</c:v>
                </c:pt>
                <c:pt idx="112">
                  <c:v>27.609194793388667</c:v>
                </c:pt>
                <c:pt idx="113">
                  <c:v>32.137083058672602</c:v>
                </c:pt>
                <c:pt idx="114">
                  <c:v>22.669379790985161</c:v>
                </c:pt>
                <c:pt idx="115">
                  <c:v>12.997748165573455</c:v>
                </c:pt>
                <c:pt idx="116">
                  <c:v>23.764185295308565</c:v>
                </c:pt>
                <c:pt idx="117">
                  <c:v>21.809108809441099</c:v>
                </c:pt>
                <c:pt idx="118">
                  <c:v>16.738777114503577</c:v>
                </c:pt>
                <c:pt idx="119">
                  <c:v>21.740550140662535</c:v>
                </c:pt>
                <c:pt idx="120">
                  <c:v>21.253072906099831</c:v>
                </c:pt>
                <c:pt idx="121">
                  <c:v>21.791402637387108</c:v>
                </c:pt>
                <c:pt idx="122">
                  <c:v>18.918861532779104</c:v>
                </c:pt>
                <c:pt idx="123">
                  <c:v>15.775486597512597</c:v>
                </c:pt>
                <c:pt idx="124">
                  <c:v>15.849685327374502</c:v>
                </c:pt>
                <c:pt idx="125">
                  <c:v>16.018059440211189</c:v>
                </c:pt>
                <c:pt idx="126">
                  <c:v>18.469111630619096</c:v>
                </c:pt>
                <c:pt idx="127">
                  <c:v>24.923691729741464</c:v>
                </c:pt>
                <c:pt idx="128">
                  <c:v>28.128470201058548</c:v>
                </c:pt>
                <c:pt idx="129">
                  <c:v>28.183860731495628</c:v>
                </c:pt>
                <c:pt idx="130">
                  <c:v>18.925711223262013</c:v>
                </c:pt>
                <c:pt idx="131">
                  <c:v>24.516928898910606</c:v>
                </c:pt>
                <c:pt idx="132">
                  <c:v>28.476856364858335</c:v>
                </c:pt>
                <c:pt idx="133">
                  <c:v>43.66769802509927</c:v>
                </c:pt>
                <c:pt idx="134">
                  <c:v>33.940366703830989</c:v>
                </c:pt>
                <c:pt idx="135">
                  <c:v>24.432843226501845</c:v>
                </c:pt>
                <c:pt idx="136">
                  <c:v>34.6741763938914</c:v>
                </c:pt>
                <c:pt idx="137">
                  <c:v>41.416547528168891</c:v>
                </c:pt>
                <c:pt idx="138">
                  <c:v>33.919649611186315</c:v>
                </c:pt>
                <c:pt idx="139">
                  <c:v>29.767111906270003</c:v>
                </c:pt>
                <c:pt idx="140">
                  <c:v>26.188677933502987</c:v>
                </c:pt>
                <c:pt idx="141">
                  <c:v>22.892071598447401</c:v>
                </c:pt>
                <c:pt idx="142">
                  <c:v>19.997914555413715</c:v>
                </c:pt>
                <c:pt idx="143">
                  <c:v>21.842309726917932</c:v>
                </c:pt>
                <c:pt idx="144">
                  <c:v>23.471990867608184</c:v>
                </c:pt>
                <c:pt idx="145">
                  <c:v>49.223612774284163</c:v>
                </c:pt>
                <c:pt idx="146">
                  <c:v>44.573599813191009</c:v>
                </c:pt>
                <c:pt idx="147">
                  <c:v>41.751855382924298</c:v>
                </c:pt>
                <c:pt idx="148">
                  <c:v>33.769733473342285</c:v>
                </c:pt>
                <c:pt idx="149">
                  <c:v>31.955174999176364</c:v>
                </c:pt>
                <c:pt idx="150">
                  <c:v>32.62542441590989</c:v>
                </c:pt>
                <c:pt idx="151">
                  <c:v>32.703933077621784</c:v>
                </c:pt>
                <c:pt idx="152">
                  <c:v>34.600864432583222</c:v>
                </c:pt>
                <c:pt idx="153">
                  <c:v>33.690615961232254</c:v>
                </c:pt>
                <c:pt idx="154">
                  <c:v>31.264064988155894</c:v>
                </c:pt>
                <c:pt idx="155">
                  <c:v>32.209448390745834</c:v>
                </c:pt>
                <c:pt idx="156">
                  <c:v>32.103365039136619</c:v>
                </c:pt>
                <c:pt idx="157">
                  <c:v>28.782822792237255</c:v>
                </c:pt>
                <c:pt idx="158">
                  <c:v>25.257566199131887</c:v>
                </c:pt>
                <c:pt idx="159">
                  <c:v>25.420616197298699</c:v>
                </c:pt>
                <c:pt idx="160">
                  <c:v>26.384801712091189</c:v>
                </c:pt>
                <c:pt idx="161">
                  <c:v>26.157127418947553</c:v>
                </c:pt>
                <c:pt idx="162">
                  <c:v>25.548154469773834</c:v>
                </c:pt>
                <c:pt idx="163">
                  <c:v>27.171210030375647</c:v>
                </c:pt>
                <c:pt idx="164">
                  <c:v>28.176144825209946</c:v>
                </c:pt>
                <c:pt idx="165">
                  <c:v>31.29445151367112</c:v>
                </c:pt>
                <c:pt idx="166">
                  <c:v>34.542842269266885</c:v>
                </c:pt>
                <c:pt idx="167">
                  <c:v>37.173994121413301</c:v>
                </c:pt>
                <c:pt idx="168">
                  <c:v>37.637980076035404</c:v>
                </c:pt>
                <c:pt idx="169">
                  <c:v>40.507081520592699</c:v>
                </c:pt>
                <c:pt idx="170">
                  <c:v>44.781941522414108</c:v>
                </c:pt>
                <c:pt idx="171">
                  <c:v>39.785522218711783</c:v>
                </c:pt>
                <c:pt idx="172">
                  <c:v>33.941926802572695</c:v>
                </c:pt>
                <c:pt idx="173">
                  <c:v>41.864553697661073</c:v>
                </c:pt>
                <c:pt idx="174">
                  <c:v>21.593082266505348</c:v>
                </c:pt>
                <c:pt idx="175">
                  <c:v>35.098973078404342</c:v>
                </c:pt>
                <c:pt idx="176">
                  <c:v>1.8400000000000034</c:v>
                </c:pt>
                <c:pt idx="177">
                  <c:v>12.105009867713221</c:v>
                </c:pt>
                <c:pt idx="178">
                  <c:v>1.8400000000000034</c:v>
                </c:pt>
                <c:pt idx="179">
                  <c:v>1.8400000000000034</c:v>
                </c:pt>
                <c:pt idx="180">
                  <c:v>35.899529186148087</c:v>
                </c:pt>
                <c:pt idx="181">
                  <c:v>1.8400000000000034</c:v>
                </c:pt>
                <c:pt idx="182">
                  <c:v>1.8400000000000034</c:v>
                </c:pt>
                <c:pt idx="183">
                  <c:v>30.422020123881509</c:v>
                </c:pt>
                <c:pt idx="184">
                  <c:v>42.748898306568293</c:v>
                </c:pt>
                <c:pt idx="185">
                  <c:v>38.027416691282127</c:v>
                </c:pt>
                <c:pt idx="186">
                  <c:v>45.307768875408328</c:v>
                </c:pt>
                <c:pt idx="187">
                  <c:v>17.929123851738353</c:v>
                </c:pt>
                <c:pt idx="188">
                  <c:v>25.04287658866825</c:v>
                </c:pt>
                <c:pt idx="189">
                  <c:v>15.158581528412483</c:v>
                </c:pt>
                <c:pt idx="190">
                  <c:v>31.432055578717211</c:v>
                </c:pt>
                <c:pt idx="191">
                  <c:v>33.315082902255128</c:v>
                </c:pt>
                <c:pt idx="192">
                  <c:v>19.265272883942473</c:v>
                </c:pt>
                <c:pt idx="193">
                  <c:v>46.185309136098965</c:v>
                </c:pt>
                <c:pt idx="194">
                  <c:v>49.2049775262346</c:v>
                </c:pt>
                <c:pt idx="195">
                  <c:v>51.72084889383256</c:v>
                </c:pt>
                <c:pt idx="196">
                  <c:v>58.453415505049861</c:v>
                </c:pt>
                <c:pt idx="197">
                  <c:v>55.373336354012153</c:v>
                </c:pt>
                <c:pt idx="198">
                  <c:v>60.257403569855171</c:v>
                </c:pt>
                <c:pt idx="199">
                  <c:v>60.071560925274113</c:v>
                </c:pt>
                <c:pt idx="200">
                  <c:v>55.522798089203746</c:v>
                </c:pt>
                <c:pt idx="201">
                  <c:v>49.821897534454763</c:v>
                </c:pt>
                <c:pt idx="202">
                  <c:v>47.198978404621286</c:v>
                </c:pt>
                <c:pt idx="203">
                  <c:v>57.606294225443733</c:v>
                </c:pt>
                <c:pt idx="204">
                  <c:v>61.194672563934802</c:v>
                </c:pt>
                <c:pt idx="205">
                  <c:v>54.959446350104493</c:v>
                </c:pt>
                <c:pt idx="206">
                  <c:v>57.48145853275556</c:v>
                </c:pt>
                <c:pt idx="207">
                  <c:v>58.12811437955154</c:v>
                </c:pt>
                <c:pt idx="208">
                  <c:v>61.00520518080171</c:v>
                </c:pt>
                <c:pt idx="209">
                  <c:v>52.026835785576367</c:v>
                </c:pt>
                <c:pt idx="210">
                  <c:v>40.229517937487358</c:v>
                </c:pt>
                <c:pt idx="211">
                  <c:v>61.79759664944936</c:v>
                </c:pt>
                <c:pt idx="212">
                  <c:v>58.862750599713266</c:v>
                </c:pt>
                <c:pt idx="213">
                  <c:v>48.721339340071559</c:v>
                </c:pt>
                <c:pt idx="214">
                  <c:v>41.432262738532039</c:v>
                </c:pt>
                <c:pt idx="215">
                  <c:v>30.252500926719534</c:v>
                </c:pt>
                <c:pt idx="216">
                  <c:v>32.828237183764799</c:v>
                </c:pt>
                <c:pt idx="217">
                  <c:v>43.812713220192954</c:v>
                </c:pt>
                <c:pt idx="218">
                  <c:v>62.585459934862669</c:v>
                </c:pt>
                <c:pt idx="219">
                  <c:v>57.911767561495317</c:v>
                </c:pt>
                <c:pt idx="220">
                  <c:v>53.442212535307178</c:v>
                </c:pt>
                <c:pt idx="221">
                  <c:v>47.602478226630865</c:v>
                </c:pt>
                <c:pt idx="222">
                  <c:v>48.836277938159519</c:v>
                </c:pt>
                <c:pt idx="223">
                  <c:v>44.856311997113309</c:v>
                </c:pt>
                <c:pt idx="224">
                  <c:v>55.923382728577252</c:v>
                </c:pt>
                <c:pt idx="225">
                  <c:v>60.564133573858712</c:v>
                </c:pt>
                <c:pt idx="226">
                  <c:v>26.997164251489906</c:v>
                </c:pt>
                <c:pt idx="227">
                  <c:v>61.795927786847244</c:v>
                </c:pt>
                <c:pt idx="228">
                  <c:v>60.955472530922307</c:v>
                </c:pt>
                <c:pt idx="229">
                  <c:v>61.451902673597189</c:v>
                </c:pt>
                <c:pt idx="230">
                  <c:v>56.956739400404963</c:v>
                </c:pt>
                <c:pt idx="231">
                  <c:v>62.633378819873471</c:v>
                </c:pt>
                <c:pt idx="232">
                  <c:v>56.924323024020993</c:v>
                </c:pt>
                <c:pt idx="233">
                  <c:v>51.959158148305292</c:v>
                </c:pt>
                <c:pt idx="234">
                  <c:v>58.013403267451395</c:v>
                </c:pt>
                <c:pt idx="235">
                  <c:v>56.328128657738432</c:v>
                </c:pt>
                <c:pt idx="236">
                  <c:v>25.047184551319944</c:v>
                </c:pt>
                <c:pt idx="237">
                  <c:v>56.948346330090899</c:v>
                </c:pt>
                <c:pt idx="238">
                  <c:v>43.403814553833449</c:v>
                </c:pt>
                <c:pt idx="239">
                  <c:v>50.930399527721512</c:v>
                </c:pt>
                <c:pt idx="240">
                  <c:v>57.403376906252781</c:v>
                </c:pt>
                <c:pt idx="241">
                  <c:v>61.14582121715641</c:v>
                </c:pt>
                <c:pt idx="242">
                  <c:v>50.508132670892877</c:v>
                </c:pt>
                <c:pt idx="243">
                  <c:v>58.275782713051996</c:v>
                </c:pt>
                <c:pt idx="244">
                  <c:v>59.64110525762257</c:v>
                </c:pt>
                <c:pt idx="245">
                  <c:v>46.634350031336048</c:v>
                </c:pt>
                <c:pt idx="246">
                  <c:v>45.20611100487104</c:v>
                </c:pt>
                <c:pt idx="247">
                  <c:v>50.764589840554166</c:v>
                </c:pt>
                <c:pt idx="248">
                  <c:v>51.986097716920341</c:v>
                </c:pt>
                <c:pt idx="249">
                  <c:v>51.743682474789125</c:v>
                </c:pt>
                <c:pt idx="250">
                  <c:v>50.602932881785769</c:v>
                </c:pt>
                <c:pt idx="251">
                  <c:v>49.515984862963926</c:v>
                </c:pt>
                <c:pt idx="252">
                  <c:v>60.286799032379641</c:v>
                </c:pt>
                <c:pt idx="253">
                  <c:v>53.798623632849377</c:v>
                </c:pt>
                <c:pt idx="254">
                  <c:v>59.040658458306098</c:v>
                </c:pt>
                <c:pt idx="255">
                  <c:v>62.583342267943458</c:v>
                </c:pt>
                <c:pt idx="256">
                  <c:v>43.110508032631195</c:v>
                </c:pt>
                <c:pt idx="257">
                  <c:v>24.629036484966662</c:v>
                </c:pt>
                <c:pt idx="258">
                  <c:v>62.417399963757617</c:v>
                </c:pt>
                <c:pt idx="259">
                  <c:v>39.635762578005462</c:v>
                </c:pt>
                <c:pt idx="260">
                  <c:v>16.879260055361925</c:v>
                </c:pt>
                <c:pt idx="261">
                  <c:v>23.783136547838794</c:v>
                </c:pt>
                <c:pt idx="262">
                  <c:v>40.759991993528061</c:v>
                </c:pt>
                <c:pt idx="263">
                  <c:v>45.409327484583208</c:v>
                </c:pt>
                <c:pt idx="264">
                  <c:v>30.437119222294513</c:v>
                </c:pt>
                <c:pt idx="265">
                  <c:v>20.986626292000309</c:v>
                </c:pt>
                <c:pt idx="266">
                  <c:v>38.629552024097457</c:v>
                </c:pt>
                <c:pt idx="267">
                  <c:v>52.888127104110481</c:v>
                </c:pt>
                <c:pt idx="268">
                  <c:v>23.978134153860822</c:v>
                </c:pt>
                <c:pt idx="269">
                  <c:v>30.017291184613796</c:v>
                </c:pt>
                <c:pt idx="270">
                  <c:v>58.525811304232739</c:v>
                </c:pt>
                <c:pt idx="271">
                  <c:v>61.289959322769278</c:v>
                </c:pt>
                <c:pt idx="272">
                  <c:v>62.490675229774588</c:v>
                </c:pt>
                <c:pt idx="273">
                  <c:v>61.409451711112901</c:v>
                </c:pt>
                <c:pt idx="274">
                  <c:v>60.630521406001719</c:v>
                </c:pt>
                <c:pt idx="275">
                  <c:v>18.989251859306961</c:v>
                </c:pt>
                <c:pt idx="276">
                  <c:v>22.534444959324077</c:v>
                </c:pt>
                <c:pt idx="277">
                  <c:v>23.61713854126306</c:v>
                </c:pt>
                <c:pt idx="278">
                  <c:v>15.614281642498</c:v>
                </c:pt>
                <c:pt idx="279">
                  <c:v>14.623392467354975</c:v>
                </c:pt>
                <c:pt idx="280">
                  <c:v>23.329653831378636</c:v>
                </c:pt>
                <c:pt idx="281">
                  <c:v>44.370833088062334</c:v>
                </c:pt>
                <c:pt idx="282">
                  <c:v>62.163171030161152</c:v>
                </c:pt>
                <c:pt idx="283">
                  <c:v>46.525341148347479</c:v>
                </c:pt>
                <c:pt idx="284">
                  <c:v>59.359143051193627</c:v>
                </c:pt>
                <c:pt idx="285">
                  <c:v>62.593024565038448</c:v>
                </c:pt>
                <c:pt idx="286">
                  <c:v>33.064929792354263</c:v>
                </c:pt>
                <c:pt idx="287">
                  <c:v>50.086504292378756</c:v>
                </c:pt>
                <c:pt idx="288">
                  <c:v>62.547551991067934</c:v>
                </c:pt>
                <c:pt idx="289">
                  <c:v>58.528810894147227</c:v>
                </c:pt>
                <c:pt idx="290">
                  <c:v>58.716193306933263</c:v>
                </c:pt>
                <c:pt idx="291">
                  <c:v>59.824278502157703</c:v>
                </c:pt>
                <c:pt idx="292">
                  <c:v>62.538591544954301</c:v>
                </c:pt>
                <c:pt idx="293">
                  <c:v>56.454740497727435</c:v>
                </c:pt>
                <c:pt idx="294">
                  <c:v>62.305828822094895</c:v>
                </c:pt>
                <c:pt idx="295">
                  <c:v>61.526663420175211</c:v>
                </c:pt>
                <c:pt idx="296">
                  <c:v>55.598077743616273</c:v>
                </c:pt>
                <c:pt idx="297">
                  <c:v>60.844273061520198</c:v>
                </c:pt>
                <c:pt idx="298">
                  <c:v>61.309269381113111</c:v>
                </c:pt>
                <c:pt idx="299">
                  <c:v>62.399831716036573</c:v>
                </c:pt>
                <c:pt idx="300">
                  <c:v>62.592715471358517</c:v>
                </c:pt>
                <c:pt idx="301">
                  <c:v>60.246008595062634</c:v>
                </c:pt>
                <c:pt idx="302">
                  <c:v>62.137291185681718</c:v>
                </c:pt>
                <c:pt idx="303">
                  <c:v>54.064401398667606</c:v>
                </c:pt>
                <c:pt idx="304">
                  <c:v>59.811705414466132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F-4188-861F-814E5544BC61}"/>
            </c:ext>
          </c:extLst>
        </c:ser>
        <c:ser>
          <c:idx val="0"/>
          <c:order val="2"/>
          <c:tx>
            <c:strRef>
              <c:f>'094'!$AB$12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'094'!$AB$14:$AB$503</c:f>
              <c:numCache>
                <c:formatCode>0</c:formatCode>
                <c:ptCount val="490"/>
                <c:pt idx="0">
                  <c:v>71.285322870377357</c:v>
                </c:pt>
                <c:pt idx="1">
                  <c:v>60.638023669305909</c:v>
                </c:pt>
                <c:pt idx="2">
                  <c:v>64.776381869387791</c:v>
                </c:pt>
                <c:pt idx="3">
                  <c:v>68.689532393881123</c:v>
                </c:pt>
                <c:pt idx="4">
                  <c:v>75.114310510769954</c:v>
                </c:pt>
                <c:pt idx="5">
                  <c:v>71.478318498783082</c:v>
                </c:pt>
                <c:pt idx="6">
                  <c:v>52.47455309438196</c:v>
                </c:pt>
                <c:pt idx="7">
                  <c:v>47.113767293824012</c:v>
                </c:pt>
                <c:pt idx="8">
                  <c:v>74.440282160203452</c:v>
                </c:pt>
                <c:pt idx="9">
                  <c:v>94.822043599609117</c:v>
                </c:pt>
                <c:pt idx="10">
                  <c:v>97.19160509489555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76.345646976407991</c:v>
                </c:pt>
                <c:pt idx="16">
                  <c:v>62.87860517612728</c:v>
                </c:pt>
                <c:pt idx="17">
                  <c:v>60.170375458436311</c:v>
                </c:pt>
                <c:pt idx="18">
                  <c:v>67.965601654135313</c:v>
                </c:pt>
                <c:pt idx="19">
                  <c:v>94.902975555609601</c:v>
                </c:pt>
                <c:pt idx="20">
                  <c:v>96.947602155246813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88.697419553597442</c:v>
                </c:pt>
                <c:pt idx="31">
                  <c:v>53.176175239206913</c:v>
                </c:pt>
                <c:pt idx="32">
                  <c:v>60.399297403187106</c:v>
                </c:pt>
                <c:pt idx="33">
                  <c:v>62.021119538975697</c:v>
                </c:pt>
                <c:pt idx="34">
                  <c:v>41.213989481406628</c:v>
                </c:pt>
                <c:pt idx="35">
                  <c:v>51.251059477223528</c:v>
                </c:pt>
                <c:pt idx="36">
                  <c:v>52.082858325352021</c:v>
                </c:pt>
                <c:pt idx="37">
                  <c:v>41.177547244924028</c:v>
                </c:pt>
                <c:pt idx="38">
                  <c:v>61.893228649706998</c:v>
                </c:pt>
                <c:pt idx="39">
                  <c:v>51.973449111709357</c:v>
                </c:pt>
                <c:pt idx="40">
                  <c:v>65.209027532125248</c:v>
                </c:pt>
                <c:pt idx="41">
                  <c:v>48.29635774564445</c:v>
                </c:pt>
                <c:pt idx="42">
                  <c:v>48.055978025848376</c:v>
                </c:pt>
                <c:pt idx="43">
                  <c:v>58.007736024690956</c:v>
                </c:pt>
                <c:pt idx="44">
                  <c:v>48.035000919607008</c:v>
                </c:pt>
                <c:pt idx="45">
                  <c:v>46.49802762874463</c:v>
                </c:pt>
                <c:pt idx="46">
                  <c:v>40.724511964250347</c:v>
                </c:pt>
                <c:pt idx="47">
                  <c:v>33.321012103404861</c:v>
                </c:pt>
                <c:pt idx="48">
                  <c:v>14.610948738338536</c:v>
                </c:pt>
                <c:pt idx="49">
                  <c:v>18.314925660161848</c:v>
                </c:pt>
                <c:pt idx="50">
                  <c:v>18.212575040806698</c:v>
                </c:pt>
                <c:pt idx="51">
                  <c:v>11.584771189758328</c:v>
                </c:pt>
                <c:pt idx="52">
                  <c:v>24.67982596665145</c:v>
                </c:pt>
                <c:pt idx="53">
                  <c:v>57.385954693159526</c:v>
                </c:pt>
                <c:pt idx="54">
                  <c:v>67.778529252576618</c:v>
                </c:pt>
                <c:pt idx="55">
                  <c:v>88.430246422389203</c:v>
                </c:pt>
                <c:pt idx="56">
                  <c:v>95.276721821700193</c:v>
                </c:pt>
                <c:pt idx="57">
                  <c:v>97.582730273508531</c:v>
                </c:pt>
                <c:pt idx="58">
                  <c:v>92.053520085338874</c:v>
                </c:pt>
                <c:pt idx="59">
                  <c:v>84.080337171786084</c:v>
                </c:pt>
                <c:pt idx="60">
                  <c:v>83.077470130288347</c:v>
                </c:pt>
                <c:pt idx="61">
                  <c:v>82.611717772531648</c:v>
                </c:pt>
                <c:pt idx="62">
                  <c:v>91.178261399690143</c:v>
                </c:pt>
                <c:pt idx="63">
                  <c:v>95.096948331327681</c:v>
                </c:pt>
                <c:pt idx="64">
                  <c:v>95.854438577295696</c:v>
                </c:pt>
                <c:pt idx="65">
                  <c:v>93.088902552408683</c:v>
                </c:pt>
                <c:pt idx="66">
                  <c:v>92.156166243367096</c:v>
                </c:pt>
                <c:pt idx="67">
                  <c:v>92.258635758175899</c:v>
                </c:pt>
                <c:pt idx="68">
                  <c:v>96.734609752717901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97.578155384557235</c:v>
                </c:pt>
                <c:pt idx="77">
                  <c:v>43.831033056514926</c:v>
                </c:pt>
                <c:pt idx="78">
                  <c:v>97.81</c:v>
                </c:pt>
                <c:pt idx="79">
                  <c:v>82.388737290625542</c:v>
                </c:pt>
                <c:pt idx="80">
                  <c:v>93.672498219191198</c:v>
                </c:pt>
                <c:pt idx="81">
                  <c:v>97.81</c:v>
                </c:pt>
                <c:pt idx="82">
                  <c:v>97.81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47.080983161343127</c:v>
                </c:pt>
                <c:pt idx="90">
                  <c:v>97.81</c:v>
                </c:pt>
                <c:pt idx="91">
                  <c:v>89.740876325168614</c:v>
                </c:pt>
                <c:pt idx="92">
                  <c:v>96.563313807718245</c:v>
                </c:pt>
                <c:pt idx="93">
                  <c:v>95.331002431741467</c:v>
                </c:pt>
                <c:pt idx="94">
                  <c:v>96.892615980798823</c:v>
                </c:pt>
                <c:pt idx="95">
                  <c:v>94.547200369733332</c:v>
                </c:pt>
                <c:pt idx="96">
                  <c:v>92.135613617319336</c:v>
                </c:pt>
                <c:pt idx="97">
                  <c:v>97.81</c:v>
                </c:pt>
                <c:pt idx="98">
                  <c:v>96.363369062450815</c:v>
                </c:pt>
                <c:pt idx="99">
                  <c:v>97.81</c:v>
                </c:pt>
                <c:pt idx="100">
                  <c:v>92.997179888989137</c:v>
                </c:pt>
                <c:pt idx="101">
                  <c:v>87.984391394452786</c:v>
                </c:pt>
                <c:pt idx="102">
                  <c:v>86.573415852810314</c:v>
                </c:pt>
                <c:pt idx="103">
                  <c:v>97.81</c:v>
                </c:pt>
                <c:pt idx="104">
                  <c:v>84.577965841669894</c:v>
                </c:pt>
                <c:pt idx="105">
                  <c:v>96.382479349286783</c:v>
                </c:pt>
                <c:pt idx="106">
                  <c:v>88.989681392700078</c:v>
                </c:pt>
                <c:pt idx="107">
                  <c:v>90.023550693542575</c:v>
                </c:pt>
                <c:pt idx="108">
                  <c:v>80.500317800877013</c:v>
                </c:pt>
                <c:pt idx="109">
                  <c:v>76.474134313115229</c:v>
                </c:pt>
                <c:pt idx="110">
                  <c:v>77.691836405387008</c:v>
                </c:pt>
                <c:pt idx="111">
                  <c:v>78.933602081546795</c:v>
                </c:pt>
                <c:pt idx="112">
                  <c:v>69.893756840860988</c:v>
                </c:pt>
                <c:pt idx="113">
                  <c:v>65.059537196411156</c:v>
                </c:pt>
                <c:pt idx="114">
                  <c:v>75.138618446055631</c:v>
                </c:pt>
                <c:pt idx="115">
                  <c:v>85.564553809584964</c:v>
                </c:pt>
                <c:pt idx="116">
                  <c:v>73.97560263719889</c:v>
                </c:pt>
                <c:pt idx="117">
                  <c:v>76.053607918938525</c:v>
                </c:pt>
                <c:pt idx="118">
                  <c:v>81.485517961145391</c:v>
                </c:pt>
                <c:pt idx="119">
                  <c:v>76.126581372586429</c:v>
                </c:pt>
                <c:pt idx="120">
                  <c:v>76.645713952917745</c:v>
                </c:pt>
                <c:pt idx="121">
                  <c:v>76.072453431587618</c:v>
                </c:pt>
                <c:pt idx="122">
                  <c:v>79.139649278679485</c:v>
                </c:pt>
                <c:pt idx="123">
                  <c:v>82.52865266193055</c:v>
                </c:pt>
                <c:pt idx="124">
                  <c:v>82.448142441634218</c:v>
                </c:pt>
                <c:pt idx="125">
                  <c:v>82.265548561440397</c:v>
                </c:pt>
                <c:pt idx="126">
                  <c:v>79.622092563129968</c:v>
                </c:pt>
                <c:pt idx="127">
                  <c:v>72.744863033042037</c:v>
                </c:pt>
                <c:pt idx="128">
                  <c:v>69.341699780094444</c:v>
                </c:pt>
                <c:pt idx="129">
                  <c:v>69.282788406941847</c:v>
                </c:pt>
                <c:pt idx="130">
                  <c:v>79.132307115107309</c:v>
                </c:pt>
                <c:pt idx="131">
                  <c:v>73.176547805193749</c:v>
                </c:pt>
                <c:pt idx="132">
                  <c:v>68.971083436428444</c:v>
                </c:pt>
                <c:pt idx="133">
                  <c:v>52.224982152038081</c:v>
                </c:pt>
                <c:pt idx="134">
                  <c:v>63.114883044655031</c:v>
                </c:pt>
                <c:pt idx="135">
                  <c:v>73.265791883999</c:v>
                </c:pt>
                <c:pt idx="136">
                  <c:v>62.319033374580584</c:v>
                </c:pt>
                <c:pt idx="137">
                  <c:v>54.827548050477667</c:v>
                </c:pt>
                <c:pt idx="138">
                  <c:v>63.137310737996231</c:v>
                </c:pt>
                <c:pt idx="139">
                  <c:v>67.596416644215992</c:v>
                </c:pt>
                <c:pt idx="140">
                  <c:v>71.402373485011807</c:v>
                </c:pt>
                <c:pt idx="141">
                  <c:v>74.90194169522421</c:v>
                </c:pt>
                <c:pt idx="142">
                  <c:v>77.984871245723369</c:v>
                </c:pt>
                <c:pt idx="143">
                  <c:v>76.018272171554514</c:v>
                </c:pt>
                <c:pt idx="144">
                  <c:v>74.285880703766509</c:v>
                </c:pt>
                <c:pt idx="145">
                  <c:v>45.447289052336203</c:v>
                </c:pt>
                <c:pt idx="146">
                  <c:v>51.158034556204335</c:v>
                </c:pt>
                <c:pt idx="147">
                  <c:v>54.443905466787349</c:v>
                </c:pt>
                <c:pt idx="148">
                  <c:v>63.29954097860864</c:v>
                </c:pt>
                <c:pt idx="149">
                  <c:v>65.254935894751924</c:v>
                </c:pt>
                <c:pt idx="150">
                  <c:v>64.534326435483194</c:v>
                </c:pt>
                <c:pt idx="151">
                  <c:v>64.449798186034002</c:v>
                </c:pt>
                <c:pt idx="152">
                  <c:v>62.398673985778984</c:v>
                </c:pt>
                <c:pt idx="153">
                  <c:v>63.385112074879366</c:v>
                </c:pt>
                <c:pt idx="154">
                  <c:v>65.996179804250161</c:v>
                </c:pt>
                <c:pt idx="155">
                  <c:v>64.981769188846997</c:v>
                </c:pt>
                <c:pt idx="156">
                  <c:v>65.095765508828961</c:v>
                </c:pt>
                <c:pt idx="157">
                  <c:v>68.645414982934085</c:v>
                </c:pt>
                <c:pt idx="158">
                  <c:v>72.390553344489959</c:v>
                </c:pt>
                <c:pt idx="159">
                  <c:v>72.217523906829697</c:v>
                </c:pt>
                <c:pt idx="160">
                  <c:v>71.19418528735946</c:v>
                </c:pt>
                <c:pt idx="161">
                  <c:v>71.435862794128042</c:v>
                </c:pt>
                <c:pt idx="162">
                  <c:v>72.082177703755647</c:v>
                </c:pt>
                <c:pt idx="163">
                  <c:v>70.359113684816634</c:v>
                </c:pt>
                <c:pt idx="164">
                  <c:v>69.290995064325571</c:v>
                </c:pt>
                <c:pt idx="165">
                  <c:v>65.96362457192086</c:v>
                </c:pt>
                <c:pt idx="166">
                  <c:v>62.461683853758643</c:v>
                </c:pt>
                <c:pt idx="167">
                  <c:v>59.583645081988671</c:v>
                </c:pt>
                <c:pt idx="168">
                  <c:v>59.071190905516559</c:v>
                </c:pt>
                <c:pt idx="169">
                  <c:v>55.861758991437284</c:v>
                </c:pt>
                <c:pt idx="170">
                  <c:v>50.910873321138745</c:v>
                </c:pt>
                <c:pt idx="171">
                  <c:v>56.676099146208266</c:v>
                </c:pt>
                <c:pt idx="172">
                  <c:v>63.113194041127024</c:v>
                </c:pt>
                <c:pt idx="173">
                  <c:v>54.314665281661128</c:v>
                </c:pt>
                <c:pt idx="174">
                  <c:v>76.283575454307012</c:v>
                </c:pt>
                <c:pt idx="175">
                  <c:v>61.85696800027138</c:v>
                </c:pt>
                <c:pt idx="176">
                  <c:v>97.81</c:v>
                </c:pt>
                <c:pt idx="177">
                  <c:v>86.550296172180978</c:v>
                </c:pt>
                <c:pt idx="178">
                  <c:v>97.81</c:v>
                </c:pt>
                <c:pt idx="179">
                  <c:v>97.81</c:v>
                </c:pt>
                <c:pt idx="180">
                  <c:v>60.983254614248835</c:v>
                </c:pt>
                <c:pt idx="181">
                  <c:v>97.81</c:v>
                </c:pt>
                <c:pt idx="182">
                  <c:v>97.81</c:v>
                </c:pt>
                <c:pt idx="183">
                  <c:v>66.897132678027049</c:v>
                </c:pt>
                <c:pt idx="184">
                  <c:v>53.295105739423377</c:v>
                </c:pt>
                <c:pt idx="185">
                  <c:v>58.63978124409693</c:v>
                </c:pt>
                <c:pt idx="186">
                  <c:v>50.283936126706386</c:v>
                </c:pt>
                <c:pt idx="187">
                  <c:v>80.202311958519061</c:v>
                </c:pt>
                <c:pt idx="188">
                  <c:v>72.618382359606031</c:v>
                </c:pt>
                <c:pt idx="189">
                  <c:v>83.19913390429673</c:v>
                </c:pt>
                <c:pt idx="190">
                  <c:v>65.816159875007074</c:v>
                </c:pt>
                <c:pt idx="191">
                  <c:v>63.790863316623899</c:v>
                </c:pt>
                <c:pt idx="192">
                  <c:v>78.768528387200291</c:v>
                </c:pt>
                <c:pt idx="193">
                  <c:v>49.227074295344032</c:v>
                </c:pt>
                <c:pt idx="194">
                  <c:v>45.47113289652728</c:v>
                </c:pt>
                <c:pt idx="195">
                  <c:v>42.159447682724817</c:v>
                </c:pt>
                <c:pt idx="196">
                  <c:v>31.712801882225691</c:v>
                </c:pt>
                <c:pt idx="197">
                  <c:v>36.897644026693776</c:v>
                </c:pt>
                <c:pt idx="198">
                  <c:v>27.995766758054685</c:v>
                </c:pt>
                <c:pt idx="199">
                  <c:v>28.419588045140202</c:v>
                </c:pt>
                <c:pt idx="200">
                  <c:v>36.666225452471473</c:v>
                </c:pt>
                <c:pt idx="201">
                  <c:v>44.67678525283732</c:v>
                </c:pt>
                <c:pt idx="202">
                  <c:v>47.988303972280477</c:v>
                </c:pt>
                <c:pt idx="203">
                  <c:v>33.243149175151629</c:v>
                </c:pt>
                <c:pt idx="204">
                  <c:v>25.613783060186179</c:v>
                </c:pt>
                <c:pt idx="205">
                  <c:v>37.530474863200141</c:v>
                </c:pt>
                <c:pt idx="206">
                  <c:v>33.460601085845695</c:v>
                </c:pt>
                <c:pt idx="207">
                  <c:v>32.312556811077101</c:v>
                </c:pt>
                <c:pt idx="208">
                  <c:v>26.136843818574597</c:v>
                </c:pt>
                <c:pt idx="209">
                  <c:v>41.742224016842414</c:v>
                </c:pt>
                <c:pt idx="210">
                  <c:v>56.175635600502936</c:v>
                </c:pt>
                <c:pt idx="211">
                  <c:v>13.42243588951807</c:v>
                </c:pt>
                <c:pt idx="212">
                  <c:v>9.037372465306845</c:v>
                </c:pt>
                <c:pt idx="213">
                  <c:v>3.7450411333938973</c:v>
                </c:pt>
                <c:pt idx="214">
                  <c:v>2.1957698402103887</c:v>
                </c:pt>
                <c:pt idx="215">
                  <c:v>1.1211914472868472</c:v>
                </c:pt>
                <c:pt idx="216">
                  <c:v>1.2802535100929759</c:v>
                </c:pt>
                <c:pt idx="217">
                  <c:v>2.5983717172101848</c:v>
                </c:pt>
                <c:pt idx="218">
                  <c:v>16.957372590326479</c:v>
                </c:pt>
                <c:pt idx="219">
                  <c:v>32.702810563923713</c:v>
                </c:pt>
                <c:pt idx="220">
                  <c:v>39.762321224801646</c:v>
                </c:pt>
                <c:pt idx="221">
                  <c:v>47.489376385437211</c:v>
                </c:pt>
                <c:pt idx="222">
                  <c:v>45.941028993897618</c:v>
                </c:pt>
                <c:pt idx="223">
                  <c:v>50.822477631627336</c:v>
                </c:pt>
                <c:pt idx="224">
                  <c:v>36.037867024371835</c:v>
                </c:pt>
                <c:pt idx="225">
                  <c:v>27.26653820087877</c:v>
                </c:pt>
                <c:pt idx="226">
                  <c:v>70.543977063130782</c:v>
                </c:pt>
                <c:pt idx="227">
                  <c:v>13.418100418565501</c:v>
                </c:pt>
                <c:pt idx="228">
                  <c:v>11.679858594426989</c:v>
                </c:pt>
                <c:pt idx="229">
                  <c:v>24.855444723539897</c:v>
                </c:pt>
                <c:pt idx="230">
                  <c:v>34.355178167673934</c:v>
                </c:pt>
                <c:pt idx="231">
                  <c:v>18.183302518633148</c:v>
                </c:pt>
                <c:pt idx="232">
                  <c:v>34.409478409681498</c:v>
                </c:pt>
                <c:pt idx="233">
                  <c:v>41.834810980705242</c:v>
                </c:pt>
                <c:pt idx="234">
                  <c:v>32.520292641466114</c:v>
                </c:pt>
                <c:pt idx="235">
                  <c:v>35.39008143003538</c:v>
                </c:pt>
                <c:pt idx="236">
                  <c:v>72.613810718027921</c:v>
                </c:pt>
                <c:pt idx="237">
                  <c:v>34.369247546101263</c:v>
                </c:pt>
                <c:pt idx="238">
                  <c:v>52.533516505999259</c:v>
                </c:pt>
                <c:pt idx="239">
                  <c:v>43.221595136152125</c:v>
                </c:pt>
                <c:pt idx="240">
                  <c:v>33.595669381902844</c:v>
                </c:pt>
                <c:pt idx="241">
                  <c:v>25.751224765443631</c:v>
                </c:pt>
                <c:pt idx="242">
                  <c:v>43.780395832532612</c:v>
                </c:pt>
                <c:pt idx="243">
                  <c:v>32.042313040036092</c:v>
                </c:pt>
                <c:pt idx="244">
                  <c:v>29.357921534460417</c:v>
                </c:pt>
                <c:pt idx="245">
                  <c:v>48.680807783990176</c:v>
                </c:pt>
                <c:pt idx="246">
                  <c:v>50.405499353281414</c:v>
                </c:pt>
                <c:pt idx="247">
                  <c:v>43.441700652856213</c:v>
                </c:pt>
                <c:pt idx="248">
                  <c:v>41.797977185526335</c:v>
                </c:pt>
                <c:pt idx="249">
                  <c:v>42.128434746799819</c:v>
                </c:pt>
                <c:pt idx="250">
                  <c:v>43.655438833206645</c:v>
                </c:pt>
                <c:pt idx="251">
                  <c:v>45.071983008156216</c:v>
                </c:pt>
                <c:pt idx="252">
                  <c:v>10.667509346438464</c:v>
                </c:pt>
                <c:pt idx="253">
                  <c:v>39.249275641025157</c:v>
                </c:pt>
                <c:pt idx="254">
                  <c:v>9.2138311400445758</c:v>
                </c:pt>
                <c:pt idx="255">
                  <c:v>19.449165505431964</c:v>
                </c:pt>
                <c:pt idx="256">
                  <c:v>52.875313604420782</c:v>
                </c:pt>
                <c:pt idx="257">
                  <c:v>73.057566833625117</c:v>
                </c:pt>
                <c:pt idx="258">
                  <c:v>20.885650151376574</c:v>
                </c:pt>
                <c:pt idx="259">
                  <c:v>1.9425062880079622</c:v>
                </c:pt>
                <c:pt idx="260">
                  <c:v>0.65409504090102644</c:v>
                </c:pt>
                <c:pt idx="261">
                  <c:v>0.85682980826619826</c:v>
                </c:pt>
                <c:pt idx="262">
                  <c:v>2.0963178437460499</c:v>
                </c:pt>
                <c:pt idx="263">
                  <c:v>2.9187639797648899</c:v>
                </c:pt>
                <c:pt idx="264">
                  <c:v>1.1313180170034229</c:v>
                </c:pt>
                <c:pt idx="265">
                  <c:v>0.77543860218567318</c:v>
                </c:pt>
                <c:pt idx="266">
                  <c:v>1.8171621292954256</c:v>
                </c:pt>
                <c:pt idx="267">
                  <c:v>5.2176328570862296</c:v>
                </c:pt>
                <c:pt idx="268">
                  <c:v>0.86291078077759664</c:v>
                </c:pt>
                <c:pt idx="269">
                  <c:v>1.1085503895200048</c:v>
                </c:pt>
                <c:pt idx="270">
                  <c:v>8.7194395282778174</c:v>
                </c:pt>
                <c:pt idx="271">
                  <c:v>25.340018905632995</c:v>
                </c:pt>
                <c:pt idx="272">
                  <c:v>20.360837142201568</c:v>
                </c:pt>
                <c:pt idx="273">
                  <c:v>24.985019808880757</c:v>
                </c:pt>
                <c:pt idx="274">
                  <c:v>11.160134002694903</c:v>
                </c:pt>
                <c:pt idx="275">
                  <c:v>0.71902892878667046</c:v>
                </c:pt>
                <c:pt idx="276">
                  <c:v>0.81941717654369484</c:v>
                </c:pt>
                <c:pt idx="277">
                  <c:v>0.85171013046833366</c:v>
                </c:pt>
                <c:pt idx="278">
                  <c:v>0.60953071894799393</c:v>
                </c:pt>
                <c:pt idx="279">
                  <c:v>0.5703004473916593</c:v>
                </c:pt>
                <c:pt idx="280">
                  <c:v>0.84295951213532305</c:v>
                </c:pt>
                <c:pt idx="281">
                  <c:v>2.7053701029027337</c:v>
                </c:pt>
                <c:pt idx="282">
                  <c:v>22.252184125899916</c:v>
                </c:pt>
                <c:pt idx="283">
                  <c:v>48.81377431484276</c:v>
                </c:pt>
                <c:pt idx="284">
                  <c:v>9.5463257320603816</c:v>
                </c:pt>
                <c:pt idx="285">
                  <c:v>17.055125212744763</c:v>
                </c:pt>
                <c:pt idx="286">
                  <c:v>64.060778100971035</c:v>
                </c:pt>
                <c:pt idx="287">
                  <c:v>4.1642765653897698</c:v>
                </c:pt>
                <c:pt idx="288">
                  <c:v>16.558890874976434</c:v>
                </c:pt>
                <c:pt idx="289">
                  <c:v>31.571409133376747</c:v>
                </c:pt>
                <c:pt idx="290">
                  <c:v>31.215825051602408</c:v>
                </c:pt>
                <c:pt idx="291">
                  <c:v>28.965441107379604</c:v>
                </c:pt>
                <c:pt idx="292">
                  <c:v>19.944457411535495</c:v>
                </c:pt>
                <c:pt idx="293">
                  <c:v>35.184580388735981</c:v>
                </c:pt>
                <c:pt idx="294">
                  <c:v>15.102965796409542</c:v>
                </c:pt>
                <c:pt idx="295">
                  <c:v>24.622390371030917</c:v>
                </c:pt>
                <c:pt idx="296">
                  <c:v>36.549058197748948</c:v>
                </c:pt>
                <c:pt idx="297">
                  <c:v>26.561861379132203</c:v>
                </c:pt>
                <c:pt idx="298">
                  <c:v>25.283570140248337</c:v>
                </c:pt>
                <c:pt idx="299">
                  <c:v>20.998423824354752</c:v>
                </c:pt>
                <c:pt idx="300">
                  <c:v>17.050953496044535</c:v>
                </c:pt>
                <c:pt idx="301">
                  <c:v>28.022118021157425</c:v>
                </c:pt>
                <c:pt idx="302">
                  <c:v>22.369489922058129</c:v>
                </c:pt>
                <c:pt idx="303">
                  <c:v>38.862448663780128</c:v>
                </c:pt>
                <c:pt idx="304">
                  <c:v>28.992688678616801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F-4188-861F-814E5544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'094'!$BB$12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100</c:v>
                </c:pt>
                <c:pt idx="269">
                  <c:v>100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9-43BC-A731-7628C1CF828F}"/>
            </c:ext>
          </c:extLst>
        </c:ser>
        <c:ser>
          <c:idx val="1"/>
          <c:order val="1"/>
          <c:tx>
            <c:strRef>
              <c:f>'094'!$BA$12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9-43BC-A731-7628C1CF828F}"/>
            </c:ext>
          </c:extLst>
        </c:ser>
        <c:ser>
          <c:idx val="0"/>
          <c:order val="2"/>
          <c:tx>
            <c:strRef>
              <c:f>'094'!$AZ$12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0</c:v>
                </c:pt>
                <c:pt idx="223">
                  <c:v>100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9-43BC-A731-7628C1CF8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'094'!$BE$12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9-4AE3-B5C0-786FC934F81B}"/>
            </c:ext>
          </c:extLst>
        </c:ser>
        <c:ser>
          <c:idx val="1"/>
          <c:order val="1"/>
          <c:tx>
            <c:strRef>
              <c:f>'094'!$BD$12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9-4AE3-B5C0-786FC934F81B}"/>
            </c:ext>
          </c:extLst>
        </c:ser>
        <c:ser>
          <c:idx val="0"/>
          <c:order val="2"/>
          <c:tx>
            <c:strRef>
              <c:f>'094'!$BC$12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cat>
          <c:val>
            <c:numRef>
              <c:f>'094'!$BC$14:$BC$503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9-4AE3-B5C0-786FC934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'094'!$U$14:$U$4146</c:f>
              <c:numCache>
                <c:formatCode>0</c:formatCode>
                <c:ptCount val="413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9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8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6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8</c:v>
                </c:pt>
                <c:pt idx="281">
                  <c:v>7</c:v>
                </c:pt>
                <c:pt idx="282">
                  <c:v>5</c:v>
                </c:pt>
                <c:pt idx="283">
                  <c:v>4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8-4B24-8A91-21510D27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'094'!$AN$14:$AN$4146</c:f>
              <c:numCache>
                <c:formatCode>0</c:formatCode>
                <c:ptCount val="4133"/>
                <c:pt idx="0">
                  <c:v>6.5196807266534185</c:v>
                </c:pt>
                <c:pt idx="1">
                  <c:v>5.5491133692875394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8.6049939256315646</c:v>
                </c:pt>
                <c:pt idx="7">
                  <c:v>9.8955671870564839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3.3741281862049415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4.5381057053647451</c:v>
                </c:pt>
                <c:pt idx="35">
                  <c:v>4.1811760431450455</c:v>
                </c:pt>
                <c:pt idx="36">
                  <c:v>4.0000738007380052</c:v>
                </c:pt>
                <c:pt idx="37">
                  <c:v>4.8282209480556357</c:v>
                </c:pt>
                <c:pt idx="38">
                  <c:v>5.5754874822594358</c:v>
                </c:pt>
                <c:pt idx="39">
                  <c:v>3.7029254612546119</c:v>
                </c:pt>
                <c:pt idx="40">
                  <c:v>5.0849289809821148</c:v>
                </c:pt>
                <c:pt idx="41">
                  <c:v>3.79787226795345</c:v>
                </c:pt>
                <c:pt idx="42">
                  <c:v>3.9772162361623611</c:v>
                </c:pt>
                <c:pt idx="43">
                  <c:v>3.7187499290377519</c:v>
                </c:pt>
                <c:pt idx="44">
                  <c:v>4.9864656258870275</c:v>
                </c:pt>
                <c:pt idx="45">
                  <c:v>5.6510932727788825</c:v>
                </c:pt>
                <c:pt idx="46">
                  <c:v>4.8937166619358505</c:v>
                </c:pt>
                <c:pt idx="47">
                  <c:v>5.0071253477150153</c:v>
                </c:pt>
                <c:pt idx="48">
                  <c:v>5.7748757763269953</c:v>
                </c:pt>
                <c:pt idx="49">
                  <c:v>6.8295765540732321</c:v>
                </c:pt>
                <c:pt idx="50">
                  <c:v>6.7253988078342308</c:v>
                </c:pt>
                <c:pt idx="51">
                  <c:v>6.0913651319897824</c:v>
                </c:pt>
                <c:pt idx="52">
                  <c:v>6.5790224808401918</c:v>
                </c:pt>
                <c:pt idx="53">
                  <c:v>5.8357120635821742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8.0401483394833946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6.9680406471757017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1.4083776326994033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1.3833222253760995</c:v>
                </c:pt>
                <c:pt idx="133">
                  <c:v>1.3226617655407338</c:v>
                </c:pt>
                <c:pt idx="134">
                  <c:v>1.2725509508941231</c:v>
                </c:pt>
                <c:pt idx="135">
                  <c:v>1.115624978711325</c:v>
                </c:pt>
                <c:pt idx="136">
                  <c:v>1.3121121203519746</c:v>
                </c:pt>
                <c:pt idx="137">
                  <c:v>1.6431072381493044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2.1824578484246393</c:v>
                </c:pt>
                <c:pt idx="146">
                  <c:v>1.9187167187056493</c:v>
                </c:pt>
                <c:pt idx="147">
                  <c:v>1.7762965086573954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1.9345411864887863</c:v>
                </c:pt>
                <c:pt idx="170">
                  <c:v>1.8725620210048237</c:v>
                </c:pt>
                <c:pt idx="171">
                  <c:v>1.8013519159806988</c:v>
                </c:pt>
                <c:pt idx="172">
                  <c:v>3.8005096792506396</c:v>
                </c:pt>
                <c:pt idx="173">
                  <c:v>3.2615986375248389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7.5254135679818335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7.0489212602895277</c:v>
                </c:pt>
                <c:pt idx="184">
                  <c:v>8.4977391995458422</c:v>
                </c:pt>
                <c:pt idx="185">
                  <c:v>9.0498372977575947</c:v>
                </c:pt>
                <c:pt idx="186">
                  <c:v>9.4419324439398231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8.1654253760999147</c:v>
                </c:pt>
                <c:pt idx="191">
                  <c:v>8.9654401362475173</c:v>
                </c:pt>
                <c:pt idx="192">
                  <c:v>11.79977814362759</c:v>
                </c:pt>
                <c:pt idx="193">
                  <c:v>6.6673757592960561</c:v>
                </c:pt>
                <c:pt idx="194">
                  <c:v>5.9992315640079497</c:v>
                </c:pt>
                <c:pt idx="195">
                  <c:v>5.4080118648878779</c:v>
                </c:pt>
                <c:pt idx="196">
                  <c:v>5.7390069826852113</c:v>
                </c:pt>
                <c:pt idx="197">
                  <c:v>5.5543881918819178</c:v>
                </c:pt>
                <c:pt idx="198">
                  <c:v>7.7526705080896967</c:v>
                </c:pt>
                <c:pt idx="199">
                  <c:v>10.016888106727221</c:v>
                </c:pt>
                <c:pt idx="200">
                  <c:v>9.7188606301447642</c:v>
                </c:pt>
                <c:pt idx="201">
                  <c:v>9.8494124893556609</c:v>
                </c:pt>
                <c:pt idx="202">
                  <c:v>11.986155208629009</c:v>
                </c:pt>
                <c:pt idx="203">
                  <c:v>7.5759639511779726</c:v>
                </c:pt>
                <c:pt idx="204">
                  <c:v>7.1698026114107281</c:v>
                </c:pt>
                <c:pt idx="205">
                  <c:v>6.6700131705932453</c:v>
                </c:pt>
                <c:pt idx="206">
                  <c:v>8.3289448765256875</c:v>
                </c:pt>
                <c:pt idx="207">
                  <c:v>10.404587567414135</c:v>
                </c:pt>
                <c:pt idx="208">
                  <c:v>9.8784240136247519</c:v>
                </c:pt>
                <c:pt idx="209">
                  <c:v>8.0454231620777747</c:v>
                </c:pt>
                <c:pt idx="210">
                  <c:v>10.8221776894692</c:v>
                </c:pt>
                <c:pt idx="211">
                  <c:v>10.977960783423219</c:v>
                </c:pt>
                <c:pt idx="212">
                  <c:v>14.478333057053646</c:v>
                </c:pt>
                <c:pt idx="213">
                  <c:v>13.165078058472892</c:v>
                </c:pt>
                <c:pt idx="214">
                  <c:v>14.295648367868294</c:v>
                </c:pt>
                <c:pt idx="215">
                  <c:v>12.934524354243541</c:v>
                </c:pt>
                <c:pt idx="216">
                  <c:v>12.129454555776325</c:v>
                </c:pt>
                <c:pt idx="217">
                  <c:v>13.18002338915697</c:v>
                </c:pt>
                <c:pt idx="218">
                  <c:v>11.475904036332672</c:v>
                </c:pt>
                <c:pt idx="219">
                  <c:v>10.420412035197275</c:v>
                </c:pt>
                <c:pt idx="220">
                  <c:v>9.2243460119216607</c:v>
                </c:pt>
                <c:pt idx="221">
                  <c:v>9.9834808969628135</c:v>
                </c:pt>
                <c:pt idx="222">
                  <c:v>6.780784445075219</c:v>
                </c:pt>
                <c:pt idx="223">
                  <c:v>9.7127066704513201</c:v>
                </c:pt>
                <c:pt idx="224">
                  <c:v>9.7966642634118646</c:v>
                </c:pt>
                <c:pt idx="225">
                  <c:v>11.449002441101335</c:v>
                </c:pt>
                <c:pt idx="226">
                  <c:v>18.295722168606304</c:v>
                </c:pt>
                <c:pt idx="227">
                  <c:v>12.019210763553788</c:v>
                </c:pt>
                <c:pt idx="228">
                  <c:v>14.857065319330115</c:v>
                </c:pt>
                <c:pt idx="229">
                  <c:v>14.116743968208912</c:v>
                </c:pt>
                <c:pt idx="230">
                  <c:v>11.38438586432018</c:v>
                </c:pt>
                <c:pt idx="231">
                  <c:v>10.801781708770935</c:v>
                </c:pt>
                <c:pt idx="232">
                  <c:v>11.843295430031228</c:v>
                </c:pt>
                <c:pt idx="233">
                  <c:v>12.509241782571676</c:v>
                </c:pt>
                <c:pt idx="234">
                  <c:v>13.400686801021857</c:v>
                </c:pt>
                <c:pt idx="235">
                  <c:v>13.314970933863181</c:v>
                </c:pt>
                <c:pt idx="236">
                  <c:v>28.096342548963943</c:v>
                </c:pt>
                <c:pt idx="237">
                  <c:v>18.422317910871417</c:v>
                </c:pt>
                <c:pt idx="238">
                  <c:v>15.891282202668174</c:v>
                </c:pt>
                <c:pt idx="239">
                  <c:v>11.923736474595518</c:v>
                </c:pt>
                <c:pt idx="240">
                  <c:v>13.558931478853248</c:v>
                </c:pt>
                <c:pt idx="241">
                  <c:v>15.914139767243823</c:v>
                </c:pt>
                <c:pt idx="242">
                  <c:v>13.101340618790806</c:v>
                </c:pt>
                <c:pt idx="243">
                  <c:v>13.481127845586149</c:v>
                </c:pt>
                <c:pt idx="244">
                  <c:v>14.47015708203236</c:v>
                </c:pt>
                <c:pt idx="245">
                  <c:v>16.970862560317915</c:v>
                </c:pt>
                <c:pt idx="246">
                  <c:v>15.460505024127164</c:v>
                </c:pt>
                <c:pt idx="247">
                  <c:v>11.426584445075218</c:v>
                </c:pt>
                <c:pt idx="248">
                  <c:v>11.166799432302014</c:v>
                </c:pt>
                <c:pt idx="249">
                  <c:v>11.062621686063013</c:v>
                </c:pt>
                <c:pt idx="250">
                  <c:v>12.265281237581606</c:v>
                </c:pt>
                <c:pt idx="251">
                  <c:v>15.612156173715585</c:v>
                </c:pt>
                <c:pt idx="252">
                  <c:v>17.635841862049389</c:v>
                </c:pt>
                <c:pt idx="253">
                  <c:v>14.911923474311665</c:v>
                </c:pt>
                <c:pt idx="254">
                  <c:v>17.543004984388308</c:v>
                </c:pt>
                <c:pt idx="255">
                  <c:v>14.756843690036899</c:v>
                </c:pt>
                <c:pt idx="256">
                  <c:v>18.032860175986375</c:v>
                </c:pt>
                <c:pt idx="257">
                  <c:v>29.755274254896396</c:v>
                </c:pt>
                <c:pt idx="258">
                  <c:v>27.305119159806981</c:v>
                </c:pt>
                <c:pt idx="259">
                  <c:v>26.393453988078349</c:v>
                </c:pt>
                <c:pt idx="260">
                  <c:v>27.056675015611699</c:v>
                </c:pt>
                <c:pt idx="261">
                  <c:v>26.718295146182232</c:v>
                </c:pt>
                <c:pt idx="262">
                  <c:v>26.509500085154698</c:v>
                </c:pt>
                <c:pt idx="263">
                  <c:v>23.263725915412991</c:v>
                </c:pt>
                <c:pt idx="264">
                  <c:v>21.408526852114676</c:v>
                </c:pt>
                <c:pt idx="265">
                  <c:v>28.499866477434011</c:v>
                </c:pt>
                <c:pt idx="266">
                  <c:v>34.465690831677549</c:v>
                </c:pt>
                <c:pt idx="267">
                  <c:v>28.595868248651716</c:v>
                </c:pt>
                <c:pt idx="268">
                  <c:v>32.06103108146467</c:v>
                </c:pt>
                <c:pt idx="269">
                  <c:v>36.873647346011929</c:v>
                </c:pt>
                <c:pt idx="270">
                  <c:v>26.686382469486226</c:v>
                </c:pt>
                <c:pt idx="271">
                  <c:v>26.726207380073795</c:v>
                </c:pt>
                <c:pt idx="272">
                  <c:v>26.111690547828555</c:v>
                </c:pt>
                <c:pt idx="273">
                  <c:v>22.731847970479702</c:v>
                </c:pt>
                <c:pt idx="274">
                  <c:v>18.084201782571668</c:v>
                </c:pt>
                <c:pt idx="275">
                  <c:v>28.048209792790239</c:v>
                </c:pt>
                <c:pt idx="276">
                  <c:v>29.407135963667333</c:v>
                </c:pt>
                <c:pt idx="277">
                  <c:v>34.65426573942662</c:v>
                </c:pt>
                <c:pt idx="278">
                  <c:v>38.111648208912854</c:v>
                </c:pt>
                <c:pt idx="279">
                  <c:v>41.826178279875094</c:v>
                </c:pt>
                <c:pt idx="280">
                  <c:v>39.925791569684925</c:v>
                </c:pt>
                <c:pt idx="281">
                  <c:v>38.458731535623052</c:v>
                </c:pt>
                <c:pt idx="282">
                  <c:v>33.940845983536768</c:v>
                </c:pt>
                <c:pt idx="283">
                  <c:v>25.88003792222538</c:v>
                </c:pt>
                <c:pt idx="284">
                  <c:v>22.803058075503831</c:v>
                </c:pt>
                <c:pt idx="285">
                  <c:v>20.510620175986375</c:v>
                </c:pt>
                <c:pt idx="286">
                  <c:v>22.328324042009651</c:v>
                </c:pt>
                <c:pt idx="287">
                  <c:v>22.505030598921376</c:v>
                </c:pt>
                <c:pt idx="288">
                  <c:v>18.804742548963951</c:v>
                </c:pt>
                <c:pt idx="289">
                  <c:v>16.812178313936986</c:v>
                </c:pt>
                <c:pt idx="290">
                  <c:v>13.697395571955719</c:v>
                </c:pt>
                <c:pt idx="291">
                  <c:v>13.796298495600341</c:v>
                </c:pt>
                <c:pt idx="292">
                  <c:v>15.554396866307124</c:v>
                </c:pt>
                <c:pt idx="293">
                  <c:v>18.584518705648595</c:v>
                </c:pt>
                <c:pt idx="294">
                  <c:v>17.286648606301444</c:v>
                </c:pt>
                <c:pt idx="295">
                  <c:v>17.962089639511781</c:v>
                </c:pt>
                <c:pt idx="296">
                  <c:v>14.141799375532212</c:v>
                </c:pt>
                <c:pt idx="297">
                  <c:v>14.63763269940392</c:v>
                </c:pt>
                <c:pt idx="298">
                  <c:v>16.493051546977007</c:v>
                </c:pt>
                <c:pt idx="299">
                  <c:v>20.815768663071246</c:v>
                </c:pt>
                <c:pt idx="300">
                  <c:v>18.146444689185355</c:v>
                </c:pt>
                <c:pt idx="301">
                  <c:v>21.543694181095653</c:v>
                </c:pt>
                <c:pt idx="302">
                  <c:v>19.498381720124897</c:v>
                </c:pt>
                <c:pt idx="303">
                  <c:v>13.60640488220267</c:v>
                </c:pt>
                <c:pt idx="304">
                  <c:v>14.576972239568548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A-47C0-A292-5F56DC77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'094'!$AJ$14:$AJ$4146</c:f>
              <c:numCache>
                <c:formatCode>0</c:formatCode>
                <c:ptCount val="4133"/>
                <c:pt idx="213">
                  <c:v>32.298710933743763</c:v>
                </c:pt>
                <c:pt idx="214">
                  <c:v>32.823044340261845</c:v>
                </c:pt>
                <c:pt idx="215">
                  <c:v>34.042450317937444</c:v>
                </c:pt>
                <c:pt idx="216">
                  <c:v>33.578333257418365</c:v>
                </c:pt>
                <c:pt idx="217">
                  <c:v>32.151633038840103</c:v>
                </c:pt>
                <c:pt idx="259">
                  <c:v>35.371749071524135</c:v>
                </c:pt>
                <c:pt idx="260">
                  <c:v>38.628969167153699</c:v>
                </c:pt>
                <c:pt idx="261">
                  <c:v>37.1904723080808</c:v>
                </c:pt>
                <c:pt idx="262">
                  <c:v>35.313835430161554</c:v>
                </c:pt>
                <c:pt idx="263">
                  <c:v>34.439349033481264</c:v>
                </c:pt>
                <c:pt idx="264">
                  <c:v>35.72884126382332</c:v>
                </c:pt>
                <c:pt idx="265">
                  <c:v>37.475393188295101</c:v>
                </c:pt>
                <c:pt idx="266">
                  <c:v>36.852157799766708</c:v>
                </c:pt>
                <c:pt idx="268">
                  <c:v>38.104276905929154</c:v>
                </c:pt>
                <c:pt idx="269">
                  <c:v>37.186498428282931</c:v>
                </c:pt>
                <c:pt idx="275">
                  <c:v>37.109496274197433</c:v>
                </c:pt>
                <c:pt idx="276">
                  <c:v>37.371055003261695</c:v>
                </c:pt>
                <c:pt idx="277">
                  <c:v>38.329548447996906</c:v>
                </c:pt>
                <c:pt idx="278">
                  <c:v>40.140850436347201</c:v>
                </c:pt>
                <c:pt idx="279">
                  <c:v>40.635629104855902</c:v>
                </c:pt>
                <c:pt idx="280">
                  <c:v>39.082522316987124</c:v>
                </c:pt>
                <c:pt idx="281">
                  <c:v>37.120158777939785</c:v>
                </c:pt>
                <c:pt idx="287">
                  <c:v>33.527182341099113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A-44B3-B30F-CF6F3189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'094'!$AE$14:$AE$4146</c:f>
              <c:numCache>
                <c:formatCode>0</c:formatCode>
                <c:ptCount val="4133"/>
                <c:pt idx="0">
                  <c:v>655.4341055480985</c:v>
                </c:pt>
                <c:pt idx="1">
                  <c:v>837.43689776334793</c:v>
                </c:pt>
                <c:pt idx="2">
                  <c:v>812.55741658598504</c:v>
                </c:pt>
                <c:pt idx="3">
                  <c:v>837.43019492942744</c:v>
                </c:pt>
                <c:pt idx="4">
                  <c:v>847.60200783508355</c:v>
                </c:pt>
                <c:pt idx="5">
                  <c:v>972.65741688956166</c:v>
                </c:pt>
                <c:pt idx="6">
                  <c:v>1295.9500658845996</c:v>
                </c:pt>
                <c:pt idx="7">
                  <c:v>1488.7495470804486</c:v>
                </c:pt>
                <c:pt idx="8">
                  <c:v>1169.1834090231964</c:v>
                </c:pt>
                <c:pt idx="9">
                  <c:v>928.01621246834588</c:v>
                </c:pt>
                <c:pt idx="10">
                  <c:v>815.32620873120754</c:v>
                </c:pt>
                <c:pt idx="11">
                  <c:v>774.61754439943775</c:v>
                </c:pt>
                <c:pt idx="12">
                  <c:v>715.05445882900847</c:v>
                </c:pt>
                <c:pt idx="13">
                  <c:v>676.72017651532428</c:v>
                </c:pt>
                <c:pt idx="14">
                  <c:v>615.76127666709613</c:v>
                </c:pt>
                <c:pt idx="15">
                  <c:v>581.49963418281118</c:v>
                </c:pt>
                <c:pt idx="16">
                  <c:v>447.73732808837531</c:v>
                </c:pt>
                <c:pt idx="17">
                  <c:v>434.26796516602133</c:v>
                </c:pt>
                <c:pt idx="18">
                  <c:v>425.99631620884111</c:v>
                </c:pt>
                <c:pt idx="19">
                  <c:v>471.65280331148625</c:v>
                </c:pt>
                <c:pt idx="20">
                  <c:v>551.5509438904985</c:v>
                </c:pt>
                <c:pt idx="21">
                  <c:v>553.76040229560203</c:v>
                </c:pt>
                <c:pt idx="22">
                  <c:v>561.05419536311024</c:v>
                </c:pt>
                <c:pt idx="23">
                  <c:v>525.44457556897146</c:v>
                </c:pt>
                <c:pt idx="24">
                  <c:v>430.00898901449244</c:v>
                </c:pt>
                <c:pt idx="25">
                  <c:v>365.53734683840605</c:v>
                </c:pt>
                <c:pt idx="26">
                  <c:v>350.50024701296377</c:v>
                </c:pt>
                <c:pt idx="27">
                  <c:v>378.68199357829292</c:v>
                </c:pt>
                <c:pt idx="28">
                  <c:v>359.92167448510287</c:v>
                </c:pt>
                <c:pt idx="29">
                  <c:v>354.1733456717285</c:v>
                </c:pt>
                <c:pt idx="30">
                  <c:v>399.35789834580066</c:v>
                </c:pt>
                <c:pt idx="31">
                  <c:v>507.53802670810984</c:v>
                </c:pt>
                <c:pt idx="32">
                  <c:v>530.62387231665298</c:v>
                </c:pt>
                <c:pt idx="33">
                  <c:v>524.78686857969308</c:v>
                </c:pt>
                <c:pt idx="34">
                  <c:v>681.98814818659127</c:v>
                </c:pt>
                <c:pt idx="35">
                  <c:v>627.80098636831588</c:v>
                </c:pt>
                <c:pt idx="36">
                  <c:v>601.23709731505744</c:v>
                </c:pt>
                <c:pt idx="37">
                  <c:v>723.66639378368995</c:v>
                </c:pt>
                <c:pt idx="38">
                  <c:v>557.21718112036285</c:v>
                </c:pt>
                <c:pt idx="39">
                  <c:v>555.539060406158</c:v>
                </c:pt>
                <c:pt idx="40">
                  <c:v>508.80904347795121</c:v>
                </c:pt>
                <c:pt idx="41">
                  <c:v>570.21288973453079</c:v>
                </c:pt>
                <c:pt idx="42">
                  <c:v>597.27641308719751</c:v>
                </c:pt>
                <c:pt idx="43">
                  <c:v>558.66839513983621</c:v>
                </c:pt>
                <c:pt idx="44">
                  <c:v>749.01466580877934</c:v>
                </c:pt>
                <c:pt idx="45">
                  <c:v>848.62013791897209</c:v>
                </c:pt>
                <c:pt idx="46">
                  <c:v>979.65321421178703</c:v>
                </c:pt>
                <c:pt idx="47">
                  <c:v>1001.8298898463285</c:v>
                </c:pt>
                <c:pt idx="48">
                  <c:v>1444.1083426592329</c:v>
                </c:pt>
                <c:pt idx="49">
                  <c:v>1365.5297676686223</c:v>
                </c:pt>
                <c:pt idx="50">
                  <c:v>1344.7212064410437</c:v>
                </c:pt>
                <c:pt idx="51">
                  <c:v>1521.3800744740142</c:v>
                </c:pt>
                <c:pt idx="52">
                  <c:v>1314.3278659187661</c:v>
                </c:pt>
                <c:pt idx="53">
                  <c:v>873.98813136894057</c:v>
                </c:pt>
                <c:pt idx="54">
                  <c:v>796.26845765415669</c:v>
                </c:pt>
                <c:pt idx="55">
                  <c:v>739.10831391245767</c:v>
                </c:pt>
                <c:pt idx="56">
                  <c:v>702.6286422203417</c:v>
                </c:pt>
                <c:pt idx="57">
                  <c:v>678.26650070926632</c:v>
                </c:pt>
                <c:pt idx="58">
                  <c:v>635.6291126183753</c:v>
                </c:pt>
                <c:pt idx="59">
                  <c:v>607.78821581196974</c:v>
                </c:pt>
                <c:pt idx="60">
                  <c:v>644.59859466985858</c:v>
                </c:pt>
                <c:pt idx="61">
                  <c:v>685.29569270724835</c:v>
                </c:pt>
                <c:pt idx="62">
                  <c:v>675.30051779814789</c:v>
                </c:pt>
                <c:pt idx="63">
                  <c:v>671.64669629668447</c:v>
                </c:pt>
                <c:pt idx="64">
                  <c:v>664.23881207579211</c:v>
                </c:pt>
                <c:pt idx="65">
                  <c:v>628.6491812895689</c:v>
                </c:pt>
                <c:pt idx="66">
                  <c:v>599.72247651260568</c:v>
                </c:pt>
                <c:pt idx="67">
                  <c:v>556.77508211447309</c:v>
                </c:pt>
                <c:pt idx="68">
                  <c:v>512.04318671167141</c:v>
                </c:pt>
                <c:pt idx="69">
                  <c:v>474.38989206521927</c:v>
                </c:pt>
                <c:pt idx="70">
                  <c:v>429.35570121809644</c:v>
                </c:pt>
                <c:pt idx="71">
                  <c:v>427.55963391904697</c:v>
                </c:pt>
                <c:pt idx="72">
                  <c:v>508.37237169394405</c:v>
                </c:pt>
                <c:pt idx="73">
                  <c:v>454.70539694441624</c:v>
                </c:pt>
                <c:pt idx="74">
                  <c:v>496.93096571967601</c:v>
                </c:pt>
                <c:pt idx="75">
                  <c:v>498.9098100877797</c:v>
                </c:pt>
                <c:pt idx="76">
                  <c:v>943.86594839209158</c:v>
                </c:pt>
                <c:pt idx="77">
                  <c:v>1614.3063103139511</c:v>
                </c:pt>
                <c:pt idx="78">
                  <c:v>742.79220982429285</c:v>
                </c:pt>
                <c:pt idx="79">
                  <c:v>633.1208894266781</c:v>
                </c:pt>
                <c:pt idx="80">
                  <c:v>568.86301586052093</c:v>
                </c:pt>
                <c:pt idx="81">
                  <c:v>589.14952205054453</c:v>
                </c:pt>
                <c:pt idx="82">
                  <c:v>566.7215315204719</c:v>
                </c:pt>
                <c:pt idx="83">
                  <c:v>543.68509467029673</c:v>
                </c:pt>
                <c:pt idx="84">
                  <c:v>515.2851603021561</c:v>
                </c:pt>
                <c:pt idx="85">
                  <c:v>514.63273244556763</c:v>
                </c:pt>
                <c:pt idx="86">
                  <c:v>519.96924194331154</c:v>
                </c:pt>
                <c:pt idx="87">
                  <c:v>513.63559939859579</c:v>
                </c:pt>
                <c:pt idx="88">
                  <c:v>535.61478808885738</c:v>
                </c:pt>
                <c:pt idx="89">
                  <c:v>1055.0066038482878</c:v>
                </c:pt>
                <c:pt idx="90">
                  <c:v>435.46232268669007</c:v>
                </c:pt>
                <c:pt idx="91">
                  <c:v>509.25417168329597</c:v>
                </c:pt>
                <c:pt idx="92">
                  <c:v>470.026437299836</c:v>
                </c:pt>
                <c:pt idx="93">
                  <c:v>482.07071428313191</c:v>
                </c:pt>
                <c:pt idx="94">
                  <c:v>483.61617853726585</c:v>
                </c:pt>
                <c:pt idx="95">
                  <c:v>482.66145523635652</c:v>
                </c:pt>
                <c:pt idx="96">
                  <c:v>491.6924761020112</c:v>
                </c:pt>
                <c:pt idx="97">
                  <c:v>471.53690649244271</c:v>
                </c:pt>
                <c:pt idx="98">
                  <c:v>479.86481513110385</c:v>
                </c:pt>
                <c:pt idx="99">
                  <c:v>480.13241169228331</c:v>
                </c:pt>
                <c:pt idx="100">
                  <c:v>487.83716413561507</c:v>
                </c:pt>
                <c:pt idx="101">
                  <c:v>496.54676048883931</c:v>
                </c:pt>
                <c:pt idx="102">
                  <c:v>518.5860642920419</c:v>
                </c:pt>
                <c:pt idx="103">
                  <c:v>572.97599218728794</c:v>
                </c:pt>
                <c:pt idx="104">
                  <c:v>733.948891791302</c:v>
                </c:pt>
                <c:pt idx="105">
                  <c:v>674.61799204829481</c:v>
                </c:pt>
                <c:pt idx="106">
                  <c:v>572.56402478246423</c:v>
                </c:pt>
                <c:pt idx="107">
                  <c:v>469.94959625366909</c:v>
                </c:pt>
                <c:pt idx="108">
                  <c:v>446.78421028569073</c:v>
                </c:pt>
                <c:pt idx="109">
                  <c:v>445.16620468442687</c:v>
                </c:pt>
                <c:pt idx="110">
                  <c:v>430.13909936294237</c:v>
                </c:pt>
                <c:pt idx="111">
                  <c:v>416.04201296318371</c:v>
                </c:pt>
                <c:pt idx="112">
                  <c:v>469.82278268771097</c:v>
                </c:pt>
                <c:pt idx="113">
                  <c:v>500.3387851661011</c:v>
                </c:pt>
                <c:pt idx="114">
                  <c:v>492.26990228589148</c:v>
                </c:pt>
                <c:pt idx="115">
                  <c:v>434.90983986968268</c:v>
                </c:pt>
                <c:pt idx="116">
                  <c:v>487.24538655804247</c:v>
                </c:pt>
                <c:pt idx="117">
                  <c:v>490.19351601308944</c:v>
                </c:pt>
                <c:pt idx="118">
                  <c:v>454.2213375724956</c:v>
                </c:pt>
                <c:pt idx="119">
                  <c:v>450.8473907772069</c:v>
                </c:pt>
                <c:pt idx="120">
                  <c:v>451.01545797103444</c:v>
                </c:pt>
                <c:pt idx="121">
                  <c:v>478.68813949442017</c:v>
                </c:pt>
                <c:pt idx="122">
                  <c:v>489.55235827249697</c:v>
                </c:pt>
                <c:pt idx="123">
                  <c:v>460.90867178255348</c:v>
                </c:pt>
                <c:pt idx="124">
                  <c:v>429.2173264702119</c:v>
                </c:pt>
                <c:pt idx="125">
                  <c:v>398.81227156436108</c:v>
                </c:pt>
                <c:pt idx="126">
                  <c:v>381.47703841022962</c:v>
                </c:pt>
                <c:pt idx="127">
                  <c:v>380.05266432178547</c:v>
                </c:pt>
                <c:pt idx="128">
                  <c:v>354.84303974007162</c:v>
                </c:pt>
                <c:pt idx="129">
                  <c:v>321.25924134217468</c:v>
                </c:pt>
                <c:pt idx="130">
                  <c:v>323.52795492041156</c:v>
                </c:pt>
                <c:pt idx="131">
                  <c:v>330.06593533252004</c:v>
                </c:pt>
                <c:pt idx="132">
                  <c:v>317.11177652460788</c:v>
                </c:pt>
                <c:pt idx="133">
                  <c:v>305.06064861819971</c:v>
                </c:pt>
                <c:pt idx="134">
                  <c:v>295.1849920843668</c:v>
                </c:pt>
                <c:pt idx="135">
                  <c:v>263.97329206351799</c:v>
                </c:pt>
                <c:pt idx="136">
                  <c:v>304.82831470158527</c:v>
                </c:pt>
                <c:pt idx="137">
                  <c:v>372.15697967890185</c:v>
                </c:pt>
                <c:pt idx="138">
                  <c:v>369.94111461826327</c:v>
                </c:pt>
                <c:pt idx="139">
                  <c:v>394.83586943227465</c:v>
                </c:pt>
                <c:pt idx="140">
                  <c:v>403.9317207821382</c:v>
                </c:pt>
                <c:pt idx="141">
                  <c:v>393.20001037494012</c:v>
                </c:pt>
                <c:pt idx="142">
                  <c:v>368.82473077906121</c:v>
                </c:pt>
                <c:pt idx="143">
                  <c:v>359.56137599679209</c:v>
                </c:pt>
                <c:pt idx="144">
                  <c:v>378.31855150913714</c:v>
                </c:pt>
                <c:pt idx="145">
                  <c:v>481.0565019338531</c:v>
                </c:pt>
                <c:pt idx="146">
                  <c:v>421.64223499529851</c:v>
                </c:pt>
                <c:pt idx="147">
                  <c:v>394.83530567085256</c:v>
                </c:pt>
                <c:pt idx="148">
                  <c:v>386.81497160920316</c:v>
                </c:pt>
                <c:pt idx="149">
                  <c:v>399.25849358474892</c:v>
                </c:pt>
                <c:pt idx="150">
                  <c:v>417.16504244561054</c:v>
                </c:pt>
                <c:pt idx="151">
                  <c:v>410.0216112050519</c:v>
                </c:pt>
                <c:pt idx="152">
                  <c:v>409.95906436188034</c:v>
                </c:pt>
                <c:pt idx="153">
                  <c:v>411.95632594747747</c:v>
                </c:pt>
                <c:pt idx="154">
                  <c:v>428.18789767498009</c:v>
                </c:pt>
                <c:pt idx="155">
                  <c:v>437.02528702781512</c:v>
                </c:pt>
                <c:pt idx="156">
                  <c:v>438.00842205017653</c:v>
                </c:pt>
                <c:pt idx="157">
                  <c:v>448.99987006644113</c:v>
                </c:pt>
                <c:pt idx="158">
                  <c:v>459.20780555646934</c:v>
                </c:pt>
                <c:pt idx="159">
                  <c:v>461.96930251100196</c:v>
                </c:pt>
                <c:pt idx="160">
                  <c:v>463.52775676074697</c:v>
                </c:pt>
                <c:pt idx="161">
                  <c:v>469.53511133257263</c:v>
                </c:pt>
                <c:pt idx="162">
                  <c:v>480.09160744444461</c:v>
                </c:pt>
                <c:pt idx="163">
                  <c:v>481.66548342003063</c:v>
                </c:pt>
                <c:pt idx="164">
                  <c:v>472.81623159443018</c:v>
                </c:pt>
                <c:pt idx="165">
                  <c:v>461.85933437211514</c:v>
                </c:pt>
                <c:pt idx="166">
                  <c:v>455.87339250943569</c:v>
                </c:pt>
                <c:pt idx="167">
                  <c:v>458.47524498367613</c:v>
                </c:pt>
                <c:pt idx="168">
                  <c:v>454.53683340476937</c:v>
                </c:pt>
                <c:pt idx="169">
                  <c:v>441.07704931414276</c:v>
                </c:pt>
                <c:pt idx="170">
                  <c:v>426.01711307832375</c:v>
                </c:pt>
                <c:pt idx="171">
                  <c:v>412.58473268014939</c:v>
                </c:pt>
                <c:pt idx="172">
                  <c:v>433.16339172134349</c:v>
                </c:pt>
                <c:pt idx="173">
                  <c:v>536.48425274251861</c:v>
                </c:pt>
                <c:pt idx="174">
                  <c:v>521.52141414382004</c:v>
                </c:pt>
                <c:pt idx="175">
                  <c:v>658.19575570427844</c:v>
                </c:pt>
                <c:pt idx="176">
                  <c:v>546.88816057709948</c:v>
                </c:pt>
                <c:pt idx="177">
                  <c:v>633.94844579254936</c:v>
                </c:pt>
                <c:pt idx="178">
                  <c:v>522.98024812771655</c:v>
                </c:pt>
                <c:pt idx="179">
                  <c:v>611.21415629750345</c:v>
                </c:pt>
                <c:pt idx="180">
                  <c:v>1160.5075372319159</c:v>
                </c:pt>
                <c:pt idx="181">
                  <c:v>849.64432128931571</c:v>
                </c:pt>
                <c:pt idx="182">
                  <c:v>802.27531076770879</c:v>
                </c:pt>
                <c:pt idx="183">
                  <c:v>1072.9141321428026</c:v>
                </c:pt>
                <c:pt idx="184">
                  <c:v>1288.2127215146234</c:v>
                </c:pt>
                <c:pt idx="185">
                  <c:v>1369.9826143206608</c:v>
                </c:pt>
                <c:pt idx="186">
                  <c:v>1428.8277296996771</c:v>
                </c:pt>
                <c:pt idx="187">
                  <c:v>1131.0541478321725</c:v>
                </c:pt>
                <c:pt idx="188">
                  <c:v>1195.5983313553877</c:v>
                </c:pt>
                <c:pt idx="189">
                  <c:v>1115.2808086870166</c:v>
                </c:pt>
                <c:pt idx="190">
                  <c:v>1233.1029840545054</c:v>
                </c:pt>
                <c:pt idx="191">
                  <c:v>1353.2054392946118</c:v>
                </c:pt>
                <c:pt idx="192">
                  <c:v>1187.3339775888985</c:v>
                </c:pt>
                <c:pt idx="193">
                  <c:v>1006.8803569700516</c:v>
                </c:pt>
                <c:pt idx="194">
                  <c:v>905.05486818937572</c:v>
                </c:pt>
                <c:pt idx="195">
                  <c:v>1087.451062502761</c:v>
                </c:pt>
                <c:pt idx="196">
                  <c:v>1153.3802058600108</c:v>
                </c:pt>
                <c:pt idx="197">
                  <c:v>1117.1465699307353</c:v>
                </c:pt>
                <c:pt idx="198">
                  <c:v>1558.3683383451489</c:v>
                </c:pt>
                <c:pt idx="199">
                  <c:v>2012.5227047691358</c:v>
                </c:pt>
                <c:pt idx="200">
                  <c:v>1953.8039586885</c:v>
                </c:pt>
                <c:pt idx="201">
                  <c:v>1980.4039703261301</c:v>
                </c:pt>
                <c:pt idx="202">
                  <c:v>1808.606681870679</c:v>
                </c:pt>
                <c:pt idx="203">
                  <c:v>1526.1614927399801</c:v>
                </c:pt>
                <c:pt idx="204">
                  <c:v>1444.9369356494517</c:v>
                </c:pt>
                <c:pt idx="205">
                  <c:v>1344.9636257601139</c:v>
                </c:pt>
                <c:pt idx="206">
                  <c:v>1677.0661123263424</c:v>
                </c:pt>
                <c:pt idx="207">
                  <c:v>2092.2100722298724</c:v>
                </c:pt>
                <c:pt idx="208">
                  <c:v>1987.2857959888156</c:v>
                </c:pt>
                <c:pt idx="209">
                  <c:v>1621.1598437490295</c:v>
                </c:pt>
                <c:pt idx="210">
                  <c:v>1636.0418663762548</c:v>
                </c:pt>
                <c:pt idx="211">
                  <c:v>2757.2285414004409</c:v>
                </c:pt>
                <c:pt idx="212">
                  <c:v>3631.7317287946307</c:v>
                </c:pt>
                <c:pt idx="218">
                  <c:v>2876.2010876396594</c:v>
                </c:pt>
                <c:pt idx="219">
                  <c:v>2091.6390527015274</c:v>
                </c:pt>
                <c:pt idx="220">
                  <c:v>1853.220066927214</c:v>
                </c:pt>
                <c:pt idx="221">
                  <c:v>1507.0604719770583</c:v>
                </c:pt>
                <c:pt idx="222">
                  <c:v>1366.192577106051</c:v>
                </c:pt>
                <c:pt idx="223">
                  <c:v>1467.1575928204788</c:v>
                </c:pt>
                <c:pt idx="224">
                  <c:v>1970.1434824968885</c:v>
                </c:pt>
                <c:pt idx="225">
                  <c:v>2300.5687082887198</c:v>
                </c:pt>
                <c:pt idx="226">
                  <c:v>1840.9033299222785</c:v>
                </c:pt>
                <c:pt idx="227">
                  <c:v>3016.0335627321288</c:v>
                </c:pt>
                <c:pt idx="228">
                  <c:v>3724.4947894965489</c:v>
                </c:pt>
                <c:pt idx="229">
                  <c:v>2833.4808675192953</c:v>
                </c:pt>
                <c:pt idx="230">
                  <c:v>2288.6131062290092</c:v>
                </c:pt>
                <c:pt idx="231">
                  <c:v>2712.6324460385554</c:v>
                </c:pt>
                <c:pt idx="232">
                  <c:v>2381.7791192654458</c:v>
                </c:pt>
                <c:pt idx="233">
                  <c:v>2515.8859824610727</c:v>
                </c:pt>
                <c:pt idx="234">
                  <c:v>2694.915228991475</c:v>
                </c:pt>
                <c:pt idx="235">
                  <c:v>2679.283384692154</c:v>
                </c:pt>
                <c:pt idx="236">
                  <c:v>2826.2588753529531</c:v>
                </c:pt>
                <c:pt idx="237">
                  <c:v>3698.8636186782833</c:v>
                </c:pt>
                <c:pt idx="238">
                  <c:v>2400.7140602971899</c:v>
                </c:pt>
                <c:pt idx="239">
                  <c:v>2402.1699896879327</c:v>
                </c:pt>
                <c:pt idx="240">
                  <c:v>2729.5135696248376</c:v>
                </c:pt>
                <c:pt idx="241">
                  <c:v>3200.7711314647258</c:v>
                </c:pt>
                <c:pt idx="242">
                  <c:v>2638.80889365046</c:v>
                </c:pt>
                <c:pt idx="243">
                  <c:v>2715.3523645914852</c:v>
                </c:pt>
                <c:pt idx="244">
                  <c:v>2913.8136352289685</c:v>
                </c:pt>
                <c:pt idx="245">
                  <c:v>2565.5542538342124</c:v>
                </c:pt>
                <c:pt idx="246">
                  <c:v>2338.8078518325879</c:v>
                </c:pt>
                <c:pt idx="247">
                  <c:v>2305.1916381925857</c:v>
                </c:pt>
                <c:pt idx="248">
                  <c:v>2253.1690933031209</c:v>
                </c:pt>
                <c:pt idx="249">
                  <c:v>2232.4145081159854</c:v>
                </c:pt>
                <c:pt idx="250">
                  <c:v>2473.0273824803689</c:v>
                </c:pt>
                <c:pt idx="251">
                  <c:v>3142.4871891992907</c:v>
                </c:pt>
                <c:pt idx="252">
                  <c:v>4428.0679838293017</c:v>
                </c:pt>
                <c:pt idx="253">
                  <c:v>3001.9394432286754</c:v>
                </c:pt>
                <c:pt idx="254">
                  <c:v>4407.2067221733178</c:v>
                </c:pt>
                <c:pt idx="255">
                  <c:v>3708.2567539228148</c:v>
                </c:pt>
                <c:pt idx="256">
                  <c:v>2724.9926917170505</c:v>
                </c:pt>
                <c:pt idx="257">
                  <c:v>2996.8942266422951</c:v>
                </c:pt>
                <c:pt idx="258">
                  <c:v>5483.3776235678733</c:v>
                </c:pt>
                <c:pt idx="267">
                  <c:v>7160.0244395909003</c:v>
                </c:pt>
                <c:pt idx="270">
                  <c:v>6684.2298662667654</c:v>
                </c:pt>
                <c:pt idx="271">
                  <c:v>5359.4256083569853</c:v>
                </c:pt>
                <c:pt idx="272">
                  <c:v>5247.7454028886987</c:v>
                </c:pt>
                <c:pt idx="273">
                  <c:v>4567.8906125070052</c:v>
                </c:pt>
                <c:pt idx="274">
                  <c:v>4556.7093312186862</c:v>
                </c:pt>
                <c:pt idx="282">
                  <c:v>6796.1576506929732</c:v>
                </c:pt>
                <c:pt idx="283">
                  <c:v>3889.963298867744</c:v>
                </c:pt>
                <c:pt idx="284">
                  <c:v>5710.7732189467433</c:v>
                </c:pt>
                <c:pt idx="285">
                  <c:v>5136.9620555416159</c:v>
                </c:pt>
                <c:pt idx="286">
                  <c:v>3359.3112824126765</c:v>
                </c:pt>
                <c:pt idx="288">
                  <c:v>4710.8434930488911</c:v>
                </c:pt>
                <c:pt idx="289">
                  <c:v>3373.1344850895657</c:v>
                </c:pt>
                <c:pt idx="290">
                  <c:v>2751.0723967920885</c:v>
                </c:pt>
                <c:pt idx="291">
                  <c:v>2771.44671796589</c:v>
                </c:pt>
                <c:pt idx="292">
                  <c:v>3900.90189836641</c:v>
                </c:pt>
                <c:pt idx="293">
                  <c:v>3728.8247352047838</c:v>
                </c:pt>
                <c:pt idx="294">
                  <c:v>4333.8453149897232</c:v>
                </c:pt>
                <c:pt idx="295">
                  <c:v>3604.4777175099903</c:v>
                </c:pt>
                <c:pt idx="296">
                  <c:v>2840.7011112106738</c:v>
                </c:pt>
                <c:pt idx="297">
                  <c:v>2940.731392632109</c:v>
                </c:pt>
                <c:pt idx="298">
                  <c:v>3311.7380535175225</c:v>
                </c:pt>
                <c:pt idx="299">
                  <c:v>4176.3470190711942</c:v>
                </c:pt>
                <c:pt idx="300">
                  <c:v>4549.6001208858906</c:v>
                </c:pt>
                <c:pt idx="301">
                  <c:v>4321.562001255892</c:v>
                </c:pt>
                <c:pt idx="302">
                  <c:v>3912.5187862190423</c:v>
                </c:pt>
                <c:pt idx="303">
                  <c:v>2734.8019745715992</c:v>
                </c:pt>
                <c:pt idx="304">
                  <c:v>2929.8060507120904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4-404B-9C95-E07D6A8E1561}"/>
            </c:ext>
          </c:extLst>
        </c:ser>
        <c:ser>
          <c:idx val="2"/>
          <c:order val="1"/>
          <c:tx>
            <c:strRef>
              <c:f>'094'!$AF$11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'094'!$AF$14:$AF$4146</c:f>
              <c:numCache>
                <c:formatCode>0</c:formatCode>
                <c:ptCount val="4133"/>
                <c:pt idx="0">
                  <c:v>770.15329385155326</c:v>
                </c:pt>
                <c:pt idx="1">
                  <c:v>983.32857201740171</c:v>
                </c:pt>
                <c:pt idx="2">
                  <c:v>953.11294030958868</c:v>
                </c:pt>
                <c:pt idx="3">
                  <c:v>981.4293786262524</c:v>
                </c:pt>
                <c:pt idx="4">
                  <c:v>992.45056348669698</c:v>
                </c:pt>
                <c:pt idx="5">
                  <c:v>1138.628920286932</c:v>
                </c:pt>
                <c:pt idx="6">
                  <c:v>1518.027559370179</c:v>
                </c:pt>
                <c:pt idx="7">
                  <c:v>1743.9048245720269</c:v>
                </c:pt>
                <c:pt idx="8">
                  <c:v>1366.9990082996383</c:v>
                </c:pt>
                <c:pt idx="9">
                  <c:v>1082.3272408536045</c:v>
                </c:pt>
                <c:pt idx="10">
                  <c:v>948.80511201664376</c:v>
                </c:pt>
                <c:pt idx="11">
                  <c:v>899.96691189188141</c:v>
                </c:pt>
                <c:pt idx="12">
                  <c:v>828.94703972163722</c:v>
                </c:pt>
                <c:pt idx="13">
                  <c:v>782.90223020638746</c:v>
                </c:pt>
                <c:pt idx="14">
                  <c:v>710.24022359167395</c:v>
                </c:pt>
                <c:pt idx="15">
                  <c:v>668.98675505218785</c:v>
                </c:pt>
                <c:pt idx="16">
                  <c:v>510.67368226546546</c:v>
                </c:pt>
                <c:pt idx="17">
                  <c:v>493.88171909295704</c:v>
                </c:pt>
                <c:pt idx="18">
                  <c:v>483.20471352653527</c:v>
                </c:pt>
                <c:pt idx="19">
                  <c:v>535.97257391284927</c:v>
                </c:pt>
                <c:pt idx="20">
                  <c:v>629.024732506654</c:v>
                </c:pt>
                <c:pt idx="21">
                  <c:v>630.67844148409574</c:v>
                </c:pt>
                <c:pt idx="22">
                  <c:v>638.31372065260166</c:v>
                </c:pt>
                <c:pt idx="23">
                  <c:v>595.474396454464</c:v>
                </c:pt>
                <c:pt idx="24">
                  <c:v>482.2515819500436</c:v>
                </c:pt>
                <c:pt idx="25">
                  <c:v>405.45693730255584</c:v>
                </c:pt>
                <c:pt idx="26">
                  <c:v>386.82057777347291</c:v>
                </c:pt>
                <c:pt idx="27">
                  <c:v>419.02991988059165</c:v>
                </c:pt>
                <c:pt idx="28">
                  <c:v>396.01330238945252</c:v>
                </c:pt>
                <c:pt idx="29">
                  <c:v>388.30490875692004</c:v>
                </c:pt>
                <c:pt idx="30">
                  <c:v>440.51755216844236</c:v>
                </c:pt>
                <c:pt idx="31">
                  <c:v>566.84263756612586</c:v>
                </c:pt>
                <c:pt idx="32">
                  <c:v>593.05680207702574</c:v>
                </c:pt>
                <c:pt idx="33">
                  <c:v>585.24408500498089</c:v>
                </c:pt>
                <c:pt idx="34">
                  <c:v>769.24111304335736</c:v>
                </c:pt>
                <c:pt idx="35">
                  <c:v>704.54585705211775</c:v>
                </c:pt>
                <c:pt idx="36">
                  <c:v>672.34856901972171</c:v>
                </c:pt>
                <c:pt idx="37">
                  <c:v>815.437381601315</c:v>
                </c:pt>
                <c:pt idx="38">
                  <c:v>618.66912461589709</c:v>
                </c:pt>
                <c:pt idx="39">
                  <c:v>615.7492111000347</c:v>
                </c:pt>
                <c:pt idx="40">
                  <c:v>559.82706674416988</c:v>
                </c:pt>
                <c:pt idx="41">
                  <c:v>631.12123201746556</c:v>
                </c:pt>
                <c:pt idx="42">
                  <c:v>662.01501740380502</c:v>
                </c:pt>
                <c:pt idx="43">
                  <c:v>615.64816596658204</c:v>
                </c:pt>
                <c:pt idx="44">
                  <c:v>838.639301136776</c:v>
                </c:pt>
                <c:pt idx="45">
                  <c:v>954.87655564961665</c:v>
                </c:pt>
                <c:pt idx="46">
                  <c:v>1108.087462142013</c:v>
                </c:pt>
                <c:pt idx="47">
                  <c:v>1133.2320149187931</c:v>
                </c:pt>
                <c:pt idx="48">
                  <c:v>1652.6139526112947</c:v>
                </c:pt>
                <c:pt idx="49">
                  <c:v>1559.2229164173077</c:v>
                </c:pt>
                <c:pt idx="50">
                  <c:v>1533.7966022974763</c:v>
                </c:pt>
                <c:pt idx="51">
                  <c:v>1740.6849108371143</c:v>
                </c:pt>
                <c:pt idx="52">
                  <c:v>1496.1484233906126</c:v>
                </c:pt>
                <c:pt idx="53">
                  <c:v>977.15602300931403</c:v>
                </c:pt>
                <c:pt idx="54">
                  <c:v>884.77545890453518</c:v>
                </c:pt>
                <c:pt idx="55">
                  <c:v>816.5825771210325</c:v>
                </c:pt>
                <c:pt idx="56">
                  <c:v>772.71966245468639</c:v>
                </c:pt>
                <c:pt idx="57">
                  <c:v>743.11266564838809</c:v>
                </c:pt>
                <c:pt idx="58">
                  <c:v>692.00537874818906</c:v>
                </c:pt>
                <c:pt idx="59">
                  <c:v>658.30572865326678</c:v>
                </c:pt>
                <c:pt idx="60">
                  <c:v>700.6664028692793</c:v>
                </c:pt>
                <c:pt idx="61">
                  <c:v>747.59968788470462</c:v>
                </c:pt>
                <c:pt idx="62">
                  <c:v>734.89500472778866</c:v>
                </c:pt>
                <c:pt idx="63">
                  <c:v>729.65073734456314</c:v>
                </c:pt>
                <c:pt idx="64">
                  <c:v>719.98992558553891</c:v>
                </c:pt>
                <c:pt idx="65">
                  <c:v>677.17411786730202</c:v>
                </c:pt>
                <c:pt idx="66">
                  <c:v>642.19704663054745</c:v>
                </c:pt>
                <c:pt idx="67">
                  <c:v>590.72504642771116</c:v>
                </c:pt>
                <c:pt idx="68">
                  <c:v>537.15363327820535</c:v>
                </c:pt>
                <c:pt idx="69">
                  <c:v>491.90998572440498</c:v>
                </c:pt>
                <c:pt idx="70">
                  <c:v>437.98293087569778</c:v>
                </c:pt>
                <c:pt idx="71">
                  <c:v>434.92425667178287</c:v>
                </c:pt>
                <c:pt idx="72">
                  <c:v>529.05241196662871</c:v>
                </c:pt>
                <c:pt idx="73">
                  <c:v>464.96914076215091</c:v>
                </c:pt>
                <c:pt idx="74">
                  <c:v>513.70062664565864</c:v>
                </c:pt>
                <c:pt idx="75">
                  <c:v>515.08302499133572</c:v>
                </c:pt>
                <c:pt idx="76">
                  <c:v>1037.6151809090222</c:v>
                </c:pt>
                <c:pt idx="77">
                  <c:v>1825.422894023824</c:v>
                </c:pt>
                <c:pt idx="78">
                  <c:v>799.1665337133104</c:v>
                </c:pt>
                <c:pt idx="79">
                  <c:v>669.19579704049522</c:v>
                </c:pt>
                <c:pt idx="80">
                  <c:v>592.65264487527702</c:v>
                </c:pt>
                <c:pt idx="81">
                  <c:v>615.57346889380108</c:v>
                </c:pt>
                <c:pt idx="82">
                  <c:v>588.241943829859</c:v>
                </c:pt>
                <c:pt idx="83">
                  <c:v>560.19459956579612</c:v>
                </c:pt>
                <c:pt idx="84">
                  <c:v>525.83725822177382</c:v>
                </c:pt>
                <c:pt idx="85">
                  <c:v>524.12404218546021</c:v>
                </c:pt>
                <c:pt idx="86">
                  <c:v>529.45663480130213</c:v>
                </c:pt>
                <c:pt idx="87">
                  <c:v>521.05963677895625</c:v>
                </c:pt>
                <c:pt idx="88">
                  <c:v>545.97185197423084</c:v>
                </c:pt>
                <c:pt idx="89">
                  <c:v>1156.0753931332335</c:v>
                </c:pt>
                <c:pt idx="90">
                  <c:v>426.25411438514413</c:v>
                </c:pt>
                <c:pt idx="91">
                  <c:v>512.12240052905906</c:v>
                </c:pt>
                <c:pt idx="92">
                  <c:v>465.02647093172004</c:v>
                </c:pt>
                <c:pt idx="93">
                  <c:v>478.25055470703495</c:v>
                </c:pt>
                <c:pt idx="94">
                  <c:v>479.12309409510044</c:v>
                </c:pt>
                <c:pt idx="95">
                  <c:v>477.05423635958567</c:v>
                </c:pt>
                <c:pt idx="96">
                  <c:v>486.73331293767563</c:v>
                </c:pt>
                <c:pt idx="97">
                  <c:v>462.07522425079719</c:v>
                </c:pt>
                <c:pt idx="98">
                  <c:v>470.92710997360064</c:v>
                </c:pt>
                <c:pt idx="99">
                  <c:v>470.29627560524915</c:v>
                </c:pt>
                <c:pt idx="100">
                  <c:v>461.84679492255469</c:v>
                </c:pt>
                <c:pt idx="101">
                  <c:v>470.98368302068178</c:v>
                </c:pt>
                <c:pt idx="102">
                  <c:v>495.80257988348922</c:v>
                </c:pt>
                <c:pt idx="103">
                  <c:v>558.68103450164176</c:v>
                </c:pt>
                <c:pt idx="104">
                  <c:v>746.95122054187448</c:v>
                </c:pt>
                <c:pt idx="105">
                  <c:v>676.04046617384699</c:v>
                </c:pt>
                <c:pt idx="106">
                  <c:v>554.86727942602715</c:v>
                </c:pt>
                <c:pt idx="107">
                  <c:v>433.03472648648426</c:v>
                </c:pt>
                <c:pt idx="108">
                  <c:v>404.67163538319647</c:v>
                </c:pt>
                <c:pt idx="109">
                  <c:v>401.65840353486686</c:v>
                </c:pt>
                <c:pt idx="110">
                  <c:v>382.86976025098363</c:v>
                </c:pt>
                <c:pt idx="111">
                  <c:v>365.17525687501308</c:v>
                </c:pt>
                <c:pt idx="112">
                  <c:v>427.33705482173195</c:v>
                </c:pt>
                <c:pt idx="113">
                  <c:v>462.1285383612306</c:v>
                </c:pt>
                <c:pt idx="114">
                  <c:v>451.52603912590598</c:v>
                </c:pt>
                <c:pt idx="115">
                  <c:v>382.933916907053</c:v>
                </c:pt>
                <c:pt idx="116">
                  <c:v>443.3954524582806</c:v>
                </c:pt>
                <c:pt idx="117">
                  <c:v>445.75414420561088</c:v>
                </c:pt>
                <c:pt idx="118">
                  <c:v>402.32423842865779</c:v>
                </c:pt>
                <c:pt idx="119">
                  <c:v>397.24519341088717</c:v>
                </c:pt>
                <c:pt idx="120">
                  <c:v>396.33322367442992</c:v>
                </c:pt>
                <c:pt idx="121">
                  <c:v>427.77962373745282</c:v>
                </c:pt>
                <c:pt idx="122">
                  <c:v>439.45136174717106</c:v>
                </c:pt>
                <c:pt idx="123">
                  <c:v>404.64321120627721</c:v>
                </c:pt>
                <c:pt idx="124">
                  <c:v>366.24957969785623</c:v>
                </c:pt>
                <c:pt idx="125">
                  <c:v>329.36923102060086</c:v>
                </c:pt>
                <c:pt idx="126">
                  <c:v>307.86514322772115</c:v>
                </c:pt>
                <c:pt idx="127">
                  <c:v>305.07971315917939</c:v>
                </c:pt>
                <c:pt idx="128">
                  <c:v>274.31163545149695</c:v>
                </c:pt>
                <c:pt idx="129">
                  <c:v>233.69158854830491</c:v>
                </c:pt>
                <c:pt idx="130">
                  <c:v>235.250967499388</c:v>
                </c:pt>
                <c:pt idx="131">
                  <c:v>241.83301331384942</c:v>
                </c:pt>
                <c:pt idx="132">
                  <c:v>225.48313063416893</c:v>
                </c:pt>
                <c:pt idx="133">
                  <c:v>210.19563725037546</c:v>
                </c:pt>
                <c:pt idx="134">
                  <c:v>197.46752195196464</c:v>
                </c:pt>
                <c:pt idx="135">
                  <c:v>159.63817902177047</c:v>
                </c:pt>
                <c:pt idx="136">
                  <c:v>206.59321569030104</c:v>
                </c:pt>
                <c:pt idx="137">
                  <c:v>284.69371393441901</c:v>
                </c:pt>
                <c:pt idx="138">
                  <c:v>280.97711801623689</c:v>
                </c:pt>
                <c:pt idx="139">
                  <c:v>309.15536900940754</c:v>
                </c:pt>
                <c:pt idx="140">
                  <c:v>318.74667475063967</c:v>
                </c:pt>
                <c:pt idx="141">
                  <c:v>305.01143724826989</c:v>
                </c:pt>
                <c:pt idx="142">
                  <c:v>275.22494187686374</c:v>
                </c:pt>
                <c:pt idx="143">
                  <c:v>263.21718158029267</c:v>
                </c:pt>
                <c:pt idx="144">
                  <c:v>284.17475104209126</c:v>
                </c:pt>
                <c:pt idx="145">
                  <c:v>403.9332321655026</c:v>
                </c:pt>
                <c:pt idx="146">
                  <c:v>332.92439874388992</c:v>
                </c:pt>
                <c:pt idx="147">
                  <c:v>300.2771389859343</c:v>
                </c:pt>
                <c:pt idx="148">
                  <c:v>289.73175600773948</c:v>
                </c:pt>
                <c:pt idx="149">
                  <c:v>303.2614977791859</c:v>
                </c:pt>
                <c:pt idx="150">
                  <c:v>323.21833000394508</c:v>
                </c:pt>
                <c:pt idx="151">
                  <c:v>313.70459740350401</c:v>
                </c:pt>
                <c:pt idx="152">
                  <c:v>312.52131703528306</c:v>
                </c:pt>
                <c:pt idx="153">
                  <c:v>313.76134070090762</c:v>
                </c:pt>
                <c:pt idx="154">
                  <c:v>331.74761159230326</c:v>
                </c:pt>
                <c:pt idx="155">
                  <c:v>341.03484439585475</c:v>
                </c:pt>
                <c:pt idx="156">
                  <c:v>341.08177798708431</c:v>
                </c:pt>
                <c:pt idx="157">
                  <c:v>352.90319745349416</c:v>
                </c:pt>
                <c:pt idx="158">
                  <c:v>363.80283747727287</c:v>
                </c:pt>
                <c:pt idx="159">
                  <c:v>365.94196157693915</c:v>
                </c:pt>
                <c:pt idx="160">
                  <c:v>366.66574131803173</c:v>
                </c:pt>
                <c:pt idx="161">
                  <c:v>372.62352143804281</c:v>
                </c:pt>
                <c:pt idx="162">
                  <c:v>383.9332327816378</c:v>
                </c:pt>
                <c:pt idx="163">
                  <c:v>384.67515572960218</c:v>
                </c:pt>
                <c:pt idx="164">
                  <c:v>373.15457538205311</c:v>
                </c:pt>
                <c:pt idx="165">
                  <c:v>359.15441221483985</c:v>
                </c:pt>
                <c:pt idx="166">
                  <c:v>351.00243182366836</c:v>
                </c:pt>
                <c:pt idx="167">
                  <c:v>352.95373888769672</c:v>
                </c:pt>
                <c:pt idx="168">
                  <c:v>347.21061765390505</c:v>
                </c:pt>
                <c:pt idx="169">
                  <c:v>330.26588170044272</c:v>
                </c:pt>
                <c:pt idx="170">
                  <c:v>311.43861381146007</c:v>
                </c:pt>
                <c:pt idx="171">
                  <c:v>294.52611749617705</c:v>
                </c:pt>
                <c:pt idx="172">
                  <c:v>317.62660875662147</c:v>
                </c:pt>
                <c:pt idx="173">
                  <c:v>438.07086705233775</c:v>
                </c:pt>
                <c:pt idx="174">
                  <c:v>419.3578316776144</c:v>
                </c:pt>
                <c:pt idx="175">
                  <c:v>579.04147884307577</c:v>
                </c:pt>
                <c:pt idx="176">
                  <c:v>446.98167108190489</c:v>
                </c:pt>
                <c:pt idx="177">
                  <c:v>548.29584019441506</c:v>
                </c:pt>
                <c:pt idx="178">
                  <c:v>416.63532356541617</c:v>
                </c:pt>
                <c:pt idx="179">
                  <c:v>519.33022556538151</c:v>
                </c:pt>
                <c:pt idx="180">
                  <c:v>1164.4480367002006</c:v>
                </c:pt>
                <c:pt idx="181">
                  <c:v>797.61691033265174</c:v>
                </c:pt>
                <c:pt idx="182">
                  <c:v>740.7789668133305</c:v>
                </c:pt>
                <c:pt idx="183">
                  <c:v>1058.0678843489509</c:v>
                </c:pt>
                <c:pt idx="184">
                  <c:v>1310.2506465866036</c:v>
                </c:pt>
                <c:pt idx="185">
                  <c:v>1405.3408246292165</c:v>
                </c:pt>
                <c:pt idx="186">
                  <c:v>1473.460676287099</c:v>
                </c:pt>
                <c:pt idx="187">
                  <c:v>1122.0291194196627</c:v>
                </c:pt>
                <c:pt idx="188">
                  <c:v>1196.8537571295437</c:v>
                </c:pt>
                <c:pt idx="189">
                  <c:v>1101.2528581434408</c:v>
                </c:pt>
                <c:pt idx="190">
                  <c:v>1238.7574862583497</c:v>
                </c:pt>
                <c:pt idx="191">
                  <c:v>1378.9447965763381</c:v>
                </c:pt>
                <c:pt idx="192">
                  <c:v>1178.9674863713767</c:v>
                </c:pt>
                <c:pt idx="193">
                  <c:v>965.54011426768466</c:v>
                </c:pt>
                <c:pt idx="194">
                  <c:v>844.61642667948786</c:v>
                </c:pt>
                <c:pt idx="195">
                  <c:v>1058.071189790187</c:v>
                </c:pt>
                <c:pt idx="196">
                  <c:v>1134.505892952491</c:v>
                </c:pt>
                <c:pt idx="197">
                  <c:v>1090.7490910718241</c:v>
                </c:pt>
                <c:pt idx="198">
                  <c:v>1608.7045295954972</c:v>
                </c:pt>
                <c:pt idx="199">
                  <c:v>2141.8747893069039</c:v>
                </c:pt>
                <c:pt idx="200">
                  <c:v>2071.6649166599304</c:v>
                </c:pt>
                <c:pt idx="201">
                  <c:v>2101.8300530932702</c:v>
                </c:pt>
                <c:pt idx="202">
                  <c:v>1898.5866011818086</c:v>
                </c:pt>
                <c:pt idx="203">
                  <c:v>1565.1691484759376</c:v>
                </c:pt>
                <c:pt idx="204">
                  <c:v>1468.481851111444</c:v>
                </c:pt>
                <c:pt idx="205">
                  <c:v>1349.7371975130568</c:v>
                </c:pt>
                <c:pt idx="206">
                  <c:v>1739.3170103329828</c:v>
                </c:pt>
                <c:pt idx="207">
                  <c:v>2226.5926741379699</c:v>
                </c:pt>
                <c:pt idx="208">
                  <c:v>2102.0233542434421</c:v>
                </c:pt>
                <c:pt idx="209">
                  <c:v>1670.1579449386452</c:v>
                </c:pt>
                <c:pt idx="210">
                  <c:v>1686.5372119479791</c:v>
                </c:pt>
                <c:pt idx="211">
                  <c:v>3004.4513641302078</c:v>
                </c:pt>
                <c:pt idx="212">
                  <c:v>4032.1496485124421</c:v>
                </c:pt>
                <c:pt idx="218">
                  <c:v>3136.5161012527719</c:v>
                </c:pt>
                <c:pt idx="219">
                  <c:v>2212.3729475969799</c:v>
                </c:pt>
                <c:pt idx="220">
                  <c:v>1930.751028251563</c:v>
                </c:pt>
                <c:pt idx="221">
                  <c:v>1522.3754510522131</c:v>
                </c:pt>
                <c:pt idx="222">
                  <c:v>1355.5195210048028</c:v>
                </c:pt>
                <c:pt idx="223">
                  <c:v>1473.1728975284927</c:v>
                </c:pt>
                <c:pt idx="224">
                  <c:v>2063.7920081251027</c:v>
                </c:pt>
                <c:pt idx="225">
                  <c:v>2451.3985729751498</c:v>
                </c:pt>
                <c:pt idx="226">
                  <c:v>1909.486779991935</c:v>
                </c:pt>
                <c:pt idx="227">
                  <c:v>3290.8639413337692</c:v>
                </c:pt>
                <c:pt idx="228">
                  <c:v>4123.2187426221562</c:v>
                </c:pt>
                <c:pt idx="229">
                  <c:v>3073.8380748026916</c:v>
                </c:pt>
                <c:pt idx="230">
                  <c:v>2431.6881842620119</c:v>
                </c:pt>
                <c:pt idx="231">
                  <c:v>2929.4054714858407</c:v>
                </c:pt>
                <c:pt idx="232">
                  <c:v>2539.0372686124283</c:v>
                </c:pt>
                <c:pt idx="233">
                  <c:v>2695.6810539375283</c:v>
                </c:pt>
                <c:pt idx="234">
                  <c:v>2905.174702009424</c:v>
                </c:pt>
                <c:pt idx="235">
                  <c:v>2885.6553020463507</c:v>
                </c:pt>
                <c:pt idx="236">
                  <c:v>3057.4386490951833</c:v>
                </c:pt>
                <c:pt idx="237">
                  <c:v>4082.9034698669934</c:v>
                </c:pt>
                <c:pt idx="238">
                  <c:v>2554.5397003959533</c:v>
                </c:pt>
                <c:pt idx="239">
                  <c:v>2555.1235635976604</c:v>
                </c:pt>
                <c:pt idx="240">
                  <c:v>2939.1046627360297</c:v>
                </c:pt>
                <c:pt idx="241">
                  <c:v>3492.3963288190844</c:v>
                </c:pt>
                <c:pt idx="242">
                  <c:v>2830.1352894266643</c:v>
                </c:pt>
                <c:pt idx="243">
                  <c:v>2919.0574368051748</c:v>
                </c:pt>
                <c:pt idx="244">
                  <c:v>3151.4122897089301</c:v>
                </c:pt>
                <c:pt idx="245">
                  <c:v>2740.566375515933</c:v>
                </c:pt>
                <c:pt idx="246">
                  <c:v>2472.676907667797</c:v>
                </c:pt>
                <c:pt idx="247">
                  <c:v>2431.9994261274514</c:v>
                </c:pt>
                <c:pt idx="248">
                  <c:v>2369.667437234797</c:v>
                </c:pt>
                <c:pt idx="249">
                  <c:v>2344.1212832860597</c:v>
                </c:pt>
                <c:pt idx="250">
                  <c:v>2626.0662582214622</c:v>
                </c:pt>
                <c:pt idx="251">
                  <c:v>3412.53703592691</c:v>
                </c:pt>
                <c:pt idx="252">
                  <c:v>4923.8560347042276</c:v>
                </c:pt>
                <c:pt idx="253">
                  <c:v>3244.9287567396182</c:v>
                </c:pt>
                <c:pt idx="254">
                  <c:v>4897.0553841223846</c:v>
                </c:pt>
                <c:pt idx="255">
                  <c:v>4073.6323089226257</c:v>
                </c:pt>
                <c:pt idx="256">
                  <c:v>2915.7220643637374</c:v>
                </c:pt>
                <c:pt idx="257">
                  <c:v>3234.4772281942701</c:v>
                </c:pt>
                <c:pt idx="258">
                  <c:v>6158.6228179075488</c:v>
                </c:pt>
                <c:pt idx="267">
                  <c:v>8120.9875296715545</c:v>
                </c:pt>
                <c:pt idx="270">
                  <c:v>7557.842223398603</c:v>
                </c:pt>
                <c:pt idx="271">
                  <c:v>5990.2459681457813</c:v>
                </c:pt>
                <c:pt idx="272">
                  <c:v>5857.6995476319107</c:v>
                </c:pt>
                <c:pt idx="273">
                  <c:v>5056.7124389846203</c:v>
                </c:pt>
                <c:pt idx="274">
                  <c:v>5042.4000469177681</c:v>
                </c:pt>
                <c:pt idx="282">
                  <c:v>7667.7815807133638</c:v>
                </c:pt>
                <c:pt idx="283">
                  <c:v>4247.571458603089</c:v>
                </c:pt>
                <c:pt idx="284">
                  <c:v>6388.5428328507305</c:v>
                </c:pt>
                <c:pt idx="285">
                  <c:v>5712.3129324111642</c:v>
                </c:pt>
                <c:pt idx="286">
                  <c:v>3619.8011381788783</c:v>
                </c:pt>
                <c:pt idx="288">
                  <c:v>5207.5231460602981</c:v>
                </c:pt>
                <c:pt idx="289">
                  <c:v>3632.5898990863811</c:v>
                </c:pt>
                <c:pt idx="290">
                  <c:v>2899.5942046558152</c:v>
                </c:pt>
                <c:pt idx="291">
                  <c:v>2922.4060507796944</c:v>
                </c:pt>
                <c:pt idx="292">
                  <c:v>4250.0189077585374</c:v>
                </c:pt>
                <c:pt idx="293">
                  <c:v>4046.4172428995603</c:v>
                </c:pt>
                <c:pt idx="294">
                  <c:v>4757.0482168012486</c:v>
                </c:pt>
                <c:pt idx="295">
                  <c:v>3897.8107468621465</c:v>
                </c:pt>
                <c:pt idx="296">
                  <c:v>2998.0920900764759</c:v>
                </c:pt>
                <c:pt idx="297">
                  <c:v>3114.6168306093364</c:v>
                </c:pt>
                <c:pt idx="298">
                  <c:v>3549.9373116880533</c:v>
                </c:pt>
                <c:pt idx="299">
                  <c:v>4565.9663864941322</c:v>
                </c:pt>
                <c:pt idx="300">
                  <c:v>5003.9297392543594</c:v>
                </c:pt>
                <c:pt idx="301">
                  <c:v>4734.4916550208272</c:v>
                </c:pt>
                <c:pt idx="302">
                  <c:v>4252.106399720411</c:v>
                </c:pt>
                <c:pt idx="303">
                  <c:v>2865.399266054591</c:v>
                </c:pt>
                <c:pt idx="304">
                  <c:v>3093.6578827275171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F4-404B-9C95-E07D6A8E1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'094'!$O$14:$O$4146</c:f>
              <c:numCache>
                <c:formatCode>0.0</c:formatCode>
                <c:ptCount val="4133"/>
                <c:pt idx="0">
                  <c:v>6.5196807266534185</c:v>
                </c:pt>
                <c:pt idx="1">
                  <c:v>8.3236700539313091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12.907490888447347</c:v>
                </c:pt>
                <c:pt idx="7">
                  <c:v>14.843350780584727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5.061192279307412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6.8071585580471181</c:v>
                </c:pt>
                <c:pt idx="35">
                  <c:v>6.2717640647175683</c:v>
                </c:pt>
                <c:pt idx="36">
                  <c:v>6.0001107011070083</c:v>
                </c:pt>
                <c:pt idx="37">
                  <c:v>7.2423314220834536</c:v>
                </c:pt>
                <c:pt idx="38">
                  <c:v>5.5754874822594358</c:v>
                </c:pt>
                <c:pt idx="39">
                  <c:v>5.5543881918819178</c:v>
                </c:pt>
                <c:pt idx="40">
                  <c:v>5.0849289809821148</c:v>
                </c:pt>
                <c:pt idx="41">
                  <c:v>5.6968084019301752</c:v>
                </c:pt>
                <c:pt idx="42">
                  <c:v>5.9658243542435416</c:v>
                </c:pt>
                <c:pt idx="43">
                  <c:v>5.5781248935566277</c:v>
                </c:pt>
                <c:pt idx="44">
                  <c:v>7.4796984388305408</c:v>
                </c:pt>
                <c:pt idx="45">
                  <c:v>8.4766399091683233</c:v>
                </c:pt>
                <c:pt idx="46">
                  <c:v>9.7874333238717011</c:v>
                </c:pt>
                <c:pt idx="47">
                  <c:v>10.014250695430031</c:v>
                </c:pt>
                <c:pt idx="48">
                  <c:v>14.437189440817487</c:v>
                </c:pt>
                <c:pt idx="49">
                  <c:v>13.659153108146464</c:v>
                </c:pt>
                <c:pt idx="50">
                  <c:v>13.450797615668462</c:v>
                </c:pt>
                <c:pt idx="51">
                  <c:v>15.228412829974456</c:v>
                </c:pt>
                <c:pt idx="52">
                  <c:v>13.158044961680384</c:v>
                </c:pt>
                <c:pt idx="53">
                  <c:v>8.7535680953732609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16.080296678966789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10.452060970763553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2.8167552653988066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2.766644450752199</c:v>
                </c:pt>
                <c:pt idx="133">
                  <c:v>2.6453235310814676</c:v>
                </c:pt>
                <c:pt idx="134">
                  <c:v>2.5451019017882461</c:v>
                </c:pt>
                <c:pt idx="135">
                  <c:v>2.2312499574226501</c:v>
                </c:pt>
                <c:pt idx="136">
                  <c:v>2.6242242407039491</c:v>
                </c:pt>
                <c:pt idx="137">
                  <c:v>3.2862144762986087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4.3649156968492786</c:v>
                </c:pt>
                <c:pt idx="146">
                  <c:v>3.8374334374112986</c:v>
                </c:pt>
                <c:pt idx="147">
                  <c:v>3.5525930173147908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3.8690823729775725</c:v>
                </c:pt>
                <c:pt idx="170">
                  <c:v>3.7451240420096474</c:v>
                </c:pt>
                <c:pt idx="171">
                  <c:v>3.6027038319613975</c:v>
                </c:pt>
                <c:pt idx="172">
                  <c:v>3.8005096792506396</c:v>
                </c:pt>
                <c:pt idx="173">
                  <c:v>4.8923979562872582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11.288120351972751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10.573381890434291</c:v>
                </c:pt>
                <c:pt idx="184">
                  <c:v>12.746608799318764</c:v>
                </c:pt>
                <c:pt idx="185">
                  <c:v>13.574755946636392</c:v>
                </c:pt>
                <c:pt idx="186">
                  <c:v>14.162898665909735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12.248138064149872</c:v>
                </c:pt>
                <c:pt idx="191">
                  <c:v>13.448160204371275</c:v>
                </c:pt>
                <c:pt idx="192">
                  <c:v>11.79977814362759</c:v>
                </c:pt>
                <c:pt idx="193">
                  <c:v>10.001063638944084</c:v>
                </c:pt>
                <c:pt idx="194">
                  <c:v>8.9988473460119245</c:v>
                </c:pt>
                <c:pt idx="195">
                  <c:v>10.816023729775756</c:v>
                </c:pt>
                <c:pt idx="196">
                  <c:v>11.478013965370423</c:v>
                </c:pt>
                <c:pt idx="197">
                  <c:v>11.108776383763836</c:v>
                </c:pt>
                <c:pt idx="198">
                  <c:v>15.505341016179393</c:v>
                </c:pt>
                <c:pt idx="199">
                  <c:v>20.033776213454441</c:v>
                </c:pt>
                <c:pt idx="200">
                  <c:v>19.437721260289528</c:v>
                </c:pt>
                <c:pt idx="201">
                  <c:v>19.698824978711322</c:v>
                </c:pt>
                <c:pt idx="202">
                  <c:v>17.979232812943515</c:v>
                </c:pt>
                <c:pt idx="203">
                  <c:v>15.151927902355945</c:v>
                </c:pt>
                <c:pt idx="204">
                  <c:v>14.339605222821456</c:v>
                </c:pt>
                <c:pt idx="205">
                  <c:v>13.340026341186491</c:v>
                </c:pt>
                <c:pt idx="206">
                  <c:v>16.657889753051375</c:v>
                </c:pt>
                <c:pt idx="207">
                  <c:v>20.809175134828269</c:v>
                </c:pt>
                <c:pt idx="208">
                  <c:v>19.756848027249504</c:v>
                </c:pt>
                <c:pt idx="209">
                  <c:v>16.090846324155549</c:v>
                </c:pt>
                <c:pt idx="210">
                  <c:v>16.2332665342038</c:v>
                </c:pt>
                <c:pt idx="211">
                  <c:v>27.444901958558049</c:v>
                </c:pt>
                <c:pt idx="212">
                  <c:v>36.195832642634116</c:v>
                </c:pt>
                <c:pt idx="213">
                  <c:v>39.495234175418673</c:v>
                </c:pt>
                <c:pt idx="214">
                  <c:v>42.88694510360488</c:v>
                </c:pt>
                <c:pt idx="215">
                  <c:v>51.738097416974163</c:v>
                </c:pt>
                <c:pt idx="216">
                  <c:v>48.517818223105301</c:v>
                </c:pt>
                <c:pt idx="217">
                  <c:v>39.540070167470908</c:v>
                </c:pt>
                <c:pt idx="218">
                  <c:v>28.68976009083168</c:v>
                </c:pt>
                <c:pt idx="219">
                  <c:v>20.84082407039455</c:v>
                </c:pt>
                <c:pt idx="220">
                  <c:v>18.448692023843321</c:v>
                </c:pt>
                <c:pt idx="221">
                  <c:v>14.97522134544422</c:v>
                </c:pt>
                <c:pt idx="222">
                  <c:v>13.561568890150438</c:v>
                </c:pt>
                <c:pt idx="223">
                  <c:v>14.569060005676981</c:v>
                </c:pt>
                <c:pt idx="224">
                  <c:v>19.593328526823729</c:v>
                </c:pt>
                <c:pt idx="225">
                  <c:v>22.89800488220267</c:v>
                </c:pt>
                <c:pt idx="226">
                  <c:v>18.295722168606304</c:v>
                </c:pt>
                <c:pt idx="227">
                  <c:v>30.04802690888447</c:v>
                </c:pt>
                <c:pt idx="228">
                  <c:v>37.142663298325289</c:v>
                </c:pt>
                <c:pt idx="229">
                  <c:v>28.233487936417824</c:v>
                </c:pt>
                <c:pt idx="230">
                  <c:v>22.76877172864036</c:v>
                </c:pt>
                <c:pt idx="231">
                  <c:v>27.004454271927337</c:v>
                </c:pt>
                <c:pt idx="232">
                  <c:v>23.686590860062456</c:v>
                </c:pt>
                <c:pt idx="233">
                  <c:v>25.018483565143352</c:v>
                </c:pt>
                <c:pt idx="234">
                  <c:v>26.801373602043714</c:v>
                </c:pt>
                <c:pt idx="235">
                  <c:v>26.629941867726362</c:v>
                </c:pt>
                <c:pt idx="236">
                  <c:v>28.096342548963943</c:v>
                </c:pt>
                <c:pt idx="237">
                  <c:v>36.844635821742834</c:v>
                </c:pt>
                <c:pt idx="238">
                  <c:v>23.836923304002262</c:v>
                </c:pt>
                <c:pt idx="239">
                  <c:v>23.847472949191037</c:v>
                </c:pt>
                <c:pt idx="240">
                  <c:v>27.117862957706496</c:v>
                </c:pt>
                <c:pt idx="241">
                  <c:v>31.828279534487645</c:v>
                </c:pt>
                <c:pt idx="242">
                  <c:v>26.202681237581611</c:v>
                </c:pt>
                <c:pt idx="243">
                  <c:v>26.962255691172299</c:v>
                </c:pt>
                <c:pt idx="244">
                  <c:v>28.94031416406472</c:v>
                </c:pt>
                <c:pt idx="245">
                  <c:v>25.456293840476871</c:v>
                </c:pt>
                <c:pt idx="246">
                  <c:v>23.190757536190745</c:v>
                </c:pt>
                <c:pt idx="247">
                  <c:v>22.853168890150435</c:v>
                </c:pt>
                <c:pt idx="248">
                  <c:v>22.333598864604028</c:v>
                </c:pt>
                <c:pt idx="249">
                  <c:v>22.125243372126025</c:v>
                </c:pt>
                <c:pt idx="250">
                  <c:v>24.530562475163212</c:v>
                </c:pt>
                <c:pt idx="251">
                  <c:v>31.224312347431169</c:v>
                </c:pt>
                <c:pt idx="252">
                  <c:v>44.089604655123473</c:v>
                </c:pt>
                <c:pt idx="253">
                  <c:v>29.823846948623331</c:v>
                </c:pt>
                <c:pt idx="254">
                  <c:v>43.857512460970767</c:v>
                </c:pt>
                <c:pt idx="255">
                  <c:v>36.892109225092248</c:v>
                </c:pt>
                <c:pt idx="256">
                  <c:v>27.049290263979564</c:v>
                </c:pt>
                <c:pt idx="257">
                  <c:v>29.755274254896396</c:v>
                </c:pt>
                <c:pt idx="258">
                  <c:v>54.610238319613963</c:v>
                </c:pt>
                <c:pt idx="259">
                  <c:v>79.180361964235047</c:v>
                </c:pt>
                <c:pt idx="260">
                  <c:v>135.2833750780585</c:v>
                </c:pt>
                <c:pt idx="261">
                  <c:v>106.87318058472893</c:v>
                </c:pt>
                <c:pt idx="262">
                  <c:v>79.528500255464095</c:v>
                </c:pt>
                <c:pt idx="263">
                  <c:v>69.791177746238972</c:v>
                </c:pt>
                <c:pt idx="264">
                  <c:v>85.634107408458704</c:v>
                </c:pt>
                <c:pt idx="265">
                  <c:v>113.99946590973605</c:v>
                </c:pt>
                <c:pt idx="266">
                  <c:v>103.39707249503265</c:v>
                </c:pt>
                <c:pt idx="267">
                  <c:v>71.489670621629287</c:v>
                </c:pt>
                <c:pt idx="268">
                  <c:v>128.24412432585868</c:v>
                </c:pt>
                <c:pt idx="269">
                  <c:v>110.62094203803579</c:v>
                </c:pt>
                <c:pt idx="270">
                  <c:v>66.715956173715568</c:v>
                </c:pt>
                <c:pt idx="271">
                  <c:v>53.45241476014759</c:v>
                </c:pt>
                <c:pt idx="272">
                  <c:v>52.223381095657111</c:v>
                </c:pt>
                <c:pt idx="273">
                  <c:v>45.463695940959404</c:v>
                </c:pt>
                <c:pt idx="274">
                  <c:v>45.21050445642917</c:v>
                </c:pt>
                <c:pt idx="275">
                  <c:v>112.19283917116095</c:v>
                </c:pt>
                <c:pt idx="276">
                  <c:v>117.62854385466933</c:v>
                </c:pt>
                <c:pt idx="277">
                  <c:v>138.61706295770648</c:v>
                </c:pt>
                <c:pt idx="278">
                  <c:v>190.55824104456428</c:v>
                </c:pt>
                <c:pt idx="279">
                  <c:v>209.13089139937549</c:v>
                </c:pt>
                <c:pt idx="280">
                  <c:v>159.7031662787397</c:v>
                </c:pt>
                <c:pt idx="281">
                  <c:v>115.37619460686916</c:v>
                </c:pt>
                <c:pt idx="282">
                  <c:v>67.881691967073536</c:v>
                </c:pt>
                <c:pt idx="283">
                  <c:v>38.820056883338069</c:v>
                </c:pt>
                <c:pt idx="284">
                  <c:v>57.007645188759575</c:v>
                </c:pt>
                <c:pt idx="285">
                  <c:v>51.276550439965938</c:v>
                </c:pt>
                <c:pt idx="286">
                  <c:v>33.492486063014475</c:v>
                </c:pt>
                <c:pt idx="287">
                  <c:v>67.515091796764125</c:v>
                </c:pt>
                <c:pt idx="288">
                  <c:v>47.011856372409873</c:v>
                </c:pt>
                <c:pt idx="289">
                  <c:v>33.624356627873972</c:v>
                </c:pt>
                <c:pt idx="290">
                  <c:v>27.394791143911437</c:v>
                </c:pt>
                <c:pt idx="291">
                  <c:v>27.592596991200683</c:v>
                </c:pt>
                <c:pt idx="292">
                  <c:v>38.88599216576781</c:v>
                </c:pt>
                <c:pt idx="293">
                  <c:v>37.16903741129719</c:v>
                </c:pt>
                <c:pt idx="294">
                  <c:v>43.216621515753609</c:v>
                </c:pt>
                <c:pt idx="295">
                  <c:v>35.924179279023562</c:v>
                </c:pt>
                <c:pt idx="296">
                  <c:v>28.283598751064424</c:v>
                </c:pt>
                <c:pt idx="297">
                  <c:v>29.275265398807839</c:v>
                </c:pt>
                <c:pt idx="298">
                  <c:v>32.986103093954014</c:v>
                </c:pt>
                <c:pt idx="299">
                  <c:v>41.631537326142492</c:v>
                </c:pt>
                <c:pt idx="300">
                  <c:v>45.366111722963389</c:v>
                </c:pt>
                <c:pt idx="301">
                  <c:v>43.087388362191305</c:v>
                </c:pt>
                <c:pt idx="302">
                  <c:v>38.996763440249794</c:v>
                </c:pt>
                <c:pt idx="303">
                  <c:v>27.212809764405339</c:v>
                </c:pt>
                <c:pt idx="304">
                  <c:v>29.153944479137095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C-413B-94C1-60787665A422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1C-413B-94C1-60787665A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'094'!$Q$14:$Q$4146</c:f>
              <c:numCache>
                <c:formatCode>0.0</c:formatCode>
                <c:ptCount val="4133"/>
                <c:pt idx="0">
                  <c:v>0.21030473943372988</c:v>
                </c:pt>
                <c:pt idx="1">
                  <c:v>0.25304790726302828</c:v>
                </c:pt>
                <c:pt idx="2">
                  <c:v>0.25750322117357394</c:v>
                </c:pt>
                <c:pt idx="3">
                  <c:v>0.28298204759950751</c:v>
                </c:pt>
                <c:pt idx="4">
                  <c:v>0.31124544521953207</c:v>
                </c:pt>
                <c:pt idx="5">
                  <c:v>0.35565935576528507</c:v>
                </c:pt>
                <c:pt idx="6">
                  <c:v>0.41420496512105032</c:v>
                </c:pt>
                <c:pt idx="7">
                  <c:v>0.46732066064833799</c:v>
                </c:pt>
                <c:pt idx="8">
                  <c:v>0.4673902749281903</c:v>
                </c:pt>
                <c:pt idx="9">
                  <c:v>0.4293112638489946</c:v>
                </c:pt>
                <c:pt idx="10">
                  <c:v>0.37452482560525219</c:v>
                </c:pt>
                <c:pt idx="11">
                  <c:v>0.35997544111612628</c:v>
                </c:pt>
                <c:pt idx="12">
                  <c:v>0.34807139926138692</c:v>
                </c:pt>
                <c:pt idx="13">
                  <c:v>0.32085221583914642</c:v>
                </c:pt>
                <c:pt idx="14">
                  <c:v>0.29551261797291745</c:v>
                </c:pt>
                <c:pt idx="15">
                  <c:v>0.1925530980713992</c:v>
                </c:pt>
                <c:pt idx="16">
                  <c:v>0.10699714813295032</c:v>
                </c:pt>
                <c:pt idx="17">
                  <c:v>9.6555006155108689E-2</c:v>
                </c:pt>
                <c:pt idx="18">
                  <c:v>0.10894634796881411</c:v>
                </c:pt>
                <c:pt idx="19">
                  <c:v>0.18482591300779641</c:v>
                </c:pt>
                <c:pt idx="20">
                  <c:v>0.23014480919162897</c:v>
                </c:pt>
                <c:pt idx="21">
                  <c:v>0.25339597866228963</c:v>
                </c:pt>
                <c:pt idx="22">
                  <c:v>0.25485787853918745</c:v>
                </c:pt>
                <c:pt idx="23">
                  <c:v>0.25980049240869912</c:v>
                </c:pt>
                <c:pt idx="24">
                  <c:v>0.20765939679934342</c:v>
                </c:pt>
                <c:pt idx="25">
                  <c:v>0.15802441526466965</c:v>
                </c:pt>
                <c:pt idx="26">
                  <c:v>0.15593598686910118</c:v>
                </c:pt>
                <c:pt idx="27">
                  <c:v>0.1568409725071809</c:v>
                </c:pt>
                <c:pt idx="28">
                  <c:v>0.15530945835043083</c:v>
                </c:pt>
                <c:pt idx="29">
                  <c:v>0.14089930242100929</c:v>
                </c:pt>
                <c:pt idx="30">
                  <c:v>0.13888048830529334</c:v>
                </c:pt>
                <c:pt idx="31">
                  <c:v>0.10657946245383661</c:v>
                </c:pt>
                <c:pt idx="32">
                  <c:v>0.13198867459991778</c:v>
                </c:pt>
                <c:pt idx="33">
                  <c:v>0.13372903159622471</c:v>
                </c:pt>
                <c:pt idx="34">
                  <c:v>0.12996986048420184</c:v>
                </c:pt>
                <c:pt idx="35">
                  <c:v>0.14305734509642992</c:v>
                </c:pt>
                <c:pt idx="36">
                  <c:v>0.13588707427164531</c:v>
                </c:pt>
                <c:pt idx="37">
                  <c:v>0.14389271645465732</c:v>
                </c:pt>
                <c:pt idx="38">
                  <c:v>0.14625960196963478</c:v>
                </c:pt>
                <c:pt idx="39">
                  <c:v>0.12022386130488291</c:v>
                </c:pt>
                <c:pt idx="40">
                  <c:v>0.13553900287238399</c:v>
                </c:pt>
                <c:pt idx="41">
                  <c:v>0.1152812474353713</c:v>
                </c:pt>
                <c:pt idx="42">
                  <c:v>0.12349573245793995</c:v>
                </c:pt>
                <c:pt idx="43">
                  <c:v>0.13651360279031588</c:v>
                </c:pt>
                <c:pt idx="44">
                  <c:v>0.17584567090685252</c:v>
                </c:pt>
                <c:pt idx="45">
                  <c:v>0.20647595404185468</c:v>
                </c:pt>
                <c:pt idx="46">
                  <c:v>0.22979673779236753</c:v>
                </c:pt>
                <c:pt idx="47">
                  <c:v>0.2016029544521952</c:v>
                </c:pt>
                <c:pt idx="48">
                  <c:v>0.19359731226918325</c:v>
                </c:pt>
                <c:pt idx="49">
                  <c:v>0.21086165367254808</c:v>
                </c:pt>
                <c:pt idx="50">
                  <c:v>0.20383061140746819</c:v>
                </c:pt>
                <c:pt idx="51">
                  <c:v>0.17514952810832984</c:v>
                </c:pt>
                <c:pt idx="52">
                  <c:v>0.25005449322938034</c:v>
                </c:pt>
                <c:pt idx="53">
                  <c:v>0.25896512105047176</c:v>
                </c:pt>
                <c:pt idx="54">
                  <c:v>0.26286352072219932</c:v>
                </c:pt>
                <c:pt idx="55">
                  <c:v>0.30504977431267943</c:v>
                </c:pt>
                <c:pt idx="56">
                  <c:v>0.30699897414854316</c:v>
                </c:pt>
                <c:pt idx="57">
                  <c:v>0.30059446040213361</c:v>
                </c:pt>
                <c:pt idx="58">
                  <c:v>0.26209776364382431</c:v>
                </c:pt>
                <c:pt idx="59">
                  <c:v>0.22582872384078775</c:v>
                </c:pt>
                <c:pt idx="60">
                  <c:v>0.24058695116947063</c:v>
                </c:pt>
                <c:pt idx="61">
                  <c:v>0.25882589249076726</c:v>
                </c:pt>
                <c:pt idx="62">
                  <c:v>0.27984940500615502</c:v>
                </c:pt>
                <c:pt idx="63">
                  <c:v>0.28952578990562156</c:v>
                </c:pt>
                <c:pt idx="64">
                  <c:v>0.28778543290931463</c:v>
                </c:pt>
                <c:pt idx="65">
                  <c:v>0.26119277800574464</c:v>
                </c:pt>
                <c:pt idx="66">
                  <c:v>0.24371959376282307</c:v>
                </c:pt>
                <c:pt idx="67">
                  <c:v>0.22220878128846933</c:v>
                </c:pt>
                <c:pt idx="68">
                  <c:v>0.21016551087402541</c:v>
                </c:pt>
                <c:pt idx="69">
                  <c:v>0.19874876897825189</c:v>
                </c:pt>
                <c:pt idx="70">
                  <c:v>0.19317962659006971</c:v>
                </c:pt>
                <c:pt idx="71">
                  <c:v>0.24371959376282307</c:v>
                </c:pt>
                <c:pt idx="72">
                  <c:v>0.22269608124743531</c:v>
                </c:pt>
                <c:pt idx="73">
                  <c:v>0.23919466557242502</c:v>
                </c:pt>
                <c:pt idx="74">
                  <c:v>0.2184496101764464</c:v>
                </c:pt>
                <c:pt idx="75">
                  <c:v>0.35106481329503481</c:v>
                </c:pt>
                <c:pt idx="76">
                  <c:v>0.44810711940910947</c:v>
                </c:pt>
                <c:pt idx="77">
                  <c:v>0.49906477226097656</c:v>
                </c:pt>
                <c:pt idx="78">
                  <c:v>0.36888606893721776</c:v>
                </c:pt>
                <c:pt idx="79">
                  <c:v>0.22840445219532207</c:v>
                </c:pt>
                <c:pt idx="80">
                  <c:v>0.22749946655724243</c:v>
                </c:pt>
                <c:pt idx="81">
                  <c:v>0.2509594788674599</c:v>
                </c:pt>
                <c:pt idx="82">
                  <c:v>0.2687111202297906</c:v>
                </c:pt>
                <c:pt idx="83">
                  <c:v>0.26613539187525637</c:v>
                </c:pt>
                <c:pt idx="84">
                  <c:v>0.25527556421830105</c:v>
                </c:pt>
                <c:pt idx="85">
                  <c:v>0.23599240869922022</c:v>
                </c:pt>
                <c:pt idx="86">
                  <c:v>0.22979673779236753</c:v>
                </c:pt>
                <c:pt idx="87">
                  <c:v>0.24281460812474337</c:v>
                </c:pt>
                <c:pt idx="88">
                  <c:v>0.30393594583504302</c:v>
                </c:pt>
                <c:pt idx="89">
                  <c:v>0.28437433319655303</c:v>
                </c:pt>
                <c:pt idx="90">
                  <c:v>0.27762174805088213</c:v>
                </c:pt>
                <c:pt idx="91">
                  <c:v>0.18071867049651197</c:v>
                </c:pt>
                <c:pt idx="92">
                  <c:v>0.17737718506360262</c:v>
                </c:pt>
                <c:pt idx="93">
                  <c:v>0.18127558473533015</c:v>
                </c:pt>
                <c:pt idx="94">
                  <c:v>0.18545244152646695</c:v>
                </c:pt>
                <c:pt idx="95">
                  <c:v>0.18002252769798929</c:v>
                </c:pt>
                <c:pt idx="96">
                  <c:v>0.1784910135412392</c:v>
                </c:pt>
                <c:pt idx="97">
                  <c:v>0.18294632745178493</c:v>
                </c:pt>
                <c:pt idx="98">
                  <c:v>0.18078828477636433</c:v>
                </c:pt>
                <c:pt idx="99">
                  <c:v>0.18406015592942138</c:v>
                </c:pt>
                <c:pt idx="100">
                  <c:v>0.17751641362330731</c:v>
                </c:pt>
                <c:pt idx="101">
                  <c:v>0.17069421419778405</c:v>
                </c:pt>
                <c:pt idx="102">
                  <c:v>0.1776556421830118</c:v>
                </c:pt>
                <c:pt idx="103">
                  <c:v>0.24810529339351656</c:v>
                </c:pt>
                <c:pt idx="104">
                  <c:v>0.27490679113664329</c:v>
                </c:pt>
                <c:pt idx="105">
                  <c:v>0.27998863356585962</c:v>
                </c:pt>
                <c:pt idx="106">
                  <c:v>0.20800746819860474</c:v>
                </c:pt>
                <c:pt idx="107">
                  <c:v>0.16178358637669252</c:v>
                </c:pt>
                <c:pt idx="108">
                  <c:v>0.13157098892080427</c:v>
                </c:pt>
                <c:pt idx="109">
                  <c:v>0.12266036109971275</c:v>
                </c:pt>
                <c:pt idx="110">
                  <c:v>0.11876196142798517</c:v>
                </c:pt>
                <c:pt idx="111">
                  <c:v>0.11514201887566679</c:v>
                </c:pt>
                <c:pt idx="112">
                  <c:v>0.11883157570783731</c:v>
                </c:pt>
                <c:pt idx="113">
                  <c:v>0.12001501846532606</c:v>
                </c:pt>
                <c:pt idx="114">
                  <c:v>0.13811473122691831</c:v>
                </c:pt>
                <c:pt idx="115">
                  <c:v>0.1338682601559294</c:v>
                </c:pt>
                <c:pt idx="116">
                  <c:v>0.13240636027903147</c:v>
                </c:pt>
                <c:pt idx="117">
                  <c:v>0.13776665982765676</c:v>
                </c:pt>
                <c:pt idx="118">
                  <c:v>0.13352018875666785</c:v>
                </c:pt>
                <c:pt idx="119">
                  <c:v>0.1213376897825193</c:v>
                </c:pt>
                <c:pt idx="120">
                  <c:v>0.12224267542059904</c:v>
                </c:pt>
                <c:pt idx="121">
                  <c:v>0.13212790315962245</c:v>
                </c:pt>
                <c:pt idx="122">
                  <c:v>0.14284850225687307</c:v>
                </c:pt>
                <c:pt idx="123">
                  <c:v>0.13741858842839544</c:v>
                </c:pt>
                <c:pt idx="124">
                  <c:v>0.12363496101764462</c:v>
                </c:pt>
                <c:pt idx="125">
                  <c:v>0.11040824784571185</c:v>
                </c:pt>
                <c:pt idx="126">
                  <c:v>9.8713048830529324E-2</c:v>
                </c:pt>
                <c:pt idx="127">
                  <c:v>8.6809006975789763E-2</c:v>
                </c:pt>
                <c:pt idx="128">
                  <c:v>7.2468465326220588E-2</c:v>
                </c:pt>
                <c:pt idx="129">
                  <c:v>6.0982109150594918E-2</c:v>
                </c:pt>
                <c:pt idx="130">
                  <c:v>7.5183422240459416E-2</c:v>
                </c:pt>
                <c:pt idx="131">
                  <c:v>6.9126979893311416E-2</c:v>
                </c:pt>
                <c:pt idx="132">
                  <c:v>5.8893680755026642E-2</c:v>
                </c:pt>
                <c:pt idx="133">
                  <c:v>3.306678292983159E-2</c:v>
                </c:pt>
                <c:pt idx="134">
                  <c:v>4.4344296265900598E-2</c:v>
                </c:pt>
                <c:pt idx="135">
                  <c:v>4.664156750102573E-2</c:v>
                </c:pt>
                <c:pt idx="136">
                  <c:v>4.5666967583093847E-2</c:v>
                </c:pt>
                <c:pt idx="137">
                  <c:v>5.4229524004924028E-2</c:v>
                </c:pt>
                <c:pt idx="138">
                  <c:v>6.8082765695527167E-2</c:v>
                </c:pt>
                <c:pt idx="139">
                  <c:v>8.3049835863766894E-2</c:v>
                </c:pt>
                <c:pt idx="140">
                  <c:v>9.2378149363971915E-2</c:v>
                </c:pt>
                <c:pt idx="141">
                  <c:v>9.4048892080426702E-2</c:v>
                </c:pt>
                <c:pt idx="142">
                  <c:v>8.9523963890028591E-2</c:v>
                </c:pt>
                <c:pt idx="143">
                  <c:v>8.2840993024210038E-2</c:v>
                </c:pt>
                <c:pt idx="144">
                  <c:v>8.6948235535494273E-2</c:v>
                </c:pt>
                <c:pt idx="145">
                  <c:v>6.7595465736561319E-2</c:v>
                </c:pt>
                <c:pt idx="146">
                  <c:v>6.3905908904390601E-2</c:v>
                </c:pt>
                <c:pt idx="147">
                  <c:v>6.1399794829708615E-2</c:v>
                </c:pt>
                <c:pt idx="148">
                  <c:v>7.3373450964300327E-2</c:v>
                </c:pt>
                <c:pt idx="149">
                  <c:v>8.0474107509232576E-2</c:v>
                </c:pt>
                <c:pt idx="150">
                  <c:v>8.513826425933517E-2</c:v>
                </c:pt>
                <c:pt idx="151">
                  <c:v>8.2353693065243996E-2</c:v>
                </c:pt>
                <c:pt idx="152">
                  <c:v>7.8524907673368782E-2</c:v>
                </c:pt>
                <c:pt idx="153">
                  <c:v>8.0682950348789403E-2</c:v>
                </c:pt>
                <c:pt idx="154">
                  <c:v>9.0707406647517336E-2</c:v>
                </c:pt>
                <c:pt idx="155">
                  <c:v>9.1194706606483378E-2</c:v>
                </c:pt>
                <c:pt idx="156">
                  <c:v>9.1403549446040039E-2</c:v>
                </c:pt>
                <c:pt idx="157">
                  <c:v>0.10170646286417716</c:v>
                </c:pt>
                <c:pt idx="158">
                  <c:v>0.11242706196142797</c:v>
                </c:pt>
                <c:pt idx="159">
                  <c:v>0.11291436192039381</c:v>
                </c:pt>
                <c:pt idx="160">
                  <c:v>0.11124361920393923</c:v>
                </c:pt>
                <c:pt idx="161">
                  <c:v>0.11374973327862122</c:v>
                </c:pt>
                <c:pt idx="162">
                  <c:v>0.11883157570783731</c:v>
                </c:pt>
                <c:pt idx="163">
                  <c:v>0.11569893311448497</c:v>
                </c:pt>
                <c:pt idx="164">
                  <c:v>0.11006017644645047</c:v>
                </c:pt>
                <c:pt idx="165">
                  <c:v>9.9339577349199668E-2</c:v>
                </c:pt>
                <c:pt idx="166">
                  <c:v>9.0289720968403653E-2</c:v>
                </c:pt>
                <c:pt idx="167">
                  <c:v>8.5486335658596535E-2</c:v>
                </c:pt>
                <c:pt idx="168">
                  <c:v>8.3119450143619045E-2</c:v>
                </c:pt>
                <c:pt idx="169">
                  <c:v>7.3582293803857168E-2</c:v>
                </c:pt>
                <c:pt idx="170">
                  <c:v>6.0773266311038077E-2</c:v>
                </c:pt>
                <c:pt idx="171">
                  <c:v>6.6760094378333926E-2</c:v>
                </c:pt>
                <c:pt idx="172">
                  <c:v>8.4511735740664631E-2</c:v>
                </c:pt>
                <c:pt idx="173">
                  <c:v>0.10358604842018858</c:v>
                </c:pt>
                <c:pt idx="174">
                  <c:v>0.14765188756668021</c:v>
                </c:pt>
                <c:pt idx="175">
                  <c:v>0.17076382847763638</c:v>
                </c:pt>
                <c:pt idx="176">
                  <c:v>0.22151263848994654</c:v>
                </c:pt>
                <c:pt idx="177">
                  <c:v>0.23084095199015167</c:v>
                </c:pt>
                <c:pt idx="178">
                  <c:v>0.21914575297496908</c:v>
                </c:pt>
                <c:pt idx="179">
                  <c:v>0.32273180139515784</c:v>
                </c:pt>
                <c:pt idx="180">
                  <c:v>0.38482773902338929</c:v>
                </c:pt>
                <c:pt idx="181">
                  <c:v>0.41483149363972088</c:v>
                </c:pt>
                <c:pt idx="182">
                  <c:v>0.37612595404185462</c:v>
                </c:pt>
                <c:pt idx="183">
                  <c:v>0.37877129667624115</c:v>
                </c:pt>
                <c:pt idx="184">
                  <c:v>0.41155962248666389</c:v>
                </c:pt>
                <c:pt idx="185">
                  <c:v>0.47845894542470235</c:v>
                </c:pt>
                <c:pt idx="186">
                  <c:v>0.457017747230201</c:v>
                </c:pt>
                <c:pt idx="187">
                  <c:v>0.4710102174805087</c:v>
                </c:pt>
                <c:pt idx="188">
                  <c:v>0.468086417726713</c:v>
                </c:pt>
                <c:pt idx="189">
                  <c:v>0.47783241690603195</c:v>
                </c:pt>
                <c:pt idx="190">
                  <c:v>0.45353703323758704</c:v>
                </c:pt>
                <c:pt idx="191">
                  <c:v>0.50094435781698798</c:v>
                </c:pt>
                <c:pt idx="192">
                  <c:v>0.49558405826836266</c:v>
                </c:pt>
                <c:pt idx="193">
                  <c:v>0.27622946245383662</c:v>
                </c:pt>
                <c:pt idx="194">
                  <c:v>0.22165186704965115</c:v>
                </c:pt>
                <c:pt idx="195">
                  <c:v>0.2747675625769388</c:v>
                </c:pt>
                <c:pt idx="196">
                  <c:v>0.24190962248666384</c:v>
                </c:pt>
                <c:pt idx="197">
                  <c:v>0.2583385925318013</c:v>
                </c:pt>
                <c:pt idx="198">
                  <c:v>0.35705164136233064</c:v>
                </c:pt>
                <c:pt idx="199">
                  <c:v>0.53192271235125155</c:v>
                </c:pt>
                <c:pt idx="200">
                  <c:v>0.58643069347558463</c:v>
                </c:pt>
                <c:pt idx="201">
                  <c:v>0.66655672958555601</c:v>
                </c:pt>
                <c:pt idx="202">
                  <c:v>0.61378910545752963</c:v>
                </c:pt>
                <c:pt idx="203">
                  <c:v>0.385245424702503</c:v>
                </c:pt>
                <c:pt idx="204">
                  <c:v>0.29662644645055386</c:v>
                </c:pt>
                <c:pt idx="205">
                  <c:v>0.34521721378744341</c:v>
                </c:pt>
                <c:pt idx="206">
                  <c:v>0.44532254821501832</c:v>
                </c:pt>
                <c:pt idx="207">
                  <c:v>0.60292927780057437</c:v>
                </c:pt>
                <c:pt idx="208">
                  <c:v>0.49711557242511273</c:v>
                </c:pt>
                <c:pt idx="209">
                  <c:v>0.48479384489125971</c:v>
                </c:pt>
                <c:pt idx="210">
                  <c:v>0.58928487894952797</c:v>
                </c:pt>
                <c:pt idx="211">
                  <c:v>0.58336766516208449</c:v>
                </c:pt>
                <c:pt idx="212">
                  <c:v>0.75823873615100523</c:v>
                </c:pt>
                <c:pt idx="213">
                  <c:v>0.56749560935576526</c:v>
                </c:pt>
                <c:pt idx="214">
                  <c:v>0.47261134591711107</c:v>
                </c:pt>
                <c:pt idx="215">
                  <c:v>0.35266594173163712</c:v>
                </c:pt>
                <c:pt idx="216">
                  <c:v>0.36561419778416071</c:v>
                </c:pt>
                <c:pt idx="217">
                  <c:v>0.44734136233073435</c:v>
                </c:pt>
                <c:pt idx="218">
                  <c:v>0.70192078375051292</c:v>
                </c:pt>
                <c:pt idx="219">
                  <c:v>0.60815034878949514</c:v>
                </c:pt>
                <c:pt idx="220">
                  <c:v>0.5704890233894131</c:v>
                </c:pt>
                <c:pt idx="221">
                  <c:v>0.47546553139105446</c:v>
                </c:pt>
                <c:pt idx="222">
                  <c:v>0.40529433729995895</c:v>
                </c:pt>
                <c:pt idx="223">
                  <c:v>0.47831971686499791</c:v>
                </c:pt>
                <c:pt idx="224">
                  <c:v>0.58740529339351655</c:v>
                </c:pt>
                <c:pt idx="225">
                  <c:v>0.63314187525646271</c:v>
                </c:pt>
                <c:pt idx="226">
                  <c:v>0.79304587607714394</c:v>
                </c:pt>
                <c:pt idx="227">
                  <c:v>0.67491044316782911</c:v>
                </c:pt>
                <c:pt idx="228">
                  <c:v>0.88437981124333176</c:v>
                </c:pt>
                <c:pt idx="229">
                  <c:v>0.81929045958145241</c:v>
                </c:pt>
                <c:pt idx="230">
                  <c:v>0.70707224045958139</c:v>
                </c:pt>
                <c:pt idx="231">
                  <c:v>0.66154450143619192</c:v>
                </c:pt>
                <c:pt idx="232">
                  <c:v>0.74765736561345908</c:v>
                </c:pt>
                <c:pt idx="233">
                  <c:v>0.88765168239638892</c:v>
                </c:pt>
                <c:pt idx="234">
                  <c:v>0.86300822732868265</c:v>
                </c:pt>
                <c:pt idx="235">
                  <c:v>0.89036663931062776</c:v>
                </c:pt>
                <c:pt idx="236">
                  <c:v>1.3666675420599097</c:v>
                </c:pt>
                <c:pt idx="237">
                  <c:v>1.3576176856791133</c:v>
                </c:pt>
                <c:pt idx="238">
                  <c:v>0.93547669265490352</c:v>
                </c:pt>
                <c:pt idx="239">
                  <c:v>0.84644002872384072</c:v>
                </c:pt>
                <c:pt idx="240">
                  <c:v>0.89057548215018456</c:v>
                </c:pt>
                <c:pt idx="241">
                  <c:v>0.98629511694706584</c:v>
                </c:pt>
                <c:pt idx="242">
                  <c:v>0.96506276159212123</c:v>
                </c:pt>
                <c:pt idx="243">
                  <c:v>0.86412205580631907</c:v>
                </c:pt>
                <c:pt idx="244">
                  <c:v>0.91542778005744752</c:v>
                </c:pt>
                <c:pt idx="245">
                  <c:v>0.97940330324169045</c:v>
                </c:pt>
                <c:pt idx="246">
                  <c:v>0.88333559704554754</c:v>
                </c:pt>
                <c:pt idx="247">
                  <c:v>0.80174766105867867</c:v>
                </c:pt>
                <c:pt idx="248">
                  <c:v>0.76192829298317599</c:v>
                </c:pt>
                <c:pt idx="249">
                  <c:v>0.75545416495691409</c:v>
                </c:pt>
                <c:pt idx="250">
                  <c:v>0.88326598276569546</c:v>
                </c:pt>
                <c:pt idx="251">
                  <c:v>1.2295274107509233</c:v>
                </c:pt>
                <c:pt idx="252">
                  <c:v>1.1083985638079605</c:v>
                </c:pt>
                <c:pt idx="253">
                  <c:v>1.087444665572425</c:v>
                </c:pt>
                <c:pt idx="254">
                  <c:v>1.0380881411571603</c:v>
                </c:pt>
                <c:pt idx="255">
                  <c:v>1.0807616947066063</c:v>
                </c:pt>
                <c:pt idx="256">
                  <c:v>1.1037344070578581</c:v>
                </c:pt>
                <c:pt idx="257">
                  <c:v>1.46969667624128</c:v>
                </c:pt>
                <c:pt idx="258">
                  <c:v>1.9063870537546161</c:v>
                </c:pt>
                <c:pt idx="259">
                  <c:v>1.4405979072630282</c:v>
                </c:pt>
                <c:pt idx="260">
                  <c:v>1.2211040828887976</c:v>
                </c:pt>
                <c:pt idx="261">
                  <c:v>1.2806242921624946</c:v>
                </c:pt>
                <c:pt idx="262">
                  <c:v>1.5029723020106687</c:v>
                </c:pt>
                <c:pt idx="263">
                  <c:v>1.3929121255642183</c:v>
                </c:pt>
                <c:pt idx="264">
                  <c:v>1.1736967583093967</c:v>
                </c:pt>
                <c:pt idx="265">
                  <c:v>1.212959212146081</c:v>
                </c:pt>
                <c:pt idx="266">
                  <c:v>2.1549796471070986</c:v>
                </c:pt>
                <c:pt idx="267">
                  <c:v>1.7823344070578577</c:v>
                </c:pt>
                <c:pt idx="268">
                  <c:v>1.8178376897825193</c:v>
                </c:pt>
                <c:pt idx="269">
                  <c:v>1.8280709889208044</c:v>
                </c:pt>
                <c:pt idx="270">
                  <c:v>1.8987990972507183</c:v>
                </c:pt>
                <c:pt idx="271">
                  <c:v>1.9777416906032006</c:v>
                </c:pt>
                <c:pt idx="272">
                  <c:v>1.7799675215428803</c:v>
                </c:pt>
                <c:pt idx="273">
                  <c:v>1.5876928805908905</c:v>
                </c:pt>
                <c:pt idx="274">
                  <c:v>1.1711210299548624</c:v>
                </c:pt>
                <c:pt idx="275">
                  <c:v>0.99095927369716852</c:v>
                </c:pt>
                <c:pt idx="276">
                  <c:v>1.4321745794009026</c:v>
                </c:pt>
                <c:pt idx="277">
                  <c:v>2.0426221994255229</c:v>
                </c:pt>
                <c:pt idx="278">
                  <c:v>2.0853653672548216</c:v>
                </c:pt>
                <c:pt idx="279">
                  <c:v>2.2156136848584325</c:v>
                </c:pt>
                <c:pt idx="280">
                  <c:v>2.542383114485022</c:v>
                </c:pt>
                <c:pt idx="281">
                  <c:v>2.9240085966352072</c:v>
                </c:pt>
                <c:pt idx="282">
                  <c:v>2.5899296676241277</c:v>
                </c:pt>
                <c:pt idx="283">
                  <c:v>1.6795141157160443</c:v>
                </c:pt>
                <c:pt idx="284">
                  <c:v>1.5590117972917521</c:v>
                </c:pt>
                <c:pt idx="285">
                  <c:v>1.6339863766926546</c:v>
                </c:pt>
                <c:pt idx="286">
                  <c:v>1.584421009437833</c:v>
                </c:pt>
                <c:pt idx="287">
                  <c:v>1.5115348584324988</c:v>
                </c:pt>
                <c:pt idx="288">
                  <c:v>1.4329403364792779</c:v>
                </c:pt>
                <c:pt idx="289">
                  <c:v>1.1601915880180549</c:v>
                </c:pt>
                <c:pt idx="290">
                  <c:v>0.872614997948297</c:v>
                </c:pt>
                <c:pt idx="291">
                  <c:v>0.85124341403364789</c:v>
                </c:pt>
                <c:pt idx="292">
                  <c:v>1.1763421009437833</c:v>
                </c:pt>
                <c:pt idx="293">
                  <c:v>1.386577226097661</c:v>
                </c:pt>
                <c:pt idx="294">
                  <c:v>1.2288312679524003</c:v>
                </c:pt>
                <c:pt idx="295">
                  <c:v>1.1455725892490767</c:v>
                </c:pt>
                <c:pt idx="296">
                  <c:v>0.98065636027903169</c:v>
                </c:pt>
                <c:pt idx="297">
                  <c:v>0.88911358227328685</c:v>
                </c:pt>
                <c:pt idx="298">
                  <c:v>1.028690213377103</c:v>
                </c:pt>
                <c:pt idx="299">
                  <c:v>1.3200955888387358</c:v>
                </c:pt>
                <c:pt idx="300">
                  <c:v>1.3774577554370127</c:v>
                </c:pt>
                <c:pt idx="301">
                  <c:v>1.5419562987279438</c:v>
                </c:pt>
                <c:pt idx="302">
                  <c:v>1.2353750102585144</c:v>
                </c:pt>
                <c:pt idx="303">
                  <c:v>0.95831017644645045</c:v>
                </c:pt>
                <c:pt idx="304">
                  <c:v>0.91960463684858429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C-484B-A902-BE929537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'094'!$S$14:$S$4146</c:f>
              <c:numCache>
                <c:formatCode>0.0</c:formatCode>
                <c:ptCount val="4133"/>
                <c:pt idx="0">
                  <c:v>2.4069672796921013</c:v>
                </c:pt>
                <c:pt idx="1">
                  <c:v>3.5207585904283807</c:v>
                </c:pt>
                <c:pt idx="2">
                  <c:v>2.9103152758902286</c:v>
                </c:pt>
                <c:pt idx="3">
                  <c:v>2.0508753462115128</c:v>
                </c:pt>
                <c:pt idx="4">
                  <c:v>1.7884918162784487</c:v>
                </c:pt>
                <c:pt idx="5">
                  <c:v>3.6492729724364135</c:v>
                </c:pt>
                <c:pt idx="6">
                  <c:v>3.6117896110174033</c:v>
                </c:pt>
                <c:pt idx="7">
                  <c:v>3.0656034874832669</c:v>
                </c:pt>
                <c:pt idx="8">
                  <c:v>1.8447168584069633</c:v>
                </c:pt>
                <c:pt idx="9">
                  <c:v>0.85408516376171317</c:v>
                </c:pt>
                <c:pt idx="10">
                  <c:v>1.1700163528647922</c:v>
                </c:pt>
                <c:pt idx="11">
                  <c:v>1.1057591618607752</c:v>
                </c:pt>
                <c:pt idx="12">
                  <c:v>1.1352103744042858</c:v>
                </c:pt>
                <c:pt idx="13">
                  <c:v>1.4377546487148594</c:v>
                </c:pt>
                <c:pt idx="14">
                  <c:v>1.4136582020883552</c:v>
                </c:pt>
                <c:pt idx="15">
                  <c:v>1.2476604586613114</c:v>
                </c:pt>
                <c:pt idx="16">
                  <c:v>1.5823333284738952</c:v>
                </c:pt>
                <c:pt idx="17">
                  <c:v>1.9357478789959841</c:v>
                </c:pt>
                <c:pt idx="18">
                  <c:v>2.2356147703480578</c:v>
                </c:pt>
                <c:pt idx="19">
                  <c:v>2.4390958751941119</c:v>
                </c:pt>
                <c:pt idx="20">
                  <c:v>2.4283863433601098</c:v>
                </c:pt>
                <c:pt idx="21">
                  <c:v>2.1311968349665316</c:v>
                </c:pt>
                <c:pt idx="22">
                  <c:v>1.8848776027844723</c:v>
                </c:pt>
                <c:pt idx="23">
                  <c:v>1.5153987545113783</c:v>
                </c:pt>
                <c:pt idx="24">
                  <c:v>0.62650761228915519</c:v>
                </c:pt>
                <c:pt idx="25">
                  <c:v>0.9103102058902276</c:v>
                </c:pt>
                <c:pt idx="26">
                  <c:v>0.90763282293172798</c:v>
                </c:pt>
                <c:pt idx="27">
                  <c:v>0.88085899334672046</c:v>
                </c:pt>
                <c:pt idx="28">
                  <c:v>0.85676254672021634</c:v>
                </c:pt>
                <c:pt idx="29">
                  <c:v>0.89424590813922245</c:v>
                </c:pt>
                <c:pt idx="30">
                  <c:v>0.95314833322624026</c:v>
                </c:pt>
                <c:pt idx="31">
                  <c:v>0.98527692872824713</c:v>
                </c:pt>
                <c:pt idx="32">
                  <c:v>0.89960067405622546</c:v>
                </c:pt>
                <c:pt idx="33">
                  <c:v>0.87550422742971756</c:v>
                </c:pt>
                <c:pt idx="34">
                  <c:v>0.88353637630522008</c:v>
                </c:pt>
                <c:pt idx="35">
                  <c:v>0.43373603927710747</c:v>
                </c:pt>
                <c:pt idx="36">
                  <c:v>0.85140778080321333</c:v>
                </c:pt>
                <c:pt idx="37">
                  <c:v>0</c:v>
                </c:pt>
                <c:pt idx="38">
                  <c:v>0</c:v>
                </c:pt>
                <c:pt idx="39">
                  <c:v>6.9611956921016432E-2</c:v>
                </c:pt>
                <c:pt idx="40">
                  <c:v>0.21954540259705521</c:v>
                </c:pt>
                <c:pt idx="41">
                  <c:v>0.36947884827309402</c:v>
                </c:pt>
                <c:pt idx="42">
                  <c:v>0.48192893253011942</c:v>
                </c:pt>
                <c:pt idx="43">
                  <c:v>0.59437901678714855</c:v>
                </c:pt>
                <c:pt idx="44">
                  <c:v>0.72557078175368239</c:v>
                </c:pt>
                <c:pt idx="45">
                  <c:v>0.66399097370816496</c:v>
                </c:pt>
                <c:pt idx="46">
                  <c:v>0.63186237820615809</c:v>
                </c:pt>
                <c:pt idx="47">
                  <c:v>0.28112521064256901</c:v>
                </c:pt>
                <c:pt idx="48">
                  <c:v>0.27041567880856676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0.56492780424364142</c:v>
                </c:pt>
                <c:pt idx="57">
                  <c:v>0.68005527145917022</c:v>
                </c:pt>
                <c:pt idx="58">
                  <c:v>0.74163507950468766</c:v>
                </c:pt>
                <c:pt idx="59">
                  <c:v>0.82195656825970631</c:v>
                </c:pt>
                <c:pt idx="60">
                  <c:v>0.92637450364123286</c:v>
                </c:pt>
                <c:pt idx="61">
                  <c:v>0.98259954576974751</c:v>
                </c:pt>
                <c:pt idx="62">
                  <c:v>1.0013412264792521</c:v>
                </c:pt>
                <c:pt idx="63">
                  <c:v>1.028115056064256</c:v>
                </c:pt>
                <c:pt idx="64">
                  <c:v>1.0120507583132545</c:v>
                </c:pt>
                <c:pt idx="65">
                  <c:v>1.0227602901472568</c:v>
                </c:pt>
                <c:pt idx="66">
                  <c:v>1.0816627152342708</c:v>
                </c:pt>
                <c:pt idx="67">
                  <c:v>1.111113927777778</c:v>
                </c:pt>
                <c:pt idx="68">
                  <c:v>1.1834032676572979</c:v>
                </c:pt>
                <c:pt idx="69">
                  <c:v>1.2262413949933069</c:v>
                </c:pt>
                <c:pt idx="70">
                  <c:v>1.271756905287819</c:v>
                </c:pt>
                <c:pt idx="71">
                  <c:v>1.3065628837483256</c:v>
                </c:pt>
                <c:pt idx="72">
                  <c:v>1.3815296065863447</c:v>
                </c:pt>
                <c:pt idx="73">
                  <c:v>3.1245059125702812</c:v>
                </c:pt>
                <c:pt idx="74">
                  <c:v>3.1432475932797859</c:v>
                </c:pt>
                <c:pt idx="75">
                  <c:v>3.0522165726907633</c:v>
                </c:pt>
                <c:pt idx="76">
                  <c:v>1.9705538574564943</c:v>
                </c:pt>
                <c:pt idx="77">
                  <c:v>4.3587794564390903</c:v>
                </c:pt>
                <c:pt idx="78">
                  <c:v>9.4083237161713527</c:v>
                </c:pt>
                <c:pt idx="79">
                  <c:v>7.7911844092369487</c:v>
                </c:pt>
                <c:pt idx="80">
                  <c:v>7.1245160525702813</c:v>
                </c:pt>
                <c:pt idx="81">
                  <c:v>6.9263897136412327</c:v>
                </c:pt>
                <c:pt idx="82">
                  <c:v>6.7362955235876854</c:v>
                </c:pt>
                <c:pt idx="83">
                  <c:v>6.4899762914056236</c:v>
                </c:pt>
                <c:pt idx="84">
                  <c:v>6.1820772511780451</c:v>
                </c:pt>
                <c:pt idx="85">
                  <c:v>6.2784630376840695</c:v>
                </c:pt>
                <c:pt idx="86">
                  <c:v>6.3213011650200803</c:v>
                </c:pt>
                <c:pt idx="87">
                  <c:v>6.3186237820615805</c:v>
                </c:pt>
                <c:pt idx="88">
                  <c:v>6.3802035901070955</c:v>
                </c:pt>
                <c:pt idx="89">
                  <c:v>6.8059074805087034</c:v>
                </c:pt>
                <c:pt idx="90">
                  <c:v>22.179440428219543</c:v>
                </c:pt>
                <c:pt idx="91">
                  <c:v>18.294557755435076</c:v>
                </c:pt>
                <c:pt idx="92">
                  <c:v>16.511420705073625</c:v>
                </c:pt>
                <c:pt idx="93">
                  <c:v>15.900977390535477</c:v>
                </c:pt>
                <c:pt idx="94">
                  <c:v>15.692141519772425</c:v>
                </c:pt>
                <c:pt idx="95">
                  <c:v>15.761753476693441</c:v>
                </c:pt>
                <c:pt idx="96">
                  <c:v>16.904995999973227</c:v>
                </c:pt>
                <c:pt idx="97">
                  <c:v>18.109818331298527</c:v>
                </c:pt>
                <c:pt idx="98">
                  <c:v>18.032174225502011</c:v>
                </c:pt>
                <c:pt idx="99">
                  <c:v>18.03485160846051</c:v>
                </c:pt>
                <c:pt idx="100">
                  <c:v>18.257074394016065</c:v>
                </c:pt>
                <c:pt idx="101">
                  <c:v>18.444491201111113</c:v>
                </c:pt>
                <c:pt idx="102">
                  <c:v>18.730971177670686</c:v>
                </c:pt>
                <c:pt idx="103">
                  <c:v>19.504734852677377</c:v>
                </c:pt>
                <c:pt idx="104">
                  <c:v>20.666719056666668</c:v>
                </c:pt>
                <c:pt idx="105">
                  <c:v>20.307949740227581</c:v>
                </c:pt>
                <c:pt idx="106">
                  <c:v>20.500721313239623</c:v>
                </c:pt>
                <c:pt idx="107">
                  <c:v>19.571669426639893</c:v>
                </c:pt>
                <c:pt idx="108">
                  <c:v>20.334723569812585</c:v>
                </c:pt>
                <c:pt idx="109">
                  <c:v>20.859490629678717</c:v>
                </c:pt>
                <c:pt idx="110">
                  <c:v>21.046907436773761</c:v>
                </c:pt>
                <c:pt idx="111">
                  <c:v>21.330710030374835</c:v>
                </c:pt>
                <c:pt idx="112">
                  <c:v>21.681447197938418</c:v>
                </c:pt>
                <c:pt idx="113">
                  <c:v>22.176763045261044</c:v>
                </c:pt>
                <c:pt idx="114">
                  <c:v>22.800593274591701</c:v>
                </c:pt>
                <c:pt idx="115">
                  <c:v>24.176768115261044</c:v>
                </c:pt>
                <c:pt idx="116">
                  <c:v>24.805953110508703</c:v>
                </c:pt>
                <c:pt idx="117">
                  <c:v>25.204883171325299</c:v>
                </c:pt>
                <c:pt idx="118">
                  <c:v>25.499395296760376</c:v>
                </c:pt>
                <c:pt idx="119">
                  <c:v>25.903680123493977</c:v>
                </c:pt>
                <c:pt idx="120">
                  <c:v>26.203547014846052</c:v>
                </c:pt>
                <c:pt idx="121">
                  <c:v>26.739023606546187</c:v>
                </c:pt>
                <c:pt idx="122">
                  <c:v>27.140631050321289</c:v>
                </c:pt>
                <c:pt idx="123">
                  <c:v>27.212920390200804</c:v>
                </c:pt>
                <c:pt idx="124">
                  <c:v>27.183469177657301</c:v>
                </c:pt>
                <c:pt idx="125">
                  <c:v>27.314660942623828</c:v>
                </c:pt>
                <c:pt idx="126">
                  <c:v>27.547593260013389</c:v>
                </c:pt>
                <c:pt idx="127">
                  <c:v>27.657365961311914</c:v>
                </c:pt>
                <c:pt idx="128">
                  <c:v>27.550270642971888</c:v>
                </c:pt>
                <c:pt idx="129">
                  <c:v>27.488690834926373</c:v>
                </c:pt>
                <c:pt idx="130">
                  <c:v>27.965265001539489</c:v>
                </c:pt>
                <c:pt idx="131">
                  <c:v>28.109843681298528</c:v>
                </c:pt>
                <c:pt idx="132">
                  <c:v>28.088424617630526</c:v>
                </c:pt>
                <c:pt idx="133">
                  <c:v>28.144649659759036</c:v>
                </c:pt>
                <c:pt idx="134">
                  <c:v>28.246390212182067</c:v>
                </c:pt>
                <c:pt idx="135">
                  <c:v>28.366872445314591</c:v>
                </c:pt>
                <c:pt idx="136">
                  <c:v>29.448535160548861</c:v>
                </c:pt>
                <c:pt idx="137">
                  <c:v>30.233008367389555</c:v>
                </c:pt>
                <c:pt idx="138">
                  <c:v>27.228984687951812</c:v>
                </c:pt>
                <c:pt idx="139">
                  <c:v>28.765802506131191</c:v>
                </c:pt>
                <c:pt idx="140">
                  <c:v>29.587759074390899</c:v>
                </c:pt>
                <c:pt idx="141">
                  <c:v>30.010785581834</c:v>
                </c:pt>
                <c:pt idx="142">
                  <c:v>30.299942941352075</c:v>
                </c:pt>
                <c:pt idx="143">
                  <c:v>30.460585918862119</c:v>
                </c:pt>
                <c:pt idx="144">
                  <c:v>30.848806447844712</c:v>
                </c:pt>
                <c:pt idx="145">
                  <c:v>30.947869617309237</c:v>
                </c:pt>
                <c:pt idx="146">
                  <c:v>26.318674482061581</c:v>
                </c:pt>
                <c:pt idx="147">
                  <c:v>27.483336069009368</c:v>
                </c:pt>
                <c:pt idx="148">
                  <c:v>28.32403431797858</c:v>
                </c:pt>
                <c:pt idx="149">
                  <c:v>29.08976584410977</c:v>
                </c:pt>
                <c:pt idx="150">
                  <c:v>29.619887669892911</c:v>
                </c:pt>
                <c:pt idx="151">
                  <c:v>29.970624837456501</c:v>
                </c:pt>
                <c:pt idx="152">
                  <c:v>30.47665021661312</c:v>
                </c:pt>
                <c:pt idx="153">
                  <c:v>30.947869617309237</c:v>
                </c:pt>
                <c:pt idx="154">
                  <c:v>31.413734252088357</c:v>
                </c:pt>
                <c:pt idx="155">
                  <c:v>32.971971133935746</c:v>
                </c:pt>
                <c:pt idx="156">
                  <c:v>33.654703788353416</c:v>
                </c:pt>
                <c:pt idx="157">
                  <c:v>34.14466486975904</c:v>
                </c:pt>
                <c:pt idx="158">
                  <c:v>34.639980717081656</c:v>
                </c:pt>
                <c:pt idx="159">
                  <c:v>35.092458437068267</c:v>
                </c:pt>
                <c:pt idx="160">
                  <c:v>35.62525764580991</c:v>
                </c:pt>
                <c:pt idx="161">
                  <c:v>36.133960407925031</c:v>
                </c:pt>
                <c:pt idx="162">
                  <c:v>36.688178680334666</c:v>
                </c:pt>
                <c:pt idx="163">
                  <c:v>37.231687420910312</c:v>
                </c:pt>
                <c:pt idx="164">
                  <c:v>37.496748333801875</c:v>
                </c:pt>
                <c:pt idx="165">
                  <c:v>37.946548670829991</c:v>
                </c:pt>
                <c:pt idx="166">
                  <c:v>38.551637219451145</c:v>
                </c:pt>
                <c:pt idx="167">
                  <c:v>39.076404279317266</c:v>
                </c:pt>
                <c:pt idx="168">
                  <c:v>39.271853235287821</c:v>
                </c:pt>
                <c:pt idx="169">
                  <c:v>37.61723056693441</c:v>
                </c:pt>
                <c:pt idx="170">
                  <c:v>35.767158942610436</c:v>
                </c:pt>
                <c:pt idx="171">
                  <c:v>36.329409363895586</c:v>
                </c:pt>
                <c:pt idx="172">
                  <c:v>36.883627636305221</c:v>
                </c:pt>
                <c:pt idx="173">
                  <c:v>32.808650773467207</c:v>
                </c:pt>
                <c:pt idx="174">
                  <c:v>31.392315188420348</c:v>
                </c:pt>
                <c:pt idx="175">
                  <c:v>25.75374667781794</c:v>
                </c:pt>
                <c:pt idx="176">
                  <c:v>23.183459037657293</c:v>
                </c:pt>
                <c:pt idx="177">
                  <c:v>21.55293281593039</c:v>
                </c:pt>
                <c:pt idx="178">
                  <c:v>23.247716228661314</c:v>
                </c:pt>
                <c:pt idx="179">
                  <c:v>22.249052385140565</c:v>
                </c:pt>
                <c:pt idx="180">
                  <c:v>22.010765301834006</c:v>
                </c:pt>
                <c:pt idx="181">
                  <c:v>14.562285911285139</c:v>
                </c:pt>
                <c:pt idx="182">
                  <c:v>12.803245307550201</c:v>
                </c:pt>
                <c:pt idx="183">
                  <c:v>10.816627152342702</c:v>
                </c:pt>
                <c:pt idx="184">
                  <c:v>9.4110010991298516</c:v>
                </c:pt>
                <c:pt idx="185">
                  <c:v>8.6854303173761718</c:v>
                </c:pt>
                <c:pt idx="186">
                  <c:v>8.7068493810441776</c:v>
                </c:pt>
                <c:pt idx="187">
                  <c:v>7.6010902191833996</c:v>
                </c:pt>
                <c:pt idx="188">
                  <c:v>7.0013564364792504</c:v>
                </c:pt>
                <c:pt idx="189">
                  <c:v>6.1713677193440439</c:v>
                </c:pt>
                <c:pt idx="190">
                  <c:v>5.7563733607764389</c:v>
                </c:pt>
                <c:pt idx="191">
                  <c:v>5.825985317697457</c:v>
                </c:pt>
                <c:pt idx="192">
                  <c:v>5.1084466848192767</c:v>
                </c:pt>
                <c:pt idx="193">
                  <c:v>4.7041618580856763</c:v>
                </c:pt>
                <c:pt idx="194">
                  <c:v>3.590370547349397</c:v>
                </c:pt>
                <c:pt idx="195">
                  <c:v>4.0615899480455155</c:v>
                </c:pt>
                <c:pt idx="196">
                  <c:v>3.8741731409504698</c:v>
                </c:pt>
                <c:pt idx="197">
                  <c:v>4.3534246905220897</c:v>
                </c:pt>
                <c:pt idx="198">
                  <c:v>5.4404421716733617</c:v>
                </c:pt>
                <c:pt idx="199">
                  <c:v>6.3507523775635883</c:v>
                </c:pt>
                <c:pt idx="200">
                  <c:v>6.9665504580187427</c:v>
                </c:pt>
                <c:pt idx="201">
                  <c:v>7.3065780937483273</c:v>
                </c:pt>
                <c:pt idx="202">
                  <c:v>7.4190281780053535</c:v>
                </c:pt>
                <c:pt idx="203">
                  <c:v>7.6171545169344039</c:v>
                </c:pt>
                <c:pt idx="204">
                  <c:v>7.6225092828514063</c:v>
                </c:pt>
                <c:pt idx="205">
                  <c:v>7.6117997510174034</c:v>
                </c:pt>
                <c:pt idx="206">
                  <c:v>7.8313451536144596</c:v>
                </c:pt>
                <c:pt idx="207">
                  <c:v>7.8420546854484616</c:v>
                </c:pt>
                <c:pt idx="208">
                  <c:v>8.0562453221285146</c:v>
                </c:pt>
                <c:pt idx="209">
                  <c:v>8.3855634260240954</c:v>
                </c:pt>
                <c:pt idx="210">
                  <c:v>8.8300089971352076</c:v>
                </c:pt>
                <c:pt idx="211">
                  <c:v>8.8460732948862102</c:v>
                </c:pt>
                <c:pt idx="212">
                  <c:v>8.4364337022356093</c:v>
                </c:pt>
                <c:pt idx="213">
                  <c:v>7.9437952378714867</c:v>
                </c:pt>
                <c:pt idx="214">
                  <c:v>6.8781968203882204</c:v>
                </c:pt>
                <c:pt idx="215">
                  <c:v>6.5515560994511377</c:v>
                </c:pt>
                <c:pt idx="216">
                  <c:v>5.7242447652744319</c:v>
                </c:pt>
                <c:pt idx="217">
                  <c:v>5.2128646202008033</c:v>
                </c:pt>
                <c:pt idx="218">
                  <c:v>5.0174156642302545</c:v>
                </c:pt>
                <c:pt idx="219">
                  <c:v>5.2476705986613119</c:v>
                </c:pt>
                <c:pt idx="220">
                  <c:v>5.7992114881124488</c:v>
                </c:pt>
                <c:pt idx="221">
                  <c:v>6.6238454393306574</c:v>
                </c:pt>
                <c:pt idx="222">
                  <c:v>6.9692278409772426</c:v>
                </c:pt>
                <c:pt idx="223">
                  <c:v>7.1191612866532807</c:v>
                </c:pt>
                <c:pt idx="224">
                  <c:v>7.5073818156358776</c:v>
                </c:pt>
                <c:pt idx="225">
                  <c:v>7.4779306030923705</c:v>
                </c:pt>
                <c:pt idx="226">
                  <c:v>7.8688285150334663</c:v>
                </c:pt>
                <c:pt idx="227">
                  <c:v>7.7992165581124508</c:v>
                </c:pt>
                <c:pt idx="228">
                  <c:v>7.1030969889022773</c:v>
                </c:pt>
                <c:pt idx="229">
                  <c:v>7.036162414939759</c:v>
                </c:pt>
                <c:pt idx="230">
                  <c:v>8.1499537256760366</c:v>
                </c:pt>
                <c:pt idx="231">
                  <c:v>8.4632075318206166</c:v>
                </c:pt>
                <c:pt idx="232">
                  <c:v>9.1111342077777806</c:v>
                </c:pt>
                <c:pt idx="233">
                  <c:v>9.7483513519009364</c:v>
                </c:pt>
                <c:pt idx="234">
                  <c:v>10.262408879933066</c:v>
                </c:pt>
                <c:pt idx="235">
                  <c:v>11.311942999665328</c:v>
                </c:pt>
                <c:pt idx="236">
                  <c:v>11.544875317054888</c:v>
                </c:pt>
                <c:pt idx="237">
                  <c:v>10.00002535</c:v>
                </c:pt>
                <c:pt idx="238">
                  <c:v>11.820645761780456</c:v>
                </c:pt>
                <c:pt idx="239">
                  <c:v>12.099093589464525</c:v>
                </c:pt>
                <c:pt idx="240">
                  <c:v>12.310606843186079</c:v>
                </c:pt>
                <c:pt idx="241">
                  <c:v>12.460540288862115</c:v>
                </c:pt>
                <c:pt idx="242">
                  <c:v>12.875534647429721</c:v>
                </c:pt>
                <c:pt idx="243">
                  <c:v>13.282496857121821</c:v>
                </c:pt>
                <c:pt idx="244">
                  <c:v>13.737651960066934</c:v>
                </c:pt>
                <c:pt idx="245">
                  <c:v>13.836715129531461</c:v>
                </c:pt>
                <c:pt idx="246">
                  <c:v>13.702845981606428</c:v>
                </c:pt>
                <c:pt idx="247">
                  <c:v>13.801909151070952</c:v>
                </c:pt>
                <c:pt idx="248">
                  <c:v>13.756393640776441</c:v>
                </c:pt>
                <c:pt idx="249">
                  <c:v>13.812618682904953</c:v>
                </c:pt>
                <c:pt idx="250">
                  <c:v>13.868843725033468</c:v>
                </c:pt>
                <c:pt idx="251">
                  <c:v>13.927746150120482</c:v>
                </c:pt>
                <c:pt idx="252">
                  <c:v>13.269109942329319</c:v>
                </c:pt>
                <c:pt idx="253">
                  <c:v>13.579686365515396</c:v>
                </c:pt>
                <c:pt idx="254">
                  <c:v>14.899636164056227</c:v>
                </c:pt>
                <c:pt idx="255">
                  <c:v>13.226271814993307</c:v>
                </c:pt>
                <c:pt idx="256">
                  <c:v>13.933100916037485</c:v>
                </c:pt>
                <c:pt idx="257">
                  <c:v>14.838056356010707</c:v>
                </c:pt>
                <c:pt idx="258">
                  <c:v>15.523466393386883</c:v>
                </c:pt>
                <c:pt idx="259">
                  <c:v>13.306593303748327</c:v>
                </c:pt>
                <c:pt idx="260">
                  <c:v>11.673389699062918</c:v>
                </c:pt>
                <c:pt idx="261">
                  <c:v>11.151300022155288</c:v>
                </c:pt>
                <c:pt idx="262">
                  <c:v>11.020108257188754</c:v>
                </c:pt>
                <c:pt idx="263">
                  <c:v>11.587713444390896</c:v>
                </c:pt>
                <c:pt idx="264">
                  <c:v>11.108461894819277</c:v>
                </c:pt>
                <c:pt idx="265">
                  <c:v>9.4538392264658633</c:v>
                </c:pt>
                <c:pt idx="266">
                  <c:v>7.5796711555153946</c:v>
                </c:pt>
                <c:pt idx="267">
                  <c:v>7.6787343249799216</c:v>
                </c:pt>
                <c:pt idx="268">
                  <c:v>10.382891113065597</c:v>
                </c:pt>
                <c:pt idx="269">
                  <c:v>9.3413891422088362</c:v>
                </c:pt>
                <c:pt idx="270">
                  <c:v>8.7737839550066941</c:v>
                </c:pt>
                <c:pt idx="271">
                  <c:v>9.8500919043239623</c:v>
                </c:pt>
                <c:pt idx="272">
                  <c:v>17.643953696519407</c:v>
                </c:pt>
                <c:pt idx="273">
                  <c:v>14.945151674350736</c:v>
                </c:pt>
                <c:pt idx="274">
                  <c:v>24.763114983172688</c:v>
                </c:pt>
                <c:pt idx="275">
                  <c:v>13.392269558420349</c:v>
                </c:pt>
                <c:pt idx="276">
                  <c:v>11.253040574578312</c:v>
                </c:pt>
                <c:pt idx="277">
                  <c:v>10.725596131753679</c:v>
                </c:pt>
                <c:pt idx="278">
                  <c:v>8.6800755514591703</c:v>
                </c:pt>
                <c:pt idx="279">
                  <c:v>6.4605250788621147</c:v>
                </c:pt>
                <c:pt idx="280">
                  <c:v>5.6573101913119155</c:v>
                </c:pt>
                <c:pt idx="281">
                  <c:v>5.9491449337884887</c:v>
                </c:pt>
                <c:pt idx="282">
                  <c:v>5.5475374900133874</c:v>
                </c:pt>
                <c:pt idx="283">
                  <c:v>5.5261184263453815</c:v>
                </c:pt>
                <c:pt idx="284">
                  <c:v>6.9504861602677392</c:v>
                </c:pt>
                <c:pt idx="285">
                  <c:v>6.4632024618206163</c:v>
                </c:pt>
                <c:pt idx="286">
                  <c:v>6.9879695216867486</c:v>
                </c:pt>
                <c:pt idx="287">
                  <c:v>7.3520936040428371</c:v>
                </c:pt>
                <c:pt idx="288">
                  <c:v>6.7068443110441773</c:v>
                </c:pt>
                <c:pt idx="289">
                  <c:v>7.4297377098393582</c:v>
                </c:pt>
                <c:pt idx="290">
                  <c:v>8.0508905562115132</c:v>
                </c:pt>
                <c:pt idx="291">
                  <c:v>8.4632075318206166</c:v>
                </c:pt>
                <c:pt idx="292">
                  <c:v>8.5435290205756349</c:v>
                </c:pt>
                <c:pt idx="293">
                  <c:v>8.2784681076840698</c:v>
                </c:pt>
                <c:pt idx="294">
                  <c:v>8.4605301488621159</c:v>
                </c:pt>
                <c:pt idx="295">
                  <c:v>8.3748538941900943</c:v>
                </c:pt>
                <c:pt idx="296">
                  <c:v>8.5703028501606422</c:v>
                </c:pt>
                <c:pt idx="297">
                  <c:v>9.1700366328647949</c:v>
                </c:pt>
                <c:pt idx="298">
                  <c:v>9.1164889736947803</c:v>
                </c:pt>
                <c:pt idx="299">
                  <c:v>9.1620044839892909</c:v>
                </c:pt>
                <c:pt idx="300">
                  <c:v>9.0201031871887558</c:v>
                </c:pt>
                <c:pt idx="301">
                  <c:v>8.904975719973228</c:v>
                </c:pt>
                <c:pt idx="302">
                  <c:v>8.9183626347657299</c:v>
                </c:pt>
                <c:pt idx="303">
                  <c:v>9.3895820354618493</c:v>
                </c:pt>
                <c:pt idx="304">
                  <c:v>10.008057498875502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CC-4D18-90D9-1DDBDD896ADC}"/>
            </c:ext>
          </c:extLst>
        </c:ser>
        <c:ser>
          <c:idx val="0"/>
          <c:order val="1"/>
          <c:tx>
            <c:strRef>
              <c:f>'094'!$N$11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'094'!$N$14:$N$4146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CC-4D18-90D9-1DDBDD89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74-4FC9-9699-692A47B1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'094'!$W$14:$W$4146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5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9-412D-A943-3891EFA08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'094'!$X$11:$Y$11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'094'!$Y$14:$Y$503</c:f>
              <c:numCache>
                <c:formatCode>0</c:formatCode>
                <c:ptCount val="490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'094'!$J$14:$J$503</c:f>
              <c:numCache>
                <c:formatCode>0.0</c:formatCode>
                <c:ptCount val="490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1-47E1-90F4-5E808ACB7B65}"/>
            </c:ext>
          </c:extLst>
        </c:ser>
        <c:ser>
          <c:idx val="0"/>
          <c:order val="1"/>
          <c:tx>
            <c:strRef>
              <c:f>'094'!$X$11:$Y$11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'094'!$Y$14:$Y$4146</c:f>
              <c:numCache>
                <c:formatCode>0</c:formatCode>
                <c:ptCount val="4133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21-47E1-90F4-5E808ACB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'094'!$U$14:$U$4146</c:f>
              <c:numCache>
                <c:formatCode>0</c:formatCode>
                <c:ptCount val="413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4</c:v>
                </c:pt>
                <c:pt idx="257">
                  <c:v>3</c:v>
                </c:pt>
                <c:pt idx="258">
                  <c:v>5</c:v>
                </c:pt>
                <c:pt idx="259">
                  <c:v>7</c:v>
                </c:pt>
                <c:pt idx="260">
                  <c:v>9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8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6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8</c:v>
                </c:pt>
                <c:pt idx="281">
                  <c:v>7</c:v>
                </c:pt>
                <c:pt idx="282">
                  <c:v>5</c:v>
                </c:pt>
                <c:pt idx="283">
                  <c:v>4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6-4701-B879-53014FF5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'094'!$BL$14:$BL$4146</c:f>
              <c:numCache>
                <c:formatCode>0.0</c:formatCode>
                <c:ptCount val="4133"/>
                <c:pt idx="0">
                  <c:v>3.2125726460628501</c:v>
                </c:pt>
                <c:pt idx="1">
                  <c:v>3.0275070691648391</c:v>
                </c:pt>
                <c:pt idx="2">
                  <c:v>3.1784792050788377</c:v>
                </c:pt>
                <c:pt idx="3">
                  <c:v>3.3921957427586142</c:v>
                </c:pt>
                <c:pt idx="4">
                  <c:v>3.6895652589136456</c:v>
                </c:pt>
                <c:pt idx="5">
                  <c:v>3.6747948698082338</c:v>
                </c:pt>
                <c:pt idx="6">
                  <c:v>3.2100863779318969</c:v>
                </c:pt>
                <c:pt idx="7">
                  <c:v>3.1526319830119207</c:v>
                </c:pt>
                <c:pt idx="8">
                  <c:v>4.0224675244219004</c:v>
                </c:pt>
                <c:pt idx="9">
                  <c:v>4.6665375872654424</c:v>
                </c:pt>
                <c:pt idx="10">
                  <c:v>4.6439193498021831</c:v>
                </c:pt>
                <c:pt idx="11">
                  <c:v>4.7057343260529372</c:v>
                </c:pt>
                <c:pt idx="12">
                  <c:v>4.9399508559007055</c:v>
                </c:pt>
                <c:pt idx="13">
                  <c:v>4.8214602097297545</c:v>
                </c:pt>
                <c:pt idx="14">
                  <c:v>4.894990341992024</c:v>
                </c:pt>
                <c:pt idx="15">
                  <c:v>3.386211383765219</c:v>
                </c:pt>
                <c:pt idx="16">
                  <c:v>2.4649595656671184</c:v>
                </c:pt>
                <c:pt idx="17">
                  <c:v>2.3000269193398268</c:v>
                </c:pt>
                <c:pt idx="18">
                  <c:v>2.6525439527592516</c:v>
                </c:pt>
                <c:pt idx="19">
                  <c:v>4.0569659938003522</c:v>
                </c:pt>
                <c:pt idx="20">
                  <c:v>4.3044189688695758</c:v>
                </c:pt>
                <c:pt idx="21">
                  <c:v>4.7268607338435507</c:v>
                </c:pt>
                <c:pt idx="22">
                  <c:v>4.6972638779384663</c:v>
                </c:pt>
                <c:pt idx="23">
                  <c:v>5.1328426536514282</c:v>
                </c:pt>
                <c:pt idx="24">
                  <c:v>5.0659278652281836</c:v>
                </c:pt>
                <c:pt idx="25">
                  <c:v>4.585223723604356</c:v>
                </c:pt>
                <c:pt idx="26">
                  <c:v>4.7426148643616273</c:v>
                </c:pt>
                <c:pt idx="27">
                  <c:v>4.4034753231344412</c:v>
                </c:pt>
                <c:pt idx="28">
                  <c:v>4.6139109146476693</c:v>
                </c:pt>
                <c:pt idx="29">
                  <c:v>4.2689103707662897</c:v>
                </c:pt>
                <c:pt idx="30">
                  <c:v>3.7090192880318589</c:v>
                </c:pt>
                <c:pt idx="31">
                  <c:v>2.2120354852847379</c:v>
                </c:pt>
                <c:pt idx="32">
                  <c:v>2.6183123286527006</c:v>
                </c:pt>
                <c:pt idx="33">
                  <c:v>2.6882505350704693</c:v>
                </c:pt>
                <c:pt idx="34">
                  <c:v>1.9877476076618605</c:v>
                </c:pt>
                <c:pt idx="35">
                  <c:v>2.3888119879260947</c:v>
                </c:pt>
                <c:pt idx="36">
                  <c:v>2.3777420458412002</c:v>
                </c:pt>
                <c:pt idx="37">
                  <c:v>2.0760091772804259</c:v>
                </c:pt>
                <c:pt idx="38">
                  <c:v>2.7812947683643752</c:v>
                </c:pt>
                <c:pt idx="39">
                  <c:v>2.2970364278111219</c:v>
                </c:pt>
                <c:pt idx="40">
                  <c:v>2.8483376369325826</c:v>
                </c:pt>
                <c:pt idx="41">
                  <c:v>2.1489531662442389</c:v>
                </c:pt>
                <c:pt idx="42">
                  <c:v>2.1946495651883384</c:v>
                </c:pt>
                <c:pt idx="43">
                  <c:v>2.6087016490123016</c:v>
                </c:pt>
                <c:pt idx="44">
                  <c:v>2.4668204746664322</c:v>
                </c:pt>
                <c:pt idx="45">
                  <c:v>2.5439192707250737</c:v>
                </c:pt>
                <c:pt idx="46">
                  <c:v>2.4397812674690313</c:v>
                </c:pt>
                <c:pt idx="47">
                  <c:v>2.0929513399896624</c:v>
                </c:pt>
                <c:pt idx="48">
                  <c:v>1.3781896460828738</c:v>
                </c:pt>
                <c:pt idx="49">
                  <c:v>1.5910010757308277</c:v>
                </c:pt>
                <c:pt idx="50">
                  <c:v>1.5634453678128239</c:v>
                </c:pt>
                <c:pt idx="51">
                  <c:v>1.1837769551506327</c:v>
                </c:pt>
                <c:pt idx="52">
                  <c:v>1.9662605136044236</c:v>
                </c:pt>
                <c:pt idx="53">
                  <c:v>3.1178731044036012</c:v>
                </c:pt>
                <c:pt idx="54">
                  <c:v>3.4952506620441151</c:v>
                </c:pt>
                <c:pt idx="55">
                  <c:v>4.3949270714538988</c:v>
                </c:pt>
                <c:pt idx="56">
                  <c:v>4.674078857484079</c:v>
                </c:pt>
                <c:pt idx="57">
                  <c:v>4.7589088168885807</c:v>
                </c:pt>
                <c:pt idx="58">
                  <c:v>4.455894703116309</c:v>
                </c:pt>
                <c:pt idx="59">
                  <c:v>4.0358277319098486</c:v>
                </c:pt>
                <c:pt idx="60">
                  <c:v>4.0396324242892145</c:v>
                </c:pt>
                <c:pt idx="61">
                  <c:v>4.0730494531198671</c:v>
                </c:pt>
                <c:pt idx="62">
                  <c:v>4.4800222073470151</c:v>
                </c:pt>
                <c:pt idx="63">
                  <c:v>4.6682413780485819</c:v>
                </c:pt>
                <c:pt idx="64">
                  <c:v>4.7024421524373947</c:v>
                </c:pt>
                <c:pt idx="65">
                  <c:v>4.5377638199019925</c:v>
                </c:pt>
                <c:pt idx="66">
                  <c:v>4.4648124020970323</c:v>
                </c:pt>
                <c:pt idx="67">
                  <c:v>4.4254445822873087</c:v>
                </c:pt>
                <c:pt idx="68">
                  <c:v>4.6030321101202896</c:v>
                </c:pt>
                <c:pt idx="69">
                  <c:v>4.7533509775482496</c:v>
                </c:pt>
                <c:pt idx="70">
                  <c:v>5.1890184047833223</c:v>
                </c:pt>
                <c:pt idx="71">
                  <c:v>6.5926176671032701</c:v>
                </c:pt>
                <c:pt idx="72">
                  <c:v>4.9521632219567531</c:v>
                </c:pt>
                <c:pt idx="73">
                  <c:v>6.0521325877126264</c:v>
                </c:pt>
                <c:pt idx="74">
                  <c:v>5.0029049616349441</c:v>
                </c:pt>
                <c:pt idx="75">
                  <c:v>8.0184631868400391</c:v>
                </c:pt>
                <c:pt idx="76">
                  <c:v>5.0807356721767309</c:v>
                </c:pt>
                <c:pt idx="77">
                  <c:v>3.2164329050083742</c:v>
                </c:pt>
                <c:pt idx="78">
                  <c:v>5.4304527555461828</c:v>
                </c:pt>
                <c:pt idx="79">
                  <c:v>4.0154334713122841</c:v>
                </c:pt>
                <c:pt idx="80">
                  <c:v>4.5160758761169522</c:v>
                </c:pt>
                <c:pt idx="81">
                  <c:v>4.7962828264348003</c:v>
                </c:pt>
                <c:pt idx="82">
                  <c:v>5.3741616523275866</c:v>
                </c:pt>
                <c:pt idx="83">
                  <c:v>5.5891374403179883</c:v>
                </c:pt>
                <c:pt idx="84">
                  <c:v>5.7113524860069615</c:v>
                </c:pt>
                <c:pt idx="85">
                  <c:v>5.2971835965348424</c:v>
                </c:pt>
                <c:pt idx="86">
                  <c:v>5.1061614023705006</c:v>
                </c:pt>
                <c:pt idx="87">
                  <c:v>5.4823713964592438</c:v>
                </c:pt>
                <c:pt idx="88">
                  <c:v>6.5492698879883005</c:v>
                </c:pt>
                <c:pt idx="89">
                  <c:v>2.8939119458985982</c:v>
                </c:pt>
                <c:pt idx="90">
                  <c:v>7.6624203782164138</c:v>
                </c:pt>
                <c:pt idx="91">
                  <c:v>4.1515504958285394</c:v>
                </c:pt>
                <c:pt idx="92">
                  <c:v>4.4874658604528692</c:v>
                </c:pt>
                <c:pt idx="93">
                  <c:v>4.4592816821072399</c:v>
                </c:pt>
                <c:pt idx="94">
                  <c:v>4.5537221156993102</c:v>
                </c:pt>
                <c:pt idx="95">
                  <c:v>4.4395624839775589</c:v>
                </c:pt>
                <c:pt idx="96">
                  <c:v>4.3142604402436664</c:v>
                </c:pt>
                <c:pt idx="97">
                  <c:v>4.6579206626293557</c:v>
                </c:pt>
                <c:pt idx="98">
                  <c:v>4.516454781055657</c:v>
                </c:pt>
                <c:pt idx="99">
                  <c:v>4.6043605095168516</c:v>
                </c:pt>
                <c:pt idx="100">
                  <c:v>4.3668040841165325</c:v>
                </c:pt>
                <c:pt idx="101">
                  <c:v>4.1202649839654253</c:v>
                </c:pt>
                <c:pt idx="102">
                  <c:v>4.080512915586735</c:v>
                </c:pt>
                <c:pt idx="103">
                  <c:v>5.075570771389045</c:v>
                </c:pt>
                <c:pt idx="104">
                  <c:v>4.2368174221023622</c:v>
                </c:pt>
                <c:pt idx="105">
                  <c:v>4.7570355982413846</c:v>
                </c:pt>
                <c:pt idx="106">
                  <c:v>4.2836843341047572</c:v>
                </c:pt>
                <c:pt idx="107">
                  <c:v>4.2349164711132792</c:v>
                </c:pt>
                <c:pt idx="108">
                  <c:v>3.6760456411007643</c:v>
                </c:pt>
                <c:pt idx="109">
                  <c:v>3.4517870323049231</c:v>
                </c:pt>
                <c:pt idx="110">
                  <c:v>3.4993505390891002</c:v>
                </c:pt>
                <c:pt idx="111">
                  <c:v>3.5500128852056596</c:v>
                </c:pt>
                <c:pt idx="112">
                  <c:v>3.1505264029478619</c:v>
                </c:pt>
                <c:pt idx="113">
                  <c:v>2.9505638424945895</c:v>
                </c:pt>
                <c:pt idx="114">
                  <c:v>3.4724817010395004</c:v>
                </c:pt>
                <c:pt idx="115">
                  <c:v>3.9438276565861456</c:v>
                </c:pt>
                <c:pt idx="116">
                  <c:v>3.3878274572105926</c:v>
                </c:pt>
                <c:pt idx="117">
                  <c:v>3.5069890123771388</c:v>
                </c:pt>
                <c:pt idx="118">
                  <c:v>3.7514188382868294</c:v>
                </c:pt>
                <c:pt idx="119">
                  <c:v>3.4509955950282203</c:v>
                </c:pt>
                <c:pt idx="120">
                  <c:v>3.4844165852980518</c:v>
                </c:pt>
                <c:pt idx="121">
                  <c:v>3.4995554504497326</c:v>
                </c:pt>
                <c:pt idx="122">
                  <c:v>3.6866296207526954</c:v>
                </c:pt>
                <c:pt idx="123">
                  <c:v>3.8396846402927398</c:v>
                </c:pt>
                <c:pt idx="124">
                  <c:v>3.801161865675593</c:v>
                </c:pt>
                <c:pt idx="125">
                  <c:v>3.7565655667317279</c:v>
                </c:pt>
                <c:pt idx="126">
                  <c:v>3.5813745960744519</c:v>
                </c:pt>
                <c:pt idx="127">
                  <c:v>3.1767761771993004</c:v>
                </c:pt>
                <c:pt idx="128">
                  <c:v>2.9326582108052146</c:v>
                </c:pt>
                <c:pt idx="129">
                  <c:v>2.8686471847948551</c:v>
                </c:pt>
                <c:pt idx="130">
                  <c:v>3.5147732531060933</c:v>
                </c:pt>
                <c:pt idx="131">
                  <c:v>3.1492695347703319</c:v>
                </c:pt>
                <c:pt idx="132">
                  <c:v>2.864419695315104</c:v>
                </c:pt>
                <c:pt idx="133">
                  <c:v>1.7167751807183915</c:v>
                </c:pt>
                <c:pt idx="134">
                  <c:v>2.4393014637338908</c:v>
                </c:pt>
                <c:pt idx="135">
                  <c:v>3.1170013051791416</c:v>
                </c:pt>
                <c:pt idx="136">
                  <c:v>2.4092586084714647</c:v>
                </c:pt>
                <c:pt idx="137">
                  <c:v>2.1188934617101611</c:v>
                </c:pt>
                <c:pt idx="138">
                  <c:v>2.6934231135365492</c:v>
                </c:pt>
                <c:pt idx="139">
                  <c:v>3.0011616524227649</c:v>
                </c:pt>
                <c:pt idx="140">
                  <c:v>3.2427239216786239</c:v>
                </c:pt>
                <c:pt idx="141">
                  <c:v>3.442450918589802</c:v>
                </c:pt>
                <c:pt idx="142">
                  <c:v>3.6115152954401508</c:v>
                </c:pt>
                <c:pt idx="143">
                  <c:v>3.4854270236900615</c:v>
                </c:pt>
                <c:pt idx="144">
                  <c:v>3.4031671755612503</c:v>
                </c:pt>
                <c:pt idx="145">
                  <c:v>1.8919104355457967</c:v>
                </c:pt>
                <c:pt idx="146">
                  <c:v>2.1522263743587144</c:v>
                </c:pt>
                <c:pt idx="147">
                  <c:v>2.2810012453490218</c:v>
                </c:pt>
                <c:pt idx="148">
                  <c:v>2.8197180197499647</c:v>
                </c:pt>
                <c:pt idx="149">
                  <c:v>2.9617009711178173</c:v>
                </c:pt>
                <c:pt idx="150">
                  <c:v>2.9492349635391935</c:v>
                </c:pt>
                <c:pt idx="151">
                  <c:v>2.9349929065797089</c:v>
                </c:pt>
                <c:pt idx="152">
                  <c:v>2.8086068025891118</c:v>
                </c:pt>
                <c:pt idx="153">
                  <c:v>2.874955333218836</c:v>
                </c:pt>
                <c:pt idx="154">
                  <c:v>3.0651742332959726</c:v>
                </c:pt>
                <c:pt idx="155">
                  <c:v>3.0015716515854005</c:v>
                </c:pt>
                <c:pt idx="156">
                  <c:v>3.0080505072387602</c:v>
                </c:pt>
                <c:pt idx="157">
                  <c:v>3.2399746982673068</c:v>
                </c:pt>
                <c:pt idx="158">
                  <c:v>3.4788186136572614</c:v>
                </c:pt>
                <c:pt idx="159">
                  <c:v>3.4743496684573798</c:v>
                </c:pt>
                <c:pt idx="160">
                  <c:v>3.4164739173040219</c:v>
                </c:pt>
                <c:pt idx="161">
                  <c:v>3.4399403545794454</c:v>
                </c:pt>
                <c:pt idx="162">
                  <c:v>3.492100475987534</c:v>
                </c:pt>
                <c:pt idx="163">
                  <c:v>3.3937521374027044</c:v>
                </c:pt>
                <c:pt idx="164">
                  <c:v>3.3238260535326662</c:v>
                </c:pt>
                <c:pt idx="165">
                  <c:v>3.1119001764645104</c:v>
                </c:pt>
                <c:pt idx="166">
                  <c:v>2.8911617834390548</c:v>
                </c:pt>
                <c:pt idx="167">
                  <c:v>2.7228915139647678</c:v>
                </c:pt>
                <c:pt idx="168">
                  <c:v>2.689318030996886</c:v>
                </c:pt>
                <c:pt idx="169">
                  <c:v>2.4971120721346463</c:v>
                </c:pt>
                <c:pt idx="170">
                  <c:v>2.1808609939983588</c:v>
                </c:pt>
                <c:pt idx="171">
                  <c:v>2.5260093087412354</c:v>
                </c:pt>
                <c:pt idx="172">
                  <c:v>2.9765389601621042</c:v>
                </c:pt>
                <c:pt idx="173">
                  <c:v>2.681465899747455</c:v>
                </c:pt>
                <c:pt idx="174">
                  <c:v>3.9863065297389499</c:v>
                </c:pt>
                <c:pt idx="175">
                  <c:v>3.3739202257012142</c:v>
                </c:pt>
                <c:pt idx="176">
                  <c:v>5.623889735623254</c:v>
                </c:pt>
                <c:pt idx="177">
                  <c:v>4.8092362581664299</c:v>
                </c:pt>
                <c:pt idx="178">
                  <c:v>5.9536951985702817</c:v>
                </c:pt>
                <c:pt idx="179">
                  <c:v>7.0871770504748035</c:v>
                </c:pt>
                <c:pt idx="180">
                  <c:v>3.8339980450433582</c:v>
                </c:pt>
                <c:pt idx="181">
                  <c:v>5.9953856903800533</c:v>
                </c:pt>
                <c:pt idx="182">
                  <c:v>5.8440433187554746</c:v>
                </c:pt>
                <c:pt idx="183">
                  <c:v>4.1472765734537917</c:v>
                </c:pt>
                <c:pt idx="184">
                  <c:v>3.6496892360371596</c:v>
                </c:pt>
                <c:pt idx="185">
                  <c:v>3.9591689608681255</c:v>
                </c:pt>
                <c:pt idx="186">
                  <c:v>3.6088369265221494</c:v>
                </c:pt>
                <c:pt idx="187">
                  <c:v>4.8674758409400383</c:v>
                </c:pt>
                <c:pt idx="188">
                  <c:v>4.538935023752436</c:v>
                </c:pt>
                <c:pt idx="189">
                  <c:v>5.029769917018803</c:v>
                </c:pt>
                <c:pt idx="190">
                  <c:v>4.2510298580994119</c:v>
                </c:pt>
                <c:pt idx="191">
                  <c:v>4.2236480262776652</c:v>
                </c:pt>
                <c:pt idx="192">
                  <c:v>4.8624068136162419</c:v>
                </c:pt>
                <c:pt idx="193">
                  <c:v>3.297072249173155</c:v>
                </c:pt>
                <c:pt idx="194">
                  <c:v>3.0156013435655202</c:v>
                </c:pt>
                <c:pt idx="195">
                  <c:v>2.9981609155179023</c:v>
                </c:pt>
                <c:pt idx="196">
                  <c:v>2.4648859555984761</c:v>
                </c:pt>
                <c:pt idx="197">
                  <c:v>2.7359713099401044</c:v>
                </c:pt>
                <c:pt idx="198">
                  <c:v>2.5789360621421178</c:v>
                </c:pt>
                <c:pt idx="199">
                  <c:v>2.8945233091981102</c:v>
                </c:pt>
                <c:pt idx="200">
                  <c:v>3.2982448694453992</c:v>
                </c:pt>
                <c:pt idx="201">
                  <c:v>3.695601709087442</c:v>
                </c:pt>
                <c:pt idx="202">
                  <c:v>3.7635182812477961</c:v>
                </c:pt>
                <c:pt idx="203">
                  <c:v>2.8589918745724892</c:v>
                </c:pt>
                <c:pt idx="204">
                  <c:v>2.3443120361129708</c:v>
                </c:pt>
                <c:pt idx="205">
                  <c:v>2.9648417164692535</c:v>
                </c:pt>
                <c:pt idx="206">
                  <c:v>2.9777250816967618</c:v>
                </c:pt>
                <c:pt idx="207">
                  <c:v>3.157198728087435</c:v>
                </c:pt>
                <c:pt idx="208">
                  <c:v>2.7559151918473845</c:v>
                </c:pt>
                <c:pt idx="209">
                  <c:v>3.3742924029196333</c:v>
                </c:pt>
                <c:pt idx="210">
                  <c:v>4.06221319927542</c:v>
                </c:pt>
                <c:pt idx="211">
                  <c:v>2.2691389067635241</c:v>
                </c:pt>
                <c:pt idx="212">
                  <c:v>2.2013536477562838</c:v>
                </c:pt>
                <c:pt idx="213">
                  <c:v>1.5042194983756372</c:v>
                </c:pt>
                <c:pt idx="214">
                  <c:v>1.1500826691073622</c:v>
                </c:pt>
                <c:pt idx="215">
                  <c:v>0.70631313693241915</c:v>
                </c:pt>
                <c:pt idx="216">
                  <c:v>0.78308846010107891</c:v>
                </c:pt>
                <c:pt idx="217">
                  <c:v>1.1867694915970859</c:v>
                </c:pt>
                <c:pt idx="218">
                  <c:v>2.616050272120384</c:v>
                </c:pt>
                <c:pt idx="219">
                  <c:v>3.2048223327381109</c:v>
                </c:pt>
                <c:pt idx="220">
                  <c:v>3.4403459724018788</c:v>
                </c:pt>
                <c:pt idx="221">
                  <c:v>3.626428705134952</c:v>
                </c:pt>
                <c:pt idx="222">
                  <c:v>3.466173067045935</c:v>
                </c:pt>
                <c:pt idx="223">
                  <c:v>3.7684033166381097</c:v>
                </c:pt>
                <c:pt idx="224">
                  <c:v>3.316207647097221</c:v>
                </c:pt>
                <c:pt idx="225">
                  <c:v>3.0138390677531599</c:v>
                </c:pt>
                <c:pt idx="226">
                  <c:v>4.8351828858221655</c:v>
                </c:pt>
                <c:pt idx="227">
                  <c:v>2.3981233063170246</c:v>
                </c:pt>
                <c:pt idx="228">
                  <c:v>2.5111377762906821</c:v>
                </c:pt>
                <c:pt idx="229">
                  <c:v>3.115343969643952</c:v>
                </c:pt>
                <c:pt idx="230">
                  <c:v>3.3928152381494594</c:v>
                </c:pt>
                <c:pt idx="231">
                  <c:v>2.6386969551407033</c:v>
                </c:pt>
                <c:pt idx="232">
                  <c:v>3.4370707875327531</c:v>
                </c:pt>
                <c:pt idx="233">
                  <c:v>3.8452746284076369</c:v>
                </c:pt>
                <c:pt idx="234">
                  <c:v>3.470786718701552</c:v>
                </c:pt>
                <c:pt idx="235">
                  <c:v>3.6048689156988334</c:v>
                </c:pt>
                <c:pt idx="236">
                  <c:v>5.2244320064133403</c:v>
                </c:pt>
                <c:pt idx="237">
                  <c:v>3.8927423403531072</c:v>
                </c:pt>
                <c:pt idx="238">
                  <c:v>4.2746047267348946</c:v>
                </c:pt>
                <c:pt idx="239">
                  <c:v>3.8668801154125272</c:v>
                </c:pt>
                <c:pt idx="240">
                  <c:v>3.5405880133229366</c:v>
                </c:pt>
                <c:pt idx="241">
                  <c:v>3.3034739691877038</c:v>
                </c:pt>
                <c:pt idx="242">
                  <c:v>3.9834049053004352</c:v>
                </c:pt>
                <c:pt idx="243">
                  <c:v>3.458851314403776</c:v>
                </c:pt>
                <c:pt idx="244">
                  <c:v>3.3957635797892882</c:v>
                </c:pt>
                <c:pt idx="245">
                  <c:v>4.1737573794211453</c:v>
                </c:pt>
                <c:pt idx="246">
                  <c:v>4.1689023046837876</c:v>
                </c:pt>
                <c:pt idx="247">
                  <c:v>3.8466174431787805</c:v>
                </c:pt>
                <c:pt idx="248">
                  <c:v>3.7509198811305913</c:v>
                </c:pt>
                <c:pt idx="249">
                  <c:v>3.7592335211574479</c:v>
                </c:pt>
                <c:pt idx="250">
                  <c:v>3.9269364496697783</c:v>
                </c:pt>
                <c:pt idx="251">
                  <c:v>4.2139578632382957</c:v>
                </c:pt>
                <c:pt idx="252">
                  <c:v>2.6375553589808005</c:v>
                </c:pt>
                <c:pt idx="253">
                  <c:v>3.9183204553496851</c:v>
                </c:pt>
                <c:pt idx="254">
                  <c:v>2.4837079198654441</c:v>
                </c:pt>
                <c:pt idx="255">
                  <c:v>3.1059220859762116</c:v>
                </c:pt>
                <c:pt idx="256">
                  <c:v>4.4229751815800746</c:v>
                </c:pt>
                <c:pt idx="257">
                  <c:v>5.3126709920223716</c:v>
                </c:pt>
                <c:pt idx="258">
                  <c:v>3.6298841575735734</c:v>
                </c:pt>
                <c:pt idx="259">
                  <c:v>1.8697449475776819</c:v>
                </c:pt>
                <c:pt idx="260">
                  <c:v>0.91731138826829273</c:v>
                </c:pt>
                <c:pt idx="261">
                  <c:v>1.223248793327256</c:v>
                </c:pt>
                <c:pt idx="262">
                  <c:v>1.9434755424856227</c:v>
                </c:pt>
                <c:pt idx="263">
                  <c:v>2.0606578255591992</c:v>
                </c:pt>
                <c:pt idx="264">
                  <c:v>1.4069401387508327</c:v>
                </c:pt>
                <c:pt idx="265">
                  <c:v>1.0853844728106732</c:v>
                </c:pt>
                <c:pt idx="266">
                  <c:v>2.1312187409146794</c:v>
                </c:pt>
                <c:pt idx="267">
                  <c:v>2.5756528513303811</c:v>
                </c:pt>
                <c:pt idx="268">
                  <c:v>1.4429215980903234</c:v>
                </c:pt>
                <c:pt idx="269">
                  <c:v>1.6874187862931496</c:v>
                </c:pt>
                <c:pt idx="270">
                  <c:v>2.9478694737641886</c:v>
                </c:pt>
                <c:pt idx="271">
                  <c:v>3.8661969979208224</c:v>
                </c:pt>
                <c:pt idx="272">
                  <c:v>3.5579382580960521</c:v>
                </c:pt>
                <c:pt idx="273">
                  <c:v>3.6735423014357336</c:v>
                </c:pt>
                <c:pt idx="274">
                  <c:v>2.7173433016670421</c:v>
                </c:pt>
                <c:pt idx="275">
                  <c:v>0.90163626726545709</c:v>
                </c:pt>
                <c:pt idx="276">
                  <c:v>1.2421092080874541</c:v>
                </c:pt>
                <c:pt idx="277">
                  <c:v>1.4989202629465062</c:v>
                </c:pt>
                <c:pt idx="278">
                  <c:v>1.1082065838458133</c:v>
                </c:pt>
                <c:pt idx="279">
                  <c:v>1.0718690441282235</c:v>
                </c:pt>
                <c:pt idx="280">
                  <c:v>1.6167110048026883</c:v>
                </c:pt>
                <c:pt idx="281">
                  <c:v>2.5893623443145271</c:v>
                </c:pt>
                <c:pt idx="282">
                  <c:v>3.959304183553805</c:v>
                </c:pt>
                <c:pt idx="283">
                  <c:v>4.6214170909637948</c:v>
                </c:pt>
                <c:pt idx="284">
                  <c:v>2.8584621452608849</c:v>
                </c:pt>
                <c:pt idx="285">
                  <c:v>3.3488628781933443</c:v>
                </c:pt>
                <c:pt idx="286">
                  <c:v>5.1100589154749532</c:v>
                </c:pt>
                <c:pt idx="287">
                  <c:v>2.3245824002813609</c:v>
                </c:pt>
                <c:pt idx="288">
                  <c:v>3.219977649988818</c:v>
                </c:pt>
                <c:pt idx="289">
                  <c:v>3.7287656204285278</c:v>
                </c:pt>
                <c:pt idx="290">
                  <c:v>3.5067078923329555</c:v>
                </c:pt>
                <c:pt idx="291">
                  <c:v>3.3943742120047284</c:v>
                </c:pt>
                <c:pt idx="292">
                  <c:v>3.235017358553669</c:v>
                </c:pt>
                <c:pt idx="293">
                  <c:v>4.0037270857029998</c:v>
                </c:pt>
                <c:pt idx="294">
                  <c:v>3.0212810192038728</c:v>
                </c:pt>
                <c:pt idx="295">
                  <c:v>3.4330437746563809</c:v>
                </c:pt>
                <c:pt idx="296">
                  <c:v>3.8126091580182813</c:v>
                </c:pt>
                <c:pt idx="297">
                  <c:v>3.328535161982364</c:v>
                </c:pt>
                <c:pt idx="298">
                  <c:v>3.3825050652436821</c:v>
                </c:pt>
                <c:pt idx="299">
                  <c:v>3.3806711292680585</c:v>
                </c:pt>
                <c:pt idx="300">
                  <c:v>3.2205400579865144</c:v>
                </c:pt>
                <c:pt idx="301">
                  <c:v>3.8091058753653124</c:v>
                </c:pt>
                <c:pt idx="302">
                  <c:v>3.3957047246895833</c:v>
                </c:pt>
                <c:pt idx="303">
                  <c:v>3.89659805109136</c:v>
                </c:pt>
                <c:pt idx="304">
                  <c:v>3.4657978346222618</c:v>
                </c:pt>
              </c:numCache>
            </c:numRef>
          </c:xVal>
          <c:yVal>
            <c:numRef>
              <c:f>'094'!$BK$14:$BK$4146</c:f>
              <c:numCache>
                <c:formatCode>0</c:formatCode>
                <c:ptCount val="4133"/>
                <c:pt idx="0">
                  <c:v>159.73066865712286</c:v>
                </c:pt>
                <c:pt idx="1">
                  <c:v>134.07030290642808</c:v>
                </c:pt>
                <c:pt idx="2">
                  <c:v>109.64315813775436</c:v>
                </c:pt>
                <c:pt idx="3">
                  <c:v>98.779855869760354</c:v>
                </c:pt>
                <c:pt idx="4">
                  <c:v>90.755531956946243</c:v>
                </c:pt>
                <c:pt idx="5">
                  <c:v>90.851344515699722</c:v>
                </c:pt>
                <c:pt idx="6">
                  <c:v>99.840778041128488</c:v>
                </c:pt>
                <c:pt idx="7">
                  <c:v>102.77684963525711</c:v>
                </c:pt>
                <c:pt idx="8">
                  <c:v>85.046459210520055</c:v>
                </c:pt>
                <c:pt idx="9">
                  <c:v>69.124788199170339</c:v>
                </c:pt>
                <c:pt idx="10">
                  <c:v>58.655331062579165</c:v>
                </c:pt>
                <c:pt idx="11">
                  <c:v>53.372179530331458</c:v>
                </c:pt>
                <c:pt idx="12">
                  <c:v>47.971938244798579</c:v>
                </c:pt>
                <c:pt idx="13">
                  <c:v>43.389265762632355</c:v>
                </c:pt>
                <c:pt idx="14">
                  <c:v>38.420849282863074</c:v>
                </c:pt>
                <c:pt idx="15">
                  <c:v>32.63668569912592</c:v>
                </c:pt>
                <c:pt idx="16">
                  <c:v>23.954307001992788</c:v>
                </c:pt>
                <c:pt idx="17">
                  <c:v>22.205012454251033</c:v>
                </c:pt>
                <c:pt idx="18">
                  <c:v>21.50301459438635</c:v>
                </c:pt>
                <c:pt idx="19">
                  <c:v>24.131906725846601</c:v>
                </c:pt>
                <c:pt idx="20">
                  <c:v>26.788416015615219</c:v>
                </c:pt>
                <c:pt idx="21">
                  <c:v>26.347286644461708</c:v>
                </c:pt>
                <c:pt idx="22">
                  <c:v>25.713934188837143</c:v>
                </c:pt>
                <c:pt idx="23">
                  <c:v>23.842612213713206</c:v>
                </c:pt>
                <c:pt idx="24">
                  <c:v>19.353860415284469</c:v>
                </c:pt>
                <c:pt idx="25">
                  <c:v>16.012281348616238</c:v>
                </c:pt>
                <c:pt idx="26">
                  <c:v>15.008066091009882</c:v>
                </c:pt>
                <c:pt idx="27">
                  <c:v>15.418693224442471</c:v>
                </c:pt>
                <c:pt idx="28">
                  <c:v>14.383122081470734</c:v>
                </c:pt>
                <c:pt idx="29">
                  <c:v>13.62109035795533</c:v>
                </c:pt>
                <c:pt idx="30">
                  <c:v>14.48698504499967</c:v>
                </c:pt>
                <c:pt idx="31">
                  <c:v>16.435664116334074</c:v>
                </c:pt>
                <c:pt idx="32">
                  <c:v>17.256062328767655</c:v>
                </c:pt>
                <c:pt idx="33">
                  <c:v>16.971617868580086</c:v>
                </c:pt>
                <c:pt idx="34">
                  <c:v>20.484109058338692</c:v>
                </c:pt>
                <c:pt idx="35">
                  <c:v>19.26258760228588</c:v>
                </c:pt>
                <c:pt idx="36">
                  <c:v>18.357945606426053</c:v>
                </c:pt>
                <c:pt idx="37">
                  <c:v>21.1240953448734</c:v>
                </c:pt>
                <c:pt idx="38">
                  <c:v>17.132727228795343</c:v>
                </c:pt>
                <c:pt idx="39">
                  <c:v>16.576548691109021</c:v>
                </c:pt>
                <c:pt idx="40">
                  <c:v>15.526098068835518</c:v>
                </c:pt>
                <c:pt idx="41">
                  <c:v>16.548507881448025</c:v>
                </c:pt>
                <c:pt idx="42">
                  <c:v>17.140659315380123</c:v>
                </c:pt>
                <c:pt idx="43">
                  <c:v>16.284507161960686</c:v>
                </c:pt>
                <c:pt idx="44">
                  <c:v>20.918363196927601</c:v>
                </c:pt>
                <c:pt idx="45">
                  <c:v>23.286394533304826</c:v>
                </c:pt>
                <c:pt idx="46">
                  <c:v>26.150960524135446</c:v>
                </c:pt>
                <c:pt idx="47">
                  <c:v>26.040037345869553</c:v>
                </c:pt>
                <c:pt idx="48">
                  <c:v>34.235328349399879</c:v>
                </c:pt>
                <c:pt idx="49">
                  <c:v>32.847016993646442</c:v>
                </c:pt>
                <c:pt idx="50">
                  <c:v>32.129252930151551</c:v>
                </c:pt>
                <c:pt idx="51">
                  <c:v>34.638030513540265</c:v>
                </c:pt>
                <c:pt idx="52">
                  <c:v>31.802966088020391</c:v>
                </c:pt>
                <c:pt idx="53">
                  <c:v>22.949798608713131</c:v>
                </c:pt>
                <c:pt idx="54">
                  <c:v>21.167146010881375</c:v>
                </c:pt>
                <c:pt idx="55">
                  <c:v>20.096140411459587</c:v>
                </c:pt>
                <c:pt idx="56">
                  <c:v>19.141759200143021</c:v>
                </c:pt>
                <c:pt idx="57">
                  <c:v>18.401299753613625</c:v>
                </c:pt>
                <c:pt idx="58">
                  <c:v>17.044756299276838</c:v>
                </c:pt>
                <c:pt idx="59">
                  <c:v>16.033722454392077</c:v>
                </c:pt>
                <c:pt idx="60">
                  <c:v>16.811655982817882</c:v>
                </c:pt>
                <c:pt idx="61">
                  <c:v>17.68185363043753</c:v>
                </c:pt>
                <c:pt idx="62">
                  <c:v>17.468253508307427</c:v>
                </c:pt>
                <c:pt idx="63">
                  <c:v>17.311050789576186</c:v>
                </c:pt>
                <c:pt idx="64">
                  <c:v>17.002901056811396</c:v>
                </c:pt>
                <c:pt idx="65">
                  <c:v>15.941511959651633</c:v>
                </c:pt>
                <c:pt idx="66">
                  <c:v>15.085975067451038</c:v>
                </c:pt>
                <c:pt idx="67">
                  <c:v>13.857754892112588</c:v>
                </c:pt>
                <c:pt idx="68">
                  <c:v>12.500293120427326</c:v>
                </c:pt>
                <c:pt idx="69">
                  <c:v>11.356624407545791</c:v>
                </c:pt>
                <c:pt idx="70">
                  <c:v>10.032058856977795</c:v>
                </c:pt>
                <c:pt idx="71">
                  <c:v>9.8842260016250467</c:v>
                </c:pt>
                <c:pt idx="72">
                  <c:v>11.930272338089839</c:v>
                </c:pt>
                <c:pt idx="73">
                  <c:v>10.404578078135955</c:v>
                </c:pt>
                <c:pt idx="74">
                  <c:v>11.407350505816174</c:v>
                </c:pt>
                <c:pt idx="75">
                  <c:v>11.351455436777416</c:v>
                </c:pt>
                <c:pt idx="76">
                  <c:v>21.858278415480545</c:v>
                </c:pt>
                <c:pt idx="77">
                  <c:v>34.350946647330055</c:v>
                </c:pt>
                <c:pt idx="78">
                  <c:v>17.215404839413516</c:v>
                </c:pt>
                <c:pt idx="79">
                  <c:v>14.207378773423285</c:v>
                </c:pt>
                <c:pt idx="80">
                  <c:v>12.584578906178745</c:v>
                </c:pt>
                <c:pt idx="81">
                  <c:v>12.976629318226689</c:v>
                </c:pt>
                <c:pt idx="82">
                  <c:v>12.31131131815493</c:v>
                </c:pt>
                <c:pt idx="83">
                  <c:v>11.640617328802252</c:v>
                </c:pt>
                <c:pt idx="84">
                  <c:v>10.849240810710935</c:v>
                </c:pt>
                <c:pt idx="85">
                  <c:v>10.737787193532268</c:v>
                </c:pt>
                <c:pt idx="86">
                  <c:v>10.771230855463005</c:v>
                </c:pt>
                <c:pt idx="87">
                  <c:v>10.526834895250467</c:v>
                </c:pt>
                <c:pt idx="88">
                  <c:v>10.954107287964357</c:v>
                </c:pt>
                <c:pt idx="89">
                  <c:v>21.190202982926465</c:v>
                </c:pt>
                <c:pt idx="90">
                  <c:v>8.4358655530443194</c:v>
                </c:pt>
                <c:pt idx="91">
                  <c:v>10.066818780657714</c:v>
                </c:pt>
                <c:pt idx="92">
                  <c:v>9.0797390978212409</c:v>
                </c:pt>
                <c:pt idx="93">
                  <c:v>9.275726434608373</c:v>
                </c:pt>
                <c:pt idx="94">
                  <c:v>9.2311453274454252</c:v>
                </c:pt>
                <c:pt idx="95">
                  <c:v>9.1308519175562566</c:v>
                </c:pt>
                <c:pt idx="96">
                  <c:v>9.2552562727260934</c:v>
                </c:pt>
                <c:pt idx="97">
                  <c:v>8.7293604418037436</c:v>
                </c:pt>
                <c:pt idx="98">
                  <c:v>8.8392230422343321</c:v>
                </c:pt>
                <c:pt idx="99">
                  <c:v>8.7708291882959948</c:v>
                </c:pt>
                <c:pt idx="100">
                  <c:v>8.8355451655104282</c:v>
                </c:pt>
                <c:pt idx="101">
                  <c:v>8.9206960506533566</c:v>
                </c:pt>
                <c:pt idx="102">
                  <c:v>9.2886663910835008</c:v>
                </c:pt>
                <c:pt idx="103">
                  <c:v>10.333824553938506</c:v>
                </c:pt>
                <c:pt idx="104">
                  <c:v>13.59291537289865</c:v>
                </c:pt>
                <c:pt idx="105">
                  <c:v>12.219778215129784</c:v>
                </c:pt>
                <c:pt idx="106">
                  <c:v>9.991899730207269</c:v>
                </c:pt>
                <c:pt idx="107">
                  <c:v>7.791798510313062</c:v>
                </c:pt>
                <c:pt idx="108">
                  <c:v>7.2363986133182046</c:v>
                </c:pt>
                <c:pt idx="109">
                  <c:v>7.1224869591512707</c:v>
                </c:pt>
                <c:pt idx="110">
                  <c:v>6.7440686824542766</c:v>
                </c:pt>
                <c:pt idx="111">
                  <c:v>6.3904075986540709</c:v>
                </c:pt>
                <c:pt idx="112">
                  <c:v>7.3688096761987243</c:v>
                </c:pt>
                <c:pt idx="113">
                  <c:v>7.8801412139215463</c:v>
                </c:pt>
                <c:pt idx="114">
                  <c:v>7.641675830737797</c:v>
                </c:pt>
                <c:pt idx="115">
                  <c:v>6.4678994243735524</c:v>
                </c:pt>
                <c:pt idx="116">
                  <c:v>7.3864451293065505</c:v>
                </c:pt>
                <c:pt idx="117">
                  <c:v>7.3642895430708943</c:v>
                </c:pt>
                <c:pt idx="118">
                  <c:v>6.6187220458251232</c:v>
                </c:pt>
                <c:pt idx="119">
                  <c:v>6.4863990260799325</c:v>
                </c:pt>
                <c:pt idx="120">
                  <c:v>6.4209932800655309</c:v>
                </c:pt>
                <c:pt idx="121">
                  <c:v>6.856070593857571</c:v>
                </c:pt>
                <c:pt idx="122">
                  <c:v>6.981530387577636</c:v>
                </c:pt>
                <c:pt idx="123">
                  <c:v>6.3986956334656435</c:v>
                </c:pt>
                <c:pt idx="124">
                  <c:v>5.7707116684490565</c:v>
                </c:pt>
                <c:pt idx="125">
                  <c:v>5.1749165486001534</c:v>
                </c:pt>
                <c:pt idx="126">
                  <c:v>4.816494270169871</c:v>
                </c:pt>
                <c:pt idx="127">
                  <c:v>4.7393906956458514</c:v>
                </c:pt>
                <c:pt idx="128">
                  <c:v>4.2539695864434117</c:v>
                </c:pt>
                <c:pt idx="129">
                  <c:v>3.6326073196779065</c:v>
                </c:pt>
                <c:pt idx="130">
                  <c:v>3.6285065898512077</c:v>
                </c:pt>
                <c:pt idx="131">
                  <c:v>3.6963589552128231</c:v>
                </c:pt>
                <c:pt idx="132">
                  <c:v>3.4373567443545769</c:v>
                </c:pt>
                <c:pt idx="133">
                  <c:v>3.1970530794982994</c:v>
                </c:pt>
                <c:pt idx="134">
                  <c:v>2.9960196592130086</c:v>
                </c:pt>
                <c:pt idx="135">
                  <c:v>2.4486770869193761</c:v>
                </c:pt>
                <c:pt idx="136">
                  <c:v>3.0800570609645836</c:v>
                </c:pt>
                <c:pt idx="137">
                  <c:v>4.1298346871792697</c:v>
                </c:pt>
                <c:pt idx="138">
                  <c:v>4.0506585912907962</c:v>
                </c:pt>
                <c:pt idx="139">
                  <c:v>4.4040295009898323</c:v>
                </c:pt>
                <c:pt idx="140">
                  <c:v>4.5028593613397803</c:v>
                </c:pt>
                <c:pt idx="141">
                  <c:v>4.2890735597363738</c:v>
                </c:pt>
                <c:pt idx="142">
                  <c:v>3.8654121168218252</c:v>
                </c:pt>
                <c:pt idx="143">
                  <c:v>3.6814873159783588</c:v>
                </c:pt>
                <c:pt idx="144">
                  <c:v>3.9311438703644686</c:v>
                </c:pt>
                <c:pt idx="145">
                  <c:v>5.4611615159439513</c:v>
                </c:pt>
                <c:pt idx="146">
                  <c:v>4.5088580508938554</c:v>
                </c:pt>
                <c:pt idx="147">
                  <c:v>4.0608691926586706</c:v>
                </c:pt>
                <c:pt idx="148">
                  <c:v>3.9002583337751737</c:v>
                </c:pt>
                <c:pt idx="149">
                  <c:v>4.0464644962442655</c:v>
                </c:pt>
                <c:pt idx="150">
                  <c:v>4.2716413786160157</c:v>
                </c:pt>
                <c:pt idx="151">
                  <c:v>4.1256433716980085</c:v>
                </c:pt>
                <c:pt idx="152">
                  <c:v>4.0849422533135691</c:v>
                </c:pt>
                <c:pt idx="153">
                  <c:v>4.0746576548750078</c:v>
                </c:pt>
                <c:pt idx="154">
                  <c:v>4.2698843149581673</c:v>
                </c:pt>
                <c:pt idx="155">
                  <c:v>4.3566667052163108</c:v>
                </c:pt>
                <c:pt idx="156">
                  <c:v>4.3304484881773782</c:v>
                </c:pt>
                <c:pt idx="157">
                  <c:v>4.4463107205841865</c:v>
                </c:pt>
                <c:pt idx="158">
                  <c:v>4.549735070026637</c:v>
                </c:pt>
                <c:pt idx="159">
                  <c:v>4.5477111103366665</c:v>
                </c:pt>
                <c:pt idx="160">
                  <c:v>4.5289780391391385</c:v>
                </c:pt>
                <c:pt idx="161">
                  <c:v>4.5719801285628483</c:v>
                </c:pt>
                <c:pt idx="162">
                  <c:v>4.6769969088479506</c:v>
                </c:pt>
                <c:pt idx="163">
                  <c:v>4.6580437218228958</c:v>
                </c:pt>
                <c:pt idx="164">
                  <c:v>4.497733344770702</c:v>
                </c:pt>
                <c:pt idx="165">
                  <c:v>4.31082916648002</c:v>
                </c:pt>
                <c:pt idx="166">
                  <c:v>4.1928294256965462</c:v>
                </c:pt>
                <c:pt idx="167">
                  <c:v>4.1908231002463143</c:v>
                </c:pt>
                <c:pt idx="168">
                  <c:v>4.1020368301048773</c:v>
                </c:pt>
                <c:pt idx="169">
                  <c:v>3.8886125744014626</c:v>
                </c:pt>
                <c:pt idx="170">
                  <c:v>3.6566078768010386</c:v>
                </c:pt>
                <c:pt idx="171">
                  <c:v>3.448451477778657</c:v>
                </c:pt>
                <c:pt idx="172">
                  <c:v>3.6839155352644735</c:v>
                </c:pt>
                <c:pt idx="173">
                  <c:v>4.9843542410328689</c:v>
                </c:pt>
                <c:pt idx="174">
                  <c:v>4.7526669486217825</c:v>
                </c:pt>
                <c:pt idx="175">
                  <c:v>6.4585140391301898</c:v>
                </c:pt>
                <c:pt idx="176">
                  <c:v>4.9986056560382925</c:v>
                </c:pt>
                <c:pt idx="177">
                  <c:v>6.0583248282566045</c:v>
                </c:pt>
                <c:pt idx="178">
                  <c:v>4.6206577141874261</c:v>
                </c:pt>
                <c:pt idx="179">
                  <c:v>5.6856494690921986</c:v>
                </c:pt>
                <c:pt idx="180">
                  <c:v>12.465019143491645</c:v>
                </c:pt>
                <c:pt idx="181">
                  <c:v>8.5469742301512817</c:v>
                </c:pt>
                <c:pt idx="182">
                  <c:v>7.9080488872673369</c:v>
                </c:pt>
                <c:pt idx="183">
                  <c:v>11.162652477228548</c:v>
                </c:pt>
                <c:pt idx="184">
                  <c:v>13.710274936383108</c:v>
                </c:pt>
                <c:pt idx="185">
                  <c:v>14.616312878256272</c:v>
                </c:pt>
                <c:pt idx="186">
                  <c:v>15.211448225535415</c:v>
                </c:pt>
                <c:pt idx="187">
                  <c:v>11.582834757274796</c:v>
                </c:pt>
                <c:pt idx="188">
                  <c:v>12.280708382220364</c:v>
                </c:pt>
                <c:pt idx="189">
                  <c:v>11.25520233559303</c:v>
                </c:pt>
                <c:pt idx="190">
                  <c:v>12.575643967740293</c:v>
                </c:pt>
                <c:pt idx="191">
                  <c:v>13.909465867525844</c:v>
                </c:pt>
                <c:pt idx="192">
                  <c:v>11.890490359179203</c:v>
                </c:pt>
                <c:pt idx="193">
                  <c:v>9.7232659180014132</c:v>
                </c:pt>
                <c:pt idx="194">
                  <c:v>8.4862676878017052</c:v>
                </c:pt>
                <c:pt idx="195">
                  <c:v>10.526646210839646</c:v>
                </c:pt>
                <c:pt idx="196">
                  <c:v>11.21357525741039</c:v>
                </c:pt>
                <c:pt idx="197">
                  <c:v>10.735248405941565</c:v>
                </c:pt>
                <c:pt idx="198">
                  <c:v>15.546084152837901</c:v>
                </c:pt>
                <c:pt idx="199">
                  <c:v>20.445838210380959</c:v>
                </c:pt>
                <c:pt idx="200">
                  <c:v>19.750278496044935</c:v>
                </c:pt>
                <c:pt idx="201">
                  <c:v>19.975097931357599</c:v>
                </c:pt>
                <c:pt idx="202">
                  <c:v>18.019938749911418</c:v>
                </c:pt>
                <c:pt idx="203">
                  <c:v>14.812362638072129</c:v>
                </c:pt>
                <c:pt idx="204">
                  <c:v>13.822488003848896</c:v>
                </c:pt>
                <c:pt idx="205">
                  <c:v>12.719971081025118</c:v>
                </c:pt>
                <c:pt idx="206">
                  <c:v>16.188431318921342</c:v>
                </c:pt>
                <c:pt idx="207">
                  <c:v>20.504898940755059</c:v>
                </c:pt>
                <c:pt idx="208">
                  <c:v>19.265836919493442</c:v>
                </c:pt>
                <c:pt idx="209">
                  <c:v>15.373908383798927</c:v>
                </c:pt>
                <c:pt idx="210">
                  <c:v>15.468996479489256</c:v>
                </c:pt>
                <c:pt idx="211">
                  <c:v>26.891224743884273</c:v>
                </c:pt>
                <c:pt idx="212">
                  <c:v>35.718350156714912</c:v>
                </c:pt>
                <c:pt idx="213">
                  <c:v>38.761302121237442</c:v>
                </c:pt>
                <c:pt idx="214">
                  <c:v>41.907069786303836</c:v>
                </c:pt>
                <c:pt idx="215">
                  <c:v>50.393583300436582</c:v>
                </c:pt>
                <c:pt idx="216">
                  <c:v>47.055638821292042</c:v>
                </c:pt>
                <c:pt idx="217">
                  <c:v>38.095408225416769</c:v>
                </c:pt>
                <c:pt idx="218">
                  <c:v>27.304172021938356</c:v>
                </c:pt>
                <c:pt idx="219">
                  <c:v>19.333795381464018</c:v>
                </c:pt>
                <c:pt idx="220">
                  <c:v>16.853555692923894</c:v>
                </c:pt>
                <c:pt idx="221">
                  <c:v>13.283265144045414</c:v>
                </c:pt>
                <c:pt idx="222">
                  <c:v>11.792862614427587</c:v>
                </c:pt>
                <c:pt idx="223">
                  <c:v>12.743910478018348</c:v>
                </c:pt>
                <c:pt idx="224">
                  <c:v>17.677000930149809</c:v>
                </c:pt>
                <c:pt idx="225">
                  <c:v>20.839583316173584</c:v>
                </c:pt>
                <c:pt idx="226">
                  <c:v>16.248308603568997</c:v>
                </c:pt>
                <c:pt idx="227">
                  <c:v>27.612346555954975</c:v>
                </c:pt>
                <c:pt idx="228">
                  <c:v>34.387874577479913</c:v>
                </c:pt>
                <c:pt idx="229">
                  <c:v>25.636971476922113</c:v>
                </c:pt>
                <c:pt idx="230">
                  <c:v>20.259446561115244</c:v>
                </c:pt>
                <c:pt idx="231">
                  <c:v>24.238727025851272</c:v>
                </c:pt>
                <c:pt idx="232">
                  <c:v>20.969950870891488</c:v>
                </c:pt>
                <c:pt idx="233">
                  <c:v>22.163993315006774</c:v>
                </c:pt>
                <c:pt idx="234">
                  <c:v>23.768859706787065</c:v>
                </c:pt>
                <c:pt idx="235">
                  <c:v>23.516677666582222</c:v>
                </c:pt>
                <c:pt idx="236">
                  <c:v>24.811368918162927</c:v>
                </c:pt>
                <c:pt idx="237">
                  <c:v>32.938624961942843</c:v>
                </c:pt>
                <c:pt idx="238">
                  <c:v>20.58521153956929</c:v>
                </c:pt>
                <c:pt idx="239">
                  <c:v>20.506460031375422</c:v>
                </c:pt>
                <c:pt idx="240">
                  <c:v>23.475335807053924</c:v>
                </c:pt>
                <c:pt idx="241">
                  <c:v>27.767091159039779</c:v>
                </c:pt>
                <c:pt idx="242">
                  <c:v>22.425194450262325</c:v>
                </c:pt>
                <c:pt idx="243">
                  <c:v>23.042762255287773</c:v>
                </c:pt>
                <c:pt idx="244">
                  <c:v>24.775204727581961</c:v>
                </c:pt>
                <c:pt idx="245">
                  <c:v>21.455303551690882</c:v>
                </c:pt>
                <c:pt idx="246">
                  <c:v>19.286805447273935</c:v>
                </c:pt>
                <c:pt idx="247">
                  <c:v>18.900192403497631</c:v>
                </c:pt>
                <c:pt idx="248">
                  <c:v>18.345328480542964</c:v>
                </c:pt>
                <c:pt idx="249">
                  <c:v>18.075139100888574</c:v>
                </c:pt>
                <c:pt idx="250">
                  <c:v>20.160145046751047</c:v>
                </c:pt>
                <c:pt idx="251">
                  <c:v>26.085424255175287</c:v>
                </c:pt>
                <c:pt idx="252">
                  <c:v>37.646182713380078</c:v>
                </c:pt>
                <c:pt idx="253">
                  <c:v>24.624650901646003</c:v>
                </c:pt>
                <c:pt idx="254">
                  <c:v>37.199936545575682</c:v>
                </c:pt>
                <c:pt idx="255">
                  <c:v>30.759448611908233</c:v>
                </c:pt>
                <c:pt idx="256">
                  <c:v>21.8457130623447</c:v>
                </c:pt>
                <c:pt idx="257">
                  <c:v>24.108457779256241</c:v>
                </c:pt>
                <c:pt idx="258">
                  <c:v>46.056921076829944</c:v>
                </c:pt>
                <c:pt idx="259">
                  <c:v>68.065755137667324</c:v>
                </c:pt>
                <c:pt idx="260">
                  <c:v>118.84807205452515</c:v>
                </c:pt>
                <c:pt idx="261">
                  <c:v>92.697799861463153</c:v>
                </c:pt>
                <c:pt idx="262">
                  <c:v>67.693214647797475</c:v>
                </c:pt>
                <c:pt idx="263">
                  <c:v>58.853516691173702</c:v>
                </c:pt>
                <c:pt idx="264">
                  <c:v>72.94796270717336</c:v>
                </c:pt>
                <c:pt idx="265">
                  <c:v>98.164314692632928</c:v>
                </c:pt>
                <c:pt idx="266">
                  <c:v>87.695514451480861</c:v>
                </c:pt>
                <c:pt idx="267">
                  <c:v>59.369515588063031</c:v>
                </c:pt>
                <c:pt idx="268">
                  <c:v>109.61025034944632</c:v>
                </c:pt>
                <c:pt idx="269">
                  <c:v>93.58629475255951</c:v>
                </c:pt>
                <c:pt idx="270">
                  <c:v>54.582902409355313</c:v>
                </c:pt>
                <c:pt idx="271">
                  <c:v>42.862565972792567</c:v>
                </c:pt>
                <c:pt idx="272">
                  <c:v>41.810390562764482</c:v>
                </c:pt>
                <c:pt idx="273">
                  <c:v>35.884098824317398</c:v>
                </c:pt>
                <c:pt idx="274">
                  <c:v>35.828726723017539</c:v>
                </c:pt>
                <c:pt idx="275">
                  <c:v>94.36847814927772</c:v>
                </c:pt>
                <c:pt idx="276">
                  <c:v>98.324237188029969</c:v>
                </c:pt>
                <c:pt idx="277">
                  <c:v>115.88319896124533</c:v>
                </c:pt>
                <c:pt idx="278">
                  <c:v>161.51958867675003</c:v>
                </c:pt>
                <c:pt idx="279">
                  <c:v>177.45538744288322</c:v>
                </c:pt>
                <c:pt idx="280">
                  <c:v>132.8594644488189</c:v>
                </c:pt>
                <c:pt idx="281">
                  <c:v>93.601842601366329</c:v>
                </c:pt>
                <c:pt idx="282">
                  <c:v>52.98010995278824</c:v>
                </c:pt>
                <c:pt idx="283">
                  <c:v>28.871284487312792</c:v>
                </c:pt>
                <c:pt idx="284">
                  <c:v>44.010827501079305</c:v>
                </c:pt>
                <c:pt idx="285">
                  <c:v>39.00971136310261</c:v>
                </c:pt>
                <c:pt idx="286">
                  <c:v>24.216947510381384</c:v>
                </c:pt>
                <c:pt idx="287">
                  <c:v>52.419095840330158</c:v>
                </c:pt>
                <c:pt idx="288">
                  <c:v>35.170372715538903</c:v>
                </c:pt>
                <c:pt idx="289">
                  <c:v>24.202792818302754</c:v>
                </c:pt>
                <c:pt idx="290">
                  <c:v>19.197565276529748</c:v>
                </c:pt>
                <c:pt idx="291">
                  <c:v>19.293664893173815</c:v>
                </c:pt>
                <c:pt idx="292">
                  <c:v>28.193040478145534</c:v>
                </c:pt>
                <c:pt idx="293">
                  <c:v>26.585096636445119</c:v>
                </c:pt>
                <c:pt idx="294">
                  <c:v>31.468214676090469</c:v>
                </c:pt>
                <c:pt idx="295">
                  <c:v>25.50365044217736</c:v>
                </c:pt>
                <c:pt idx="296">
                  <c:v>19.389063341976122</c:v>
                </c:pt>
                <c:pt idx="297">
                  <c:v>20.15251667502265</c:v>
                </c:pt>
                <c:pt idx="298">
                  <c:v>22.944121787728658</c:v>
                </c:pt>
                <c:pt idx="299">
                  <c:v>29.582934747791917</c:v>
                </c:pt>
                <c:pt idx="300">
                  <c:v>32.426448145719959</c:v>
                </c:pt>
                <c:pt idx="301">
                  <c:v>30.393897753371373</c:v>
                </c:pt>
                <c:pt idx="302">
                  <c:v>27.217391640332021</c:v>
                </c:pt>
                <c:pt idx="303">
                  <c:v>18.051802912654217</c:v>
                </c:pt>
                <c:pt idx="304">
                  <c:v>19.497505046742919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6-4FD0-8909-98AF856CD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'094'!$V$11:$W$11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'094'!$R$14:$R$4146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'094'!$P$14:$P$4146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2-4FD3-84C4-DAAB3B781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'094'!$BN$11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'094'!$BN$14:$BN$4146</c:f>
              <c:numCache>
                <c:formatCode>0.0</c:formatCode>
                <c:ptCount val="4133"/>
                <c:pt idx="0">
                  <c:v>3.1868520714033171</c:v>
                </c:pt>
                <c:pt idx="1">
                  <c:v>3.08348118748924</c:v>
                </c:pt>
                <c:pt idx="2">
                  <c:v>3.1058261889814349</c:v>
                </c:pt>
                <c:pt idx="3">
                  <c:v>3.1105239387407586</c:v>
                </c:pt>
                <c:pt idx="4">
                  <c:v>3.1266565359199707</c:v>
                </c:pt>
                <c:pt idx="5">
                  <c:v>3.0767089330069122</c:v>
                </c:pt>
                <c:pt idx="6">
                  <c:v>2.9413740919496836</c:v>
                </c:pt>
                <c:pt idx="7">
                  <c:v>2.8881330191941208</c:v>
                </c:pt>
                <c:pt idx="8">
                  <c:v>3.0350169530610942</c:v>
                </c:pt>
                <c:pt idx="9">
                  <c:v>3.1533416670394137</c:v>
                </c:pt>
                <c:pt idx="10">
                  <c:v>3.196781140608572</c:v>
                </c:pt>
                <c:pt idx="11">
                  <c:v>3.2177390095086813</c:v>
                </c:pt>
                <c:pt idx="12">
                  <c:v>3.2577001255400311</c:v>
                </c:pt>
                <c:pt idx="13">
                  <c:v>3.2704886432672393</c:v>
                </c:pt>
                <c:pt idx="14">
                  <c:v>3.3070051150190958</c:v>
                </c:pt>
                <c:pt idx="15">
                  <c:v>3.2379985063883785</c:v>
                </c:pt>
                <c:pt idx="16">
                  <c:v>3.2626158976676938</c:v>
                </c:pt>
                <c:pt idx="17">
                  <c:v>3.2590064844852247</c:v>
                </c:pt>
                <c:pt idx="18">
                  <c:v>3.295927490141318</c:v>
                </c:pt>
                <c:pt idx="19">
                  <c:v>3.3540089029018305</c:v>
                </c:pt>
                <c:pt idx="20">
                  <c:v>3.3121148116985331</c:v>
                </c:pt>
                <c:pt idx="21">
                  <c:v>3.3331085482335765</c:v>
                </c:pt>
                <c:pt idx="22">
                  <c:v>3.3266198170919976</c:v>
                </c:pt>
                <c:pt idx="23">
                  <c:v>3.3709385976082347</c:v>
                </c:pt>
                <c:pt idx="24">
                  <c:v>3.437266037000358</c:v>
                </c:pt>
                <c:pt idx="25">
                  <c:v>3.4702713854853182</c:v>
                </c:pt>
                <c:pt idx="26">
                  <c:v>3.4923533464013334</c:v>
                </c:pt>
                <c:pt idx="27">
                  <c:v>3.4473641141716418</c:v>
                </c:pt>
                <c:pt idx="28">
                  <c:v>3.4755264066411868</c:v>
                </c:pt>
                <c:pt idx="29">
                  <c:v>3.4627631651370603</c:v>
                </c:pt>
                <c:pt idx="30">
                  <c:v>3.3877740551137436</c:v>
                </c:pt>
                <c:pt idx="31">
                  <c:v>3.1877245980548818</c:v>
                </c:pt>
                <c:pt idx="32">
                  <c:v>3.2072454943709467</c:v>
                </c:pt>
                <c:pt idx="33">
                  <c:v>3.2166881542814032</c:v>
                </c:pt>
                <c:pt idx="34">
                  <c:v>3.0551488179270447</c:v>
                </c:pt>
                <c:pt idx="35">
                  <c:v>3.1249830704453858</c:v>
                </c:pt>
                <c:pt idx="36">
                  <c:v>3.1394205920747362</c:v>
                </c:pt>
                <c:pt idx="37">
                  <c:v>3.0418930929857648</c:v>
                </c:pt>
                <c:pt idx="38">
                  <c:v>3.2008118462705291</c:v>
                </c:pt>
                <c:pt idx="39">
                  <c:v>3.1598474599639048</c:v>
                </c:pt>
                <c:pt idx="40">
                  <c:v>3.2380293050598787</c:v>
                </c:pt>
                <c:pt idx="41">
                  <c:v>3.1355095699245075</c:v>
                </c:pt>
                <c:pt idx="42">
                  <c:v>3.1227166099523185</c:v>
                </c:pt>
                <c:pt idx="43">
                  <c:v>3.184033966127382</c:v>
                </c:pt>
                <c:pt idx="44">
                  <c:v>3.0657485302113736</c:v>
                </c:pt>
                <c:pt idx="45">
                  <c:v>3.027727662174525</c:v>
                </c:pt>
                <c:pt idx="46">
                  <c:v>2.9665044794440005</c:v>
                </c:pt>
                <c:pt idx="47">
                  <c:v>2.923056631663945</c:v>
                </c:pt>
                <c:pt idx="48">
                  <c:v>2.6964307889732391</c:v>
                </c:pt>
                <c:pt idx="49">
                  <c:v>2.7484628070992749</c:v>
                </c:pt>
                <c:pt idx="50">
                  <c:v>2.7500778931751029</c:v>
                </c:pt>
                <c:pt idx="51">
                  <c:v>2.6441792661893979</c:v>
                </c:pt>
                <c:pt idx="52">
                  <c:v>2.8100233212195209</c:v>
                </c:pt>
                <c:pt idx="53">
                  <c:v>3.0633096382189535</c:v>
                </c:pt>
                <c:pt idx="54">
                  <c:v>3.1229938067906726</c:v>
                </c:pt>
                <c:pt idx="55">
                  <c:v>3.2044770466569985</c:v>
                </c:pt>
                <c:pt idx="56">
                  <c:v>3.2366812426399085</c:v>
                </c:pt>
                <c:pt idx="57">
                  <c:v>3.2527704580497225</c:v>
                </c:pt>
                <c:pt idx="58">
                  <c:v>3.2581576385208888</c:v>
                </c:pt>
                <c:pt idx="59">
                  <c:v>3.2491105230036328</c:v>
                </c:pt>
                <c:pt idx="60">
                  <c:v>3.2289141743221603</c:v>
                </c:pt>
                <c:pt idx="61">
                  <c:v>3.2097089872297544</c:v>
                </c:pt>
                <c:pt idx="62">
                  <c:v>3.2376960275505691</c:v>
                </c:pt>
                <c:pt idx="63">
                  <c:v>3.2493763432665776</c:v>
                </c:pt>
                <c:pt idx="64">
                  <c:v>3.2545861613895242</c:v>
                </c:pt>
                <c:pt idx="65">
                  <c:v>3.2639749724239229</c:v>
                </c:pt>
                <c:pt idx="66">
                  <c:v>3.2755218042806251</c:v>
                </c:pt>
                <c:pt idx="67">
                  <c:v>3.297996530227735</c:v>
                </c:pt>
                <c:pt idx="68">
                  <c:v>3.3350585181176462</c:v>
                </c:pt>
                <c:pt idx="69">
                  <c:v>3.3676859504857308</c:v>
                </c:pt>
                <c:pt idx="70">
                  <c:v>3.4208931492832786</c:v>
                </c:pt>
                <c:pt idx="71">
                  <c:v>3.4797159541193077</c:v>
                </c:pt>
                <c:pt idx="72">
                  <c:v>3.3532832528986152</c:v>
                </c:pt>
                <c:pt idx="73">
                  <c:v>3.4379354523644614</c:v>
                </c:pt>
                <c:pt idx="74">
                  <c:v>3.3623549216061721</c:v>
                </c:pt>
                <c:pt idx="75">
                  <c:v>3.4783323439207843</c:v>
                </c:pt>
                <c:pt idx="76">
                  <c:v>3.1542032210065578</c:v>
                </c:pt>
                <c:pt idx="77">
                  <c:v>2.855961689081167</c:v>
                </c:pt>
                <c:pt idx="78">
                  <c:v>3.2494351881551071</c:v>
                </c:pt>
                <c:pt idx="79">
                  <c:v>3.2272535606741868</c:v>
                </c:pt>
                <c:pt idx="80">
                  <c:v>3.2907170185756582</c:v>
                </c:pt>
                <c:pt idx="81">
                  <c:v>3.2933663775055995</c:v>
                </c:pt>
                <c:pt idx="82">
                  <c:v>3.3335733173073576</c:v>
                </c:pt>
                <c:pt idx="83">
                  <c:v>3.3562680954852584</c:v>
                </c:pt>
                <c:pt idx="84">
                  <c:v>3.3784026313448789</c:v>
                </c:pt>
                <c:pt idx="85">
                  <c:v>3.3599490863268353</c:v>
                </c:pt>
                <c:pt idx="86">
                  <c:v>3.3472759644657253</c:v>
                </c:pt>
                <c:pt idx="87">
                  <c:v>3.368065257655906</c:v>
                </c:pt>
                <c:pt idx="88">
                  <c:v>3.3984793059928395</c:v>
                </c:pt>
                <c:pt idx="89">
                  <c:v>2.9724789690071654</c:v>
                </c:pt>
                <c:pt idx="90">
                  <c:v>3.5010537670600681</c:v>
                </c:pt>
                <c:pt idx="91">
                  <c:v>3.3027498508766846</c:v>
                </c:pt>
                <c:pt idx="92">
                  <c:v>3.3464559790138129</c:v>
                </c:pt>
                <c:pt idx="93">
                  <c:v>3.3363583403671311</c:v>
                </c:pt>
                <c:pt idx="94">
                  <c:v>3.3397714242427972</c:v>
                </c:pt>
                <c:pt idx="95">
                  <c:v>3.3340039925962874</c:v>
                </c:pt>
                <c:pt idx="96">
                  <c:v>3.3208985367635258</c:v>
                </c:pt>
                <c:pt idx="97">
                  <c:v>3.3517586719167514</c:v>
                </c:pt>
                <c:pt idx="98">
                  <c:v>3.3384800106123595</c:v>
                </c:pt>
                <c:pt idx="99">
                  <c:v>3.3423426005624339</c:v>
                </c:pt>
                <c:pt idx="100">
                  <c:v>3.3243427019619163</c:v>
                </c:pt>
                <c:pt idx="101">
                  <c:v>3.3046604750620152</c:v>
                </c:pt>
                <c:pt idx="102">
                  <c:v>3.2878979872552034</c:v>
                </c:pt>
                <c:pt idx="103">
                  <c:v>3.3073686407390799</c:v>
                </c:pt>
                <c:pt idx="104">
                  <c:v>3.1830362086565516</c:v>
                </c:pt>
                <c:pt idx="105">
                  <c:v>3.238429452081089</c:v>
                </c:pt>
                <c:pt idx="106">
                  <c:v>3.2654423981539251</c:v>
                </c:pt>
                <c:pt idx="107">
                  <c:v>3.3252676506746273</c:v>
                </c:pt>
                <c:pt idx="108">
                  <c:v>3.3087974206456918</c:v>
                </c:pt>
                <c:pt idx="109">
                  <c:v>3.2955093319169717</c:v>
                </c:pt>
                <c:pt idx="110">
                  <c:v>3.308845381904145</c:v>
                </c:pt>
                <c:pt idx="111">
                  <c:v>3.3218837324290384</c:v>
                </c:pt>
                <c:pt idx="112">
                  <c:v>3.2566163548203293</c:v>
                </c:pt>
                <c:pt idx="113">
                  <c:v>3.2214527357749456</c:v>
                </c:pt>
                <c:pt idx="114">
                  <c:v>3.2618599877941108</c:v>
                </c:pt>
                <c:pt idx="115">
                  <c:v>3.3286830042924156</c:v>
                </c:pt>
                <c:pt idx="116">
                  <c:v>3.2586241934420004</c:v>
                </c:pt>
                <c:pt idx="117">
                  <c:v>3.2638158821268277</c:v>
                </c:pt>
                <c:pt idx="118">
                  <c:v>3.3022339308309463</c:v>
                </c:pt>
                <c:pt idx="119">
                  <c:v>3.2856109588575482</c:v>
                </c:pt>
                <c:pt idx="120">
                  <c:v>3.2870114275130069</c:v>
                </c:pt>
                <c:pt idx="121">
                  <c:v>3.2686967563413822</c:v>
                </c:pt>
                <c:pt idx="122">
                  <c:v>3.272667246487087</c:v>
                </c:pt>
                <c:pt idx="123">
                  <c:v>3.2999346829353495</c:v>
                </c:pt>
                <c:pt idx="124">
                  <c:v>3.3189218304025161</c:v>
                </c:pt>
                <c:pt idx="125">
                  <c:v>3.337868338317481</c:v>
                </c:pt>
                <c:pt idx="126">
                  <c:v>3.3401843210385866</c:v>
                </c:pt>
                <c:pt idx="127">
                  <c:v>3.3154606285524881</c:v>
                </c:pt>
                <c:pt idx="128">
                  <c:v>3.3190146074724378</c:v>
                </c:pt>
                <c:pt idx="129">
                  <c:v>3.3430342474574979</c:v>
                </c:pt>
                <c:pt idx="130">
                  <c:v>3.3806272636410881</c:v>
                </c:pt>
                <c:pt idx="131">
                  <c:v>3.3519545182218704</c:v>
                </c:pt>
                <c:pt idx="132">
                  <c:v>3.3438434499152305</c:v>
                </c:pt>
                <c:pt idx="133">
                  <c:v>3.2620050184402625</c:v>
                </c:pt>
                <c:pt idx="134">
                  <c:v>3.3320860680924635</c:v>
                </c:pt>
                <c:pt idx="135">
                  <c:v>3.4059694858246301</c:v>
                </c:pt>
                <c:pt idx="136">
                  <c:v>3.3189126232273654</c:v>
                </c:pt>
                <c:pt idx="137">
                  <c:v>3.2353153297267192</c:v>
                </c:pt>
                <c:pt idx="138">
                  <c:v>3.282268264254586</c:v>
                </c:pt>
                <c:pt idx="139">
                  <c:v>3.28392567242186</c:v>
                </c:pt>
                <c:pt idx="140">
                  <c:v>3.2924724973439594</c:v>
                </c:pt>
                <c:pt idx="141">
                  <c:v>3.3120969472088797</c:v>
                </c:pt>
                <c:pt idx="142">
                  <c:v>3.3395264832281297</c:v>
                </c:pt>
                <c:pt idx="143">
                  <c:v>3.3384235394784043</c:v>
                </c:pt>
                <c:pt idx="144">
                  <c:v>3.3184845988623128</c:v>
                </c:pt>
                <c:pt idx="145">
                  <c:v>3.1279783645430155</c:v>
                </c:pt>
                <c:pt idx="146">
                  <c:v>3.1938453824714417</c:v>
                </c:pt>
                <c:pt idx="147">
                  <c:v>3.2243764180153196</c:v>
                </c:pt>
                <c:pt idx="148">
                  <c:v>3.2709978254772305</c:v>
                </c:pt>
                <c:pt idx="149">
                  <c:v>3.2709840604316489</c:v>
                </c:pt>
                <c:pt idx="150">
                  <c:v>3.256678207863307</c:v>
                </c:pt>
                <c:pt idx="151">
                  <c:v>3.2600542147048825</c:v>
                </c:pt>
                <c:pt idx="152">
                  <c:v>3.2505367381800694</c:v>
                </c:pt>
                <c:pt idx="153">
                  <c:v>3.2531451456086473</c:v>
                </c:pt>
                <c:pt idx="154">
                  <c:v>3.254344201954523</c:v>
                </c:pt>
                <c:pt idx="155">
                  <c:v>3.2434280567943072</c:v>
                </c:pt>
                <c:pt idx="156">
                  <c:v>3.242577452921902</c:v>
                </c:pt>
                <c:pt idx="157">
                  <c:v>3.2502208448217149</c:v>
                </c:pt>
                <c:pt idx="158">
                  <c:v>3.2582211853135497</c:v>
                </c:pt>
                <c:pt idx="159">
                  <c:v>3.2555987219538021</c:v>
                </c:pt>
                <c:pt idx="160">
                  <c:v>3.2504124470798015</c:v>
                </c:pt>
                <c:pt idx="161">
                  <c:v>3.247560948926445</c:v>
                </c:pt>
                <c:pt idx="162">
                  <c:v>3.2437976571631322</c:v>
                </c:pt>
                <c:pt idx="163">
                  <c:v>3.2361032520107376</c:v>
                </c:pt>
                <c:pt idx="164">
                  <c:v>3.2363918360925297</c:v>
                </c:pt>
                <c:pt idx="165">
                  <c:v>3.2286239510858734</c:v>
                </c:pt>
                <c:pt idx="166">
                  <c:v>3.2165476464958376</c:v>
                </c:pt>
                <c:pt idx="167">
                  <c:v>3.2020821858680186</c:v>
                </c:pt>
                <c:pt idx="168">
                  <c:v>3.2014793453052079</c:v>
                </c:pt>
                <c:pt idx="169">
                  <c:v>3.1948587224632679</c:v>
                </c:pt>
                <c:pt idx="170">
                  <c:v>3.1783521107260886</c:v>
                </c:pt>
                <c:pt idx="171">
                  <c:v>3.2148495909155335</c:v>
                </c:pt>
                <c:pt idx="172">
                  <c:v>3.2330797359926979</c:v>
                </c:pt>
                <c:pt idx="173">
                  <c:v>3.1490685546103871</c:v>
                </c:pt>
                <c:pt idx="174">
                  <c:v>3.2423671168442789</c:v>
                </c:pt>
                <c:pt idx="175">
                  <c:v>3.1362644777512854</c:v>
                </c:pt>
                <c:pt idx="176">
                  <c:v>3.3080283353145368</c:v>
                </c:pt>
                <c:pt idx="177">
                  <c:v>3.2290074710668906</c:v>
                </c:pt>
                <c:pt idx="178">
                  <c:v>3.3323579305701303</c:v>
                </c:pt>
                <c:pt idx="179">
                  <c:v>3.3336425974692334</c:v>
                </c:pt>
                <c:pt idx="180">
                  <c:v>2.9896237645092598</c:v>
                </c:pt>
                <c:pt idx="181">
                  <c:v>3.1980610520650594</c:v>
                </c:pt>
                <c:pt idx="182">
                  <c:v>3.2076640005179149</c:v>
                </c:pt>
                <c:pt idx="183">
                  <c:v>3.0331678662534003</c:v>
                </c:pt>
                <c:pt idx="184">
                  <c:v>2.9433746740038882</c:v>
                </c:pt>
                <c:pt idx="185">
                  <c:v>2.9447540939140868</c:v>
                </c:pt>
                <c:pt idx="186">
                  <c:v>2.9073337078669996</c:v>
                </c:pt>
                <c:pt idx="187">
                  <c:v>3.0571931376701773</c:v>
                </c:pt>
                <c:pt idx="188">
                  <c:v>3.0218209276086077</c:v>
                </c:pt>
                <c:pt idx="189">
                  <c:v>3.0694986597395335</c:v>
                </c:pt>
                <c:pt idx="190">
                  <c:v>2.9948464170249678</c:v>
                </c:pt>
                <c:pt idx="191">
                  <c:v>2.9642349900449672</c:v>
                </c:pt>
                <c:pt idx="192">
                  <c:v>3.0409787755210069</c:v>
                </c:pt>
                <c:pt idx="193">
                  <c:v>2.9935984420405122</c:v>
                </c:pt>
                <c:pt idx="194">
                  <c:v>3.0055809459330427</c:v>
                </c:pt>
                <c:pt idx="195">
                  <c:v>2.9459900493156028</c:v>
                </c:pt>
                <c:pt idx="196">
                  <c:v>2.8806059297829805</c:v>
                </c:pt>
                <c:pt idx="197">
                  <c:v>2.9151455428898392</c:v>
                </c:pt>
                <c:pt idx="198">
                  <c:v>2.7926195405164589</c:v>
                </c:pt>
                <c:pt idx="199">
                  <c:v>2.7385169953494861</c:v>
                </c:pt>
                <c:pt idx="200">
                  <c:v>2.7821641857813928</c:v>
                </c:pt>
                <c:pt idx="201">
                  <c:v>2.8081900565642091</c:v>
                </c:pt>
                <c:pt idx="202">
                  <c:v>2.8413616165066919</c:v>
                </c:pt>
                <c:pt idx="203">
                  <c:v>2.8240591664951524</c:v>
                </c:pt>
                <c:pt idx="204">
                  <c:v>2.793293653087368</c:v>
                </c:pt>
                <c:pt idx="205">
                  <c:v>2.8732662297226357</c:v>
                </c:pt>
                <c:pt idx="206">
                  <c:v>2.8034758327464959</c:v>
                </c:pt>
                <c:pt idx="207">
                  <c:v>2.7478325928793876</c:v>
                </c:pt>
                <c:pt idx="208">
                  <c:v>2.7286573161870202</c:v>
                </c:pt>
                <c:pt idx="209">
                  <c:v>2.8458607592460239</c:v>
                </c:pt>
                <c:pt idx="210">
                  <c:v>2.8916010251665103</c:v>
                </c:pt>
                <c:pt idx="211">
                  <c:v>2.5711505820450626</c:v>
                </c:pt>
                <c:pt idx="212">
                  <c:v>2.4729780783669222</c:v>
                </c:pt>
                <c:pt idx="213">
                  <c:v>2.3440023418928591</c:v>
                </c:pt>
                <c:pt idx="214">
                  <c:v>2.2488960461962857</c:v>
                </c:pt>
                <c:pt idx="215">
                  <c:v>2.0686263668077651</c:v>
                </c:pt>
                <c:pt idx="216">
                  <c:v>2.1150264402944758</c:v>
                </c:pt>
                <c:pt idx="217">
                  <c:v>2.2847888476377594</c:v>
                </c:pt>
                <c:pt idx="218">
                  <c:v>2.5944621546924576</c:v>
                </c:pt>
                <c:pt idx="219">
                  <c:v>2.7502894416635542</c:v>
                </c:pt>
                <c:pt idx="220">
                  <c:v>2.8070580467585025</c:v>
                </c:pt>
                <c:pt idx="221">
                  <c:v>2.8851727544990746</c:v>
                </c:pt>
                <c:pt idx="222">
                  <c:v>2.9038537628684216</c:v>
                </c:pt>
                <c:pt idx="223">
                  <c:v>2.9030279252647322</c:v>
                </c:pt>
                <c:pt idx="224">
                  <c:v>2.7775317827729107</c:v>
                </c:pt>
                <c:pt idx="225">
                  <c:v>2.7029960619193996</c:v>
                </c:pt>
                <c:pt idx="226">
                  <c:v>2.9004195165601279</c:v>
                </c:pt>
                <c:pt idx="227">
                  <c:v>2.5550017603267525</c:v>
                </c:pt>
                <c:pt idx="228">
                  <c:v>2.4997083891938834</c:v>
                </c:pt>
                <c:pt idx="229">
                  <c:v>2.6457412028387437</c:v>
                </c:pt>
                <c:pt idx="230">
                  <c:v>2.7358885465882121</c:v>
                </c:pt>
                <c:pt idx="231">
                  <c:v>2.6142843092045549</c:v>
                </c:pt>
                <c:pt idx="232">
                  <c:v>2.7267275722885023</c:v>
                </c:pt>
                <c:pt idx="233">
                  <c:v>2.7407390186036591</c:v>
                </c:pt>
                <c:pt idx="234">
                  <c:v>2.6908145806536861</c:v>
                </c:pt>
                <c:pt idx="235">
                  <c:v>2.7030859447914826</c:v>
                </c:pt>
                <c:pt idx="236">
                  <c:v>2.7937883537128303</c:v>
                </c:pt>
                <c:pt idx="237">
                  <c:v>2.6266768693746534</c:v>
                </c:pt>
                <c:pt idx="238">
                  <c:v>2.7841850199262348</c:v>
                </c:pt>
                <c:pt idx="239">
                  <c:v>2.7557625862096375</c:v>
                </c:pt>
                <c:pt idx="240">
                  <c:v>2.6917853028219105</c:v>
                </c:pt>
                <c:pt idx="241">
                  <c:v>2.623001762256234</c:v>
                </c:pt>
                <c:pt idx="242">
                  <c:v>2.7350809931090003</c:v>
                </c:pt>
                <c:pt idx="243">
                  <c:v>2.6865521002728521</c:v>
                </c:pt>
                <c:pt idx="244">
                  <c:v>2.6595063742942191</c:v>
                </c:pt>
                <c:pt idx="245">
                  <c:v>2.7565065892163716</c:v>
                </c:pt>
                <c:pt idx="246">
                  <c:v>2.7840402922568797</c:v>
                </c:pt>
                <c:pt idx="247">
                  <c:v>2.7659109681446319</c:v>
                </c:pt>
                <c:pt idx="248">
                  <c:v>2.7658235464017897</c:v>
                </c:pt>
                <c:pt idx="249">
                  <c:v>2.7691356543674823</c:v>
                </c:pt>
                <c:pt idx="250">
                  <c:v>2.7498671220293942</c:v>
                </c:pt>
                <c:pt idx="251">
                  <c:v>2.6976214625904977</c:v>
                </c:pt>
                <c:pt idx="252">
                  <c:v>2.4573609057958352</c:v>
                </c:pt>
                <c:pt idx="253">
                  <c:v>2.6901293551449434</c:v>
                </c:pt>
                <c:pt idx="254">
                  <c:v>2.4416014834183009</c:v>
                </c:pt>
                <c:pt idx="255">
                  <c:v>2.5588558078878001</c:v>
                </c:pt>
                <c:pt idx="256">
                  <c:v>2.7537444379618901</c:v>
                </c:pt>
                <c:pt idx="257">
                  <c:v>2.7794082836389276</c:v>
                </c:pt>
                <c:pt idx="258">
                  <c:v>2.4871944013825624</c:v>
                </c:pt>
                <c:pt idx="259">
                  <c:v>2.175577106451148</c:v>
                </c:pt>
                <c:pt idx="260">
                  <c:v>1.7999290712200404</c:v>
                </c:pt>
                <c:pt idx="261">
                  <c:v>1.9578234882467531</c:v>
                </c:pt>
                <c:pt idx="262">
                  <c:v>2.1856988856121138</c:v>
                </c:pt>
                <c:pt idx="263">
                  <c:v>2.2431379555010711</c:v>
                </c:pt>
                <c:pt idx="264">
                  <c:v>2.0684232060436352</c:v>
                </c:pt>
                <c:pt idx="265">
                  <c:v>1.9029156460631409</c:v>
                </c:pt>
                <c:pt idx="266">
                  <c:v>2.1350211767670104</c:v>
                </c:pt>
                <c:pt idx="267">
                  <c:v>2.3027334208544996</c:v>
                </c:pt>
                <c:pt idx="268">
                  <c:v>1.9500724729820724</c:v>
                </c:pt>
                <c:pt idx="269">
                  <c:v>2.0425481705685424</c:v>
                </c:pt>
                <c:pt idx="270">
                  <c:v>2.3643413719793771</c:v>
                </c:pt>
                <c:pt idx="271">
                  <c:v>2.5125626615466174</c:v>
                </c:pt>
                <c:pt idx="272">
                  <c:v>2.493159734690602</c:v>
                </c:pt>
                <c:pt idx="273">
                  <c:v>2.5437553340601413</c:v>
                </c:pt>
                <c:pt idx="274">
                  <c:v>2.4556136457072921</c:v>
                </c:pt>
                <c:pt idx="275">
                  <c:v>1.8560395471170641</c:v>
                </c:pt>
                <c:pt idx="276">
                  <c:v>1.9315946836435007</c:v>
                </c:pt>
                <c:pt idx="277">
                  <c:v>1.9382611682830928</c:v>
                </c:pt>
                <c:pt idx="278">
                  <c:v>1.7495604145901811</c:v>
                </c:pt>
                <c:pt idx="279">
                  <c:v>1.7116191625194235</c:v>
                </c:pt>
                <c:pt idx="280">
                  <c:v>1.9209164156196126</c:v>
                </c:pt>
                <c:pt idx="281">
                  <c:v>2.1654078449044372</c:v>
                </c:pt>
                <c:pt idx="282">
                  <c:v>2.4514076436660406</c:v>
                </c:pt>
                <c:pt idx="283">
                  <c:v>2.6593808897002105</c:v>
                </c:pt>
                <c:pt idx="284">
                  <c:v>2.4011696577365176</c:v>
                </c:pt>
                <c:pt idx="285">
                  <c:v>2.4803117943187556</c:v>
                </c:pt>
                <c:pt idx="286">
                  <c:v>2.73184516926234</c:v>
                </c:pt>
                <c:pt idx="287">
                  <c:v>2.288185037799888</c:v>
                </c:pt>
                <c:pt idx="288">
                  <c:v>2.4942110781678206</c:v>
                </c:pt>
                <c:pt idx="289">
                  <c:v>2.6373165028931482</c:v>
                </c:pt>
                <c:pt idx="290">
                  <c:v>2.6812822018116433</c:v>
                </c:pt>
                <c:pt idx="291">
                  <c:v>2.6698686456119107</c:v>
                </c:pt>
                <c:pt idx="292">
                  <c:v>2.5521767190169458</c:v>
                </c:pt>
                <c:pt idx="293">
                  <c:v>2.6279620096950653</c:v>
                </c:pt>
                <c:pt idx="294">
                  <c:v>2.5002849863395582</c:v>
                </c:pt>
                <c:pt idx="295">
                  <c:v>2.5929800800950606</c:v>
                </c:pt>
                <c:pt idx="296">
                  <c:v>2.6944684644831889</c:v>
                </c:pt>
                <c:pt idx="297">
                  <c:v>2.6457191172618995</c:v>
                </c:pt>
                <c:pt idx="298">
                  <c:v>2.6140656067411419</c:v>
                </c:pt>
                <c:pt idx="299">
                  <c:v>2.5439196892176983</c:v>
                </c:pt>
                <c:pt idx="300">
                  <c:v>2.503906878391442</c:v>
                </c:pt>
                <c:pt idx="301">
                  <c:v>2.5690206542135448</c:v>
                </c:pt>
                <c:pt idx="302">
                  <c:v>2.5645612017173645</c:v>
                </c:pt>
                <c:pt idx="303">
                  <c:v>2.7112121790696011</c:v>
                </c:pt>
                <c:pt idx="304">
                  <c:v>2.6574331738192027</c:v>
                </c:pt>
              </c:numCache>
            </c:numRef>
          </c:xVal>
          <c:yVal>
            <c:numRef>
              <c:f>'094'!$J$13:$J$4146</c:f>
              <c:numCache>
                <c:formatCode>0.0</c:formatCode>
                <c:ptCount val="4134"/>
                <c:pt idx="0">
                  <c:v>5.0549999999999997</c:v>
                </c:pt>
                <c:pt idx="1">
                  <c:v>4.8909580052493435</c:v>
                </c:pt>
                <c:pt idx="2">
                  <c:v>4.7269160104986874</c:v>
                </c:pt>
                <c:pt idx="3">
                  <c:v>4.5628740157480312</c:v>
                </c:pt>
                <c:pt idx="4">
                  <c:v>4.398832020997375</c:v>
                </c:pt>
                <c:pt idx="5">
                  <c:v>4.2347900262467189</c:v>
                </c:pt>
                <c:pt idx="6">
                  <c:v>4.0707480314960627</c:v>
                </c:pt>
                <c:pt idx="7">
                  <c:v>3.9067060367454065</c:v>
                </c:pt>
                <c:pt idx="8">
                  <c:v>3.7426640419947503</c:v>
                </c:pt>
                <c:pt idx="9">
                  <c:v>3.5786220472440942</c:v>
                </c:pt>
                <c:pt idx="10">
                  <c:v>3.414580052493438</c:v>
                </c:pt>
                <c:pt idx="11">
                  <c:v>3.2505380577427818</c:v>
                </c:pt>
                <c:pt idx="12">
                  <c:v>3.0864960629921256</c:v>
                </c:pt>
                <c:pt idx="13">
                  <c:v>2.9224540682414695</c:v>
                </c:pt>
                <c:pt idx="14">
                  <c:v>2.7584120734908137</c:v>
                </c:pt>
                <c:pt idx="15">
                  <c:v>2.5943700787401571</c:v>
                </c:pt>
                <c:pt idx="16">
                  <c:v>2.430328083989501</c:v>
                </c:pt>
                <c:pt idx="17">
                  <c:v>2.2662860892388452</c:v>
                </c:pt>
                <c:pt idx="18">
                  <c:v>2.1022440944881886</c:v>
                </c:pt>
                <c:pt idx="19">
                  <c:v>1.9382020997375329</c:v>
                </c:pt>
                <c:pt idx="20">
                  <c:v>1.7741601049868767</c:v>
                </c:pt>
                <c:pt idx="21">
                  <c:v>1.6101181102362201</c:v>
                </c:pt>
                <c:pt idx="22">
                  <c:v>1.4460761154855639</c:v>
                </c:pt>
                <c:pt idx="23">
                  <c:v>1.2820341207349082</c:v>
                </c:pt>
                <c:pt idx="24">
                  <c:v>1.117992125984252</c:v>
                </c:pt>
                <c:pt idx="25">
                  <c:v>0.9539501312335954</c:v>
                </c:pt>
                <c:pt idx="26">
                  <c:v>0.78990813648293923</c:v>
                </c:pt>
                <c:pt idx="27">
                  <c:v>0.62586614173228305</c:v>
                </c:pt>
                <c:pt idx="28">
                  <c:v>0.46182414698162777</c:v>
                </c:pt>
                <c:pt idx="29">
                  <c:v>0.2977821522309716</c:v>
                </c:pt>
                <c:pt idx="30">
                  <c:v>0.13374015748031454</c:v>
                </c:pt>
                <c:pt idx="31">
                  <c:v>-3.0301837270341636E-2</c:v>
                </c:pt>
                <c:pt idx="32">
                  <c:v>-0.19434383202099781</c:v>
                </c:pt>
                <c:pt idx="33">
                  <c:v>-0.35838582677165309</c:v>
                </c:pt>
                <c:pt idx="34">
                  <c:v>-0.52242782152230927</c:v>
                </c:pt>
                <c:pt idx="35">
                  <c:v>-0.68646981627296544</c:v>
                </c:pt>
                <c:pt idx="36">
                  <c:v>-0.8505118110236225</c:v>
                </c:pt>
                <c:pt idx="37">
                  <c:v>-1.0145538057742787</c:v>
                </c:pt>
                <c:pt idx="38">
                  <c:v>-1.178595800524934</c:v>
                </c:pt>
                <c:pt idx="39">
                  <c:v>-1.3426377952755901</c:v>
                </c:pt>
                <c:pt idx="40">
                  <c:v>-1.5066797900262463</c:v>
                </c:pt>
                <c:pt idx="41">
                  <c:v>-1.6707217847769025</c:v>
                </c:pt>
                <c:pt idx="42">
                  <c:v>-1.8347637795275595</c:v>
                </c:pt>
                <c:pt idx="43">
                  <c:v>-1.9988057742782148</c:v>
                </c:pt>
                <c:pt idx="44">
                  <c:v>-2.1628477690288719</c:v>
                </c:pt>
                <c:pt idx="45">
                  <c:v>-2.3268897637795272</c:v>
                </c:pt>
                <c:pt idx="46">
                  <c:v>-2.4909317585301833</c:v>
                </c:pt>
                <c:pt idx="47">
                  <c:v>-2.6549737532808404</c:v>
                </c:pt>
                <c:pt idx="48">
                  <c:v>-2.8190157480314957</c:v>
                </c:pt>
                <c:pt idx="49">
                  <c:v>-2.9830577427821527</c:v>
                </c:pt>
                <c:pt idx="50">
                  <c:v>-3.1470997375328089</c:v>
                </c:pt>
                <c:pt idx="51">
                  <c:v>-3.3111417322834633</c:v>
                </c:pt>
                <c:pt idx="52">
                  <c:v>-3.4751837270341213</c:v>
                </c:pt>
                <c:pt idx="53">
                  <c:v>-3.6392257217847757</c:v>
                </c:pt>
                <c:pt idx="54">
                  <c:v>-3.8032677165354336</c:v>
                </c:pt>
                <c:pt idx="55">
                  <c:v>-3.9673097112860898</c:v>
                </c:pt>
                <c:pt idx="56">
                  <c:v>-4.1313517060367442</c:v>
                </c:pt>
                <c:pt idx="57">
                  <c:v>-4.2953937007874021</c:v>
                </c:pt>
                <c:pt idx="58">
                  <c:v>-4.4594356955380565</c:v>
                </c:pt>
                <c:pt idx="59">
                  <c:v>-4.6234776902887145</c:v>
                </c:pt>
                <c:pt idx="60">
                  <c:v>-4.7875196850393706</c:v>
                </c:pt>
                <c:pt idx="61">
                  <c:v>-4.951561679790025</c:v>
                </c:pt>
                <c:pt idx="62">
                  <c:v>-5.115603674540683</c:v>
                </c:pt>
                <c:pt idx="63">
                  <c:v>-5.2796456692913374</c:v>
                </c:pt>
                <c:pt idx="64">
                  <c:v>-5.4436876640419953</c:v>
                </c:pt>
                <c:pt idx="65">
                  <c:v>-5.6077296587926515</c:v>
                </c:pt>
                <c:pt idx="66">
                  <c:v>-5.7717716535433059</c:v>
                </c:pt>
                <c:pt idx="67">
                  <c:v>-5.9358136482939639</c:v>
                </c:pt>
                <c:pt idx="68">
                  <c:v>-6.0998556430446182</c:v>
                </c:pt>
                <c:pt idx="69">
                  <c:v>-6.2638976377952762</c:v>
                </c:pt>
                <c:pt idx="70">
                  <c:v>-6.4279396325459306</c:v>
                </c:pt>
                <c:pt idx="71">
                  <c:v>-6.5919816272965868</c:v>
                </c:pt>
                <c:pt idx="72">
                  <c:v>-6.7560236220472447</c:v>
                </c:pt>
                <c:pt idx="73">
                  <c:v>-6.9200656167978991</c:v>
                </c:pt>
                <c:pt idx="74">
                  <c:v>-7.0841076115485571</c:v>
                </c:pt>
                <c:pt idx="75">
                  <c:v>-7.2481496062992115</c:v>
                </c:pt>
                <c:pt idx="76">
                  <c:v>-7.4121916010498676</c:v>
                </c:pt>
                <c:pt idx="77">
                  <c:v>-7.5762335958005256</c:v>
                </c:pt>
                <c:pt idx="78">
                  <c:v>-7.74027559055118</c:v>
                </c:pt>
                <c:pt idx="79">
                  <c:v>-7.9043175853018379</c:v>
                </c:pt>
                <c:pt idx="80">
                  <c:v>-8.0683595800524923</c:v>
                </c:pt>
                <c:pt idx="81">
                  <c:v>-8.2324015748031485</c:v>
                </c:pt>
                <c:pt idx="82">
                  <c:v>-8.3964435695538047</c:v>
                </c:pt>
                <c:pt idx="83">
                  <c:v>-8.5604855643044626</c:v>
                </c:pt>
                <c:pt idx="84">
                  <c:v>-8.7245275590551188</c:v>
                </c:pt>
                <c:pt idx="85">
                  <c:v>-8.8885695538057732</c:v>
                </c:pt>
                <c:pt idx="86">
                  <c:v>-9.0526115485564294</c:v>
                </c:pt>
                <c:pt idx="87">
                  <c:v>-9.2166535433070855</c:v>
                </c:pt>
                <c:pt idx="88">
                  <c:v>-9.3806955380577435</c:v>
                </c:pt>
                <c:pt idx="89">
                  <c:v>-9.5447375328083996</c:v>
                </c:pt>
                <c:pt idx="90">
                  <c:v>-9.708779527559054</c:v>
                </c:pt>
                <c:pt idx="91">
                  <c:v>-9.8728215223097102</c:v>
                </c:pt>
                <c:pt idx="92">
                  <c:v>-10.036863517060366</c:v>
                </c:pt>
                <c:pt idx="93">
                  <c:v>-10.200905511811024</c:v>
                </c:pt>
                <c:pt idx="94">
                  <c:v>-10.364947506561681</c:v>
                </c:pt>
                <c:pt idx="95">
                  <c:v>-10.528989501312335</c:v>
                </c:pt>
                <c:pt idx="96">
                  <c:v>-10.693031496062991</c:v>
                </c:pt>
                <c:pt idx="97">
                  <c:v>-10.857073490813647</c:v>
                </c:pt>
                <c:pt idx="98">
                  <c:v>-11.021115485564305</c:v>
                </c:pt>
                <c:pt idx="99">
                  <c:v>-11.18515748031496</c:v>
                </c:pt>
                <c:pt idx="100">
                  <c:v>-11.349199475065618</c:v>
                </c:pt>
                <c:pt idx="101">
                  <c:v>-11.513241469816272</c:v>
                </c:pt>
                <c:pt idx="102">
                  <c:v>-11.677283464566926</c:v>
                </c:pt>
                <c:pt idx="103">
                  <c:v>-11.841325459317584</c:v>
                </c:pt>
                <c:pt idx="104">
                  <c:v>-12.005367454068242</c:v>
                </c:pt>
                <c:pt idx="105">
                  <c:v>-12.169409448818897</c:v>
                </c:pt>
                <c:pt idx="106">
                  <c:v>-12.333451443569551</c:v>
                </c:pt>
                <c:pt idx="107">
                  <c:v>-12.497493438320209</c:v>
                </c:pt>
                <c:pt idx="108">
                  <c:v>-12.661535433070867</c:v>
                </c:pt>
                <c:pt idx="109">
                  <c:v>-12.825577427821521</c:v>
                </c:pt>
                <c:pt idx="110">
                  <c:v>-12.989619422572179</c:v>
                </c:pt>
                <c:pt idx="111">
                  <c:v>-13.153661417322834</c:v>
                </c:pt>
                <c:pt idx="112">
                  <c:v>-13.317703412073488</c:v>
                </c:pt>
                <c:pt idx="113">
                  <c:v>-13.481745406824146</c:v>
                </c:pt>
                <c:pt idx="114">
                  <c:v>-13.645787401574804</c:v>
                </c:pt>
                <c:pt idx="115">
                  <c:v>-13.809829396325458</c:v>
                </c:pt>
                <c:pt idx="116">
                  <c:v>-13.973871391076113</c:v>
                </c:pt>
                <c:pt idx="117">
                  <c:v>-14.137913385826771</c:v>
                </c:pt>
                <c:pt idx="118">
                  <c:v>-14.301955380577429</c:v>
                </c:pt>
                <c:pt idx="119">
                  <c:v>-14.465997375328083</c:v>
                </c:pt>
                <c:pt idx="120">
                  <c:v>-14.630039370078741</c:v>
                </c:pt>
                <c:pt idx="121">
                  <c:v>-14.794081364829395</c:v>
                </c:pt>
                <c:pt idx="122">
                  <c:v>-14.95812335958005</c:v>
                </c:pt>
                <c:pt idx="123">
                  <c:v>-15.122165354330708</c:v>
                </c:pt>
                <c:pt idx="124">
                  <c:v>-15.286207349081366</c:v>
                </c:pt>
                <c:pt idx="125">
                  <c:v>-15.45024934383202</c:v>
                </c:pt>
                <c:pt idx="126">
                  <c:v>-15.614291338582674</c:v>
                </c:pt>
                <c:pt idx="127">
                  <c:v>-15.778333333333332</c:v>
                </c:pt>
                <c:pt idx="128">
                  <c:v>-15.94237532808399</c:v>
                </c:pt>
                <c:pt idx="129">
                  <c:v>-16.106417322834645</c:v>
                </c:pt>
                <c:pt idx="130">
                  <c:v>-16.270459317585303</c:v>
                </c:pt>
                <c:pt idx="131">
                  <c:v>-16.434501312335957</c:v>
                </c:pt>
                <c:pt idx="132">
                  <c:v>-16.598543307086612</c:v>
                </c:pt>
                <c:pt idx="133">
                  <c:v>-16.762585301837269</c:v>
                </c:pt>
                <c:pt idx="134">
                  <c:v>-16.926627296587927</c:v>
                </c:pt>
                <c:pt idx="135">
                  <c:v>-17.090669291338582</c:v>
                </c:pt>
                <c:pt idx="136">
                  <c:v>-17.254711286089236</c:v>
                </c:pt>
                <c:pt idx="137">
                  <c:v>-17.418753280839894</c:v>
                </c:pt>
                <c:pt idx="138">
                  <c:v>-17.582795275590552</c:v>
                </c:pt>
                <c:pt idx="139">
                  <c:v>-17.746837270341207</c:v>
                </c:pt>
                <c:pt idx="140">
                  <c:v>-17.910879265091861</c:v>
                </c:pt>
                <c:pt idx="141">
                  <c:v>-18.074921259842519</c:v>
                </c:pt>
                <c:pt idx="142">
                  <c:v>-18.238963254593173</c:v>
                </c:pt>
                <c:pt idx="143">
                  <c:v>-18.403005249343831</c:v>
                </c:pt>
                <c:pt idx="144">
                  <c:v>-18.567047244094489</c:v>
                </c:pt>
                <c:pt idx="145">
                  <c:v>-18.731089238845144</c:v>
                </c:pt>
                <c:pt idx="146">
                  <c:v>-18.895131233595798</c:v>
                </c:pt>
                <c:pt idx="147">
                  <c:v>-19.059173228346456</c:v>
                </c:pt>
                <c:pt idx="148">
                  <c:v>-19.223215223097114</c:v>
                </c:pt>
                <c:pt idx="149">
                  <c:v>-19.387257217847768</c:v>
                </c:pt>
                <c:pt idx="150">
                  <c:v>-19.551299212598423</c:v>
                </c:pt>
                <c:pt idx="151">
                  <c:v>-19.715341207349081</c:v>
                </c:pt>
                <c:pt idx="152">
                  <c:v>-19.879383202099735</c:v>
                </c:pt>
                <c:pt idx="153">
                  <c:v>-20.043425196850393</c:v>
                </c:pt>
                <c:pt idx="154">
                  <c:v>-20.207467191601051</c:v>
                </c:pt>
                <c:pt idx="155">
                  <c:v>-20.371509186351705</c:v>
                </c:pt>
                <c:pt idx="156">
                  <c:v>-20.53555118110236</c:v>
                </c:pt>
                <c:pt idx="157">
                  <c:v>-20.699593175853018</c:v>
                </c:pt>
                <c:pt idx="158">
                  <c:v>-20.863635170603676</c:v>
                </c:pt>
                <c:pt idx="159">
                  <c:v>-21.02767716535433</c:v>
                </c:pt>
                <c:pt idx="160">
                  <c:v>-21.191719160104984</c:v>
                </c:pt>
                <c:pt idx="161">
                  <c:v>-21.355761154855646</c:v>
                </c:pt>
                <c:pt idx="162">
                  <c:v>-21.519803149606297</c:v>
                </c:pt>
                <c:pt idx="163">
                  <c:v>-21.683845144356955</c:v>
                </c:pt>
                <c:pt idx="164">
                  <c:v>-21.847887139107609</c:v>
                </c:pt>
                <c:pt idx="165">
                  <c:v>-22.011929133858267</c:v>
                </c:pt>
                <c:pt idx="166">
                  <c:v>-22.175971128608925</c:v>
                </c:pt>
                <c:pt idx="167">
                  <c:v>-22.340013123359579</c:v>
                </c:pt>
                <c:pt idx="168">
                  <c:v>-22.504055118110237</c:v>
                </c:pt>
                <c:pt idx="169">
                  <c:v>-22.668097112860888</c:v>
                </c:pt>
                <c:pt idx="170">
                  <c:v>-22.832139107611546</c:v>
                </c:pt>
                <c:pt idx="171">
                  <c:v>-22.996181102362208</c:v>
                </c:pt>
                <c:pt idx="172">
                  <c:v>-23.160223097112858</c:v>
                </c:pt>
                <c:pt idx="173">
                  <c:v>-23.324265091863516</c:v>
                </c:pt>
                <c:pt idx="174">
                  <c:v>-23.488307086614171</c:v>
                </c:pt>
                <c:pt idx="175">
                  <c:v>-23.652349081364829</c:v>
                </c:pt>
                <c:pt idx="176">
                  <c:v>-23.816391076115487</c:v>
                </c:pt>
                <c:pt idx="177">
                  <c:v>-23.980433070866141</c:v>
                </c:pt>
                <c:pt idx="178">
                  <c:v>-24.144475065616799</c:v>
                </c:pt>
                <c:pt idx="179">
                  <c:v>-24.30851706036745</c:v>
                </c:pt>
                <c:pt idx="180">
                  <c:v>-24.472559055118108</c:v>
                </c:pt>
                <c:pt idx="181">
                  <c:v>-24.636601049868766</c:v>
                </c:pt>
                <c:pt idx="182">
                  <c:v>-24.80064304461942</c:v>
                </c:pt>
                <c:pt idx="183">
                  <c:v>-24.964685039370078</c:v>
                </c:pt>
                <c:pt idx="184">
                  <c:v>-25.128727034120732</c:v>
                </c:pt>
                <c:pt idx="185">
                  <c:v>-25.29276902887139</c:v>
                </c:pt>
                <c:pt idx="186">
                  <c:v>-25.456811023622048</c:v>
                </c:pt>
                <c:pt idx="187">
                  <c:v>-25.620853018372699</c:v>
                </c:pt>
                <c:pt idx="188">
                  <c:v>-25.784895013123361</c:v>
                </c:pt>
                <c:pt idx="189">
                  <c:v>-25.948937007874012</c:v>
                </c:pt>
                <c:pt idx="190">
                  <c:v>-26.11297900262467</c:v>
                </c:pt>
                <c:pt idx="191">
                  <c:v>-26.277020997375327</c:v>
                </c:pt>
                <c:pt idx="192">
                  <c:v>-26.441062992125982</c:v>
                </c:pt>
                <c:pt idx="193">
                  <c:v>-26.60510498687664</c:v>
                </c:pt>
                <c:pt idx="194">
                  <c:v>-26.769146981627294</c:v>
                </c:pt>
                <c:pt idx="195">
                  <c:v>-26.933188976377952</c:v>
                </c:pt>
                <c:pt idx="196">
                  <c:v>-27.09723097112861</c:v>
                </c:pt>
                <c:pt idx="197">
                  <c:v>-27.261272965879265</c:v>
                </c:pt>
                <c:pt idx="198">
                  <c:v>-27.425314960629919</c:v>
                </c:pt>
                <c:pt idx="199">
                  <c:v>-27.589356955380573</c:v>
                </c:pt>
                <c:pt idx="200">
                  <c:v>-27.753398950131235</c:v>
                </c:pt>
                <c:pt idx="201">
                  <c:v>-27.917440944881889</c:v>
                </c:pt>
                <c:pt idx="202">
                  <c:v>-28.081482939632544</c:v>
                </c:pt>
                <c:pt idx="203">
                  <c:v>-28.245524934383205</c:v>
                </c:pt>
                <c:pt idx="204">
                  <c:v>-28.409566929133852</c:v>
                </c:pt>
                <c:pt idx="205">
                  <c:v>-28.573608923884514</c:v>
                </c:pt>
                <c:pt idx="206">
                  <c:v>-28.737650918635168</c:v>
                </c:pt>
                <c:pt idx="207">
                  <c:v>-28.901692913385823</c:v>
                </c:pt>
                <c:pt idx="208">
                  <c:v>-29.065734908136484</c:v>
                </c:pt>
                <c:pt idx="209">
                  <c:v>-29.229776902887139</c:v>
                </c:pt>
                <c:pt idx="210">
                  <c:v>-29.393818897637793</c:v>
                </c:pt>
                <c:pt idx="211">
                  <c:v>-29.557860892388454</c:v>
                </c:pt>
                <c:pt idx="212">
                  <c:v>-29.721902887139102</c:v>
                </c:pt>
                <c:pt idx="213">
                  <c:v>-29.885944881889763</c:v>
                </c:pt>
                <c:pt idx="214">
                  <c:v>-30.049986876640418</c:v>
                </c:pt>
                <c:pt idx="215">
                  <c:v>-30.214028871391072</c:v>
                </c:pt>
                <c:pt idx="216">
                  <c:v>-30.378070866141734</c:v>
                </c:pt>
                <c:pt idx="217">
                  <c:v>-30.542112860892388</c:v>
                </c:pt>
                <c:pt idx="218">
                  <c:v>-30.706154855643042</c:v>
                </c:pt>
                <c:pt idx="219">
                  <c:v>-30.870196850393697</c:v>
                </c:pt>
                <c:pt idx="220">
                  <c:v>-31.034238845144358</c:v>
                </c:pt>
                <c:pt idx="221">
                  <c:v>-31.198280839895013</c:v>
                </c:pt>
                <c:pt idx="222">
                  <c:v>-31.362322834645667</c:v>
                </c:pt>
                <c:pt idx="223">
                  <c:v>-31.526364829396329</c:v>
                </c:pt>
                <c:pt idx="224">
                  <c:v>-31.690406824146976</c:v>
                </c:pt>
                <c:pt idx="225">
                  <c:v>-31.854448818897637</c:v>
                </c:pt>
                <c:pt idx="226">
                  <c:v>-32.018490813648292</c:v>
                </c:pt>
                <c:pt idx="227">
                  <c:v>-32.182532808398946</c:v>
                </c:pt>
                <c:pt idx="228">
                  <c:v>-32.346574803149608</c:v>
                </c:pt>
                <c:pt idx="229">
                  <c:v>-32.510616797900262</c:v>
                </c:pt>
                <c:pt idx="230">
                  <c:v>-32.674658792650916</c:v>
                </c:pt>
                <c:pt idx="231">
                  <c:v>-32.838700787401578</c:v>
                </c:pt>
                <c:pt idx="232">
                  <c:v>-33.002742782152225</c:v>
                </c:pt>
                <c:pt idx="233">
                  <c:v>-33.166784776902887</c:v>
                </c:pt>
                <c:pt idx="234">
                  <c:v>-33.330826771653541</c:v>
                </c:pt>
                <c:pt idx="235">
                  <c:v>-33.494868766404196</c:v>
                </c:pt>
                <c:pt idx="236">
                  <c:v>-33.658910761154857</c:v>
                </c:pt>
                <c:pt idx="237">
                  <c:v>-33.822952755905511</c:v>
                </c:pt>
                <c:pt idx="238">
                  <c:v>-33.986994750656166</c:v>
                </c:pt>
                <c:pt idx="239">
                  <c:v>-34.15103674540682</c:v>
                </c:pt>
                <c:pt idx="240">
                  <c:v>-34.315078740157482</c:v>
                </c:pt>
                <c:pt idx="241">
                  <c:v>-34.479120734908136</c:v>
                </c:pt>
                <c:pt idx="242">
                  <c:v>-34.643162729658791</c:v>
                </c:pt>
                <c:pt idx="243">
                  <c:v>-34.807204724409445</c:v>
                </c:pt>
                <c:pt idx="244">
                  <c:v>-34.971246719160099</c:v>
                </c:pt>
                <c:pt idx="245">
                  <c:v>-35.135288713910761</c:v>
                </c:pt>
                <c:pt idx="246">
                  <c:v>-35.299330708661415</c:v>
                </c:pt>
                <c:pt idx="247">
                  <c:v>-35.46337270341207</c:v>
                </c:pt>
                <c:pt idx="248">
                  <c:v>-35.627414698162731</c:v>
                </c:pt>
                <c:pt idx="249">
                  <c:v>-35.791456692913378</c:v>
                </c:pt>
                <c:pt idx="250">
                  <c:v>-35.95549868766404</c:v>
                </c:pt>
                <c:pt idx="251">
                  <c:v>-36.119540682414701</c:v>
                </c:pt>
                <c:pt idx="252">
                  <c:v>-36.283582677165349</c:v>
                </c:pt>
                <c:pt idx="253">
                  <c:v>-36.44762467191601</c:v>
                </c:pt>
                <c:pt idx="254">
                  <c:v>-36.611666666666665</c:v>
                </c:pt>
                <c:pt idx="255">
                  <c:v>-36.775708661417319</c:v>
                </c:pt>
                <c:pt idx="256">
                  <c:v>-36.93975065616798</c:v>
                </c:pt>
                <c:pt idx="257">
                  <c:v>-37.103792650918635</c:v>
                </c:pt>
                <c:pt idx="258">
                  <c:v>-37.267834645669289</c:v>
                </c:pt>
                <c:pt idx="259">
                  <c:v>-37.431876640419944</c:v>
                </c:pt>
                <c:pt idx="260">
                  <c:v>-37.595918635170605</c:v>
                </c:pt>
                <c:pt idx="261">
                  <c:v>-37.75996062992126</c:v>
                </c:pt>
                <c:pt idx="262">
                  <c:v>-37.924002624671914</c:v>
                </c:pt>
                <c:pt idx="263">
                  <c:v>-38.088044619422568</c:v>
                </c:pt>
                <c:pt idx="264">
                  <c:v>-38.252086614173223</c:v>
                </c:pt>
                <c:pt idx="265">
                  <c:v>-38.416128608923884</c:v>
                </c:pt>
                <c:pt idx="266">
                  <c:v>-38.580170603674539</c:v>
                </c:pt>
                <c:pt idx="267">
                  <c:v>-38.744212598425193</c:v>
                </c:pt>
                <c:pt idx="268">
                  <c:v>-38.908254593175855</c:v>
                </c:pt>
                <c:pt idx="269">
                  <c:v>-39.072296587926502</c:v>
                </c:pt>
                <c:pt idx="270">
                  <c:v>-39.236338582677163</c:v>
                </c:pt>
                <c:pt idx="271">
                  <c:v>-39.400380577427825</c:v>
                </c:pt>
                <c:pt idx="272">
                  <c:v>-39.564422572178472</c:v>
                </c:pt>
                <c:pt idx="273">
                  <c:v>-39.728464566929134</c:v>
                </c:pt>
                <c:pt idx="274">
                  <c:v>-39.892506561679788</c:v>
                </c:pt>
                <c:pt idx="275">
                  <c:v>-40.056548556430442</c:v>
                </c:pt>
                <c:pt idx="276">
                  <c:v>-40.220590551181104</c:v>
                </c:pt>
                <c:pt idx="277">
                  <c:v>-40.384632545931758</c:v>
                </c:pt>
                <c:pt idx="278">
                  <c:v>-40.548674540682413</c:v>
                </c:pt>
                <c:pt idx="279">
                  <c:v>-40.712716535433067</c:v>
                </c:pt>
                <c:pt idx="280">
                  <c:v>-40.876758530183722</c:v>
                </c:pt>
                <c:pt idx="281">
                  <c:v>-41.040800524934383</c:v>
                </c:pt>
                <c:pt idx="282">
                  <c:v>-41.204842519685037</c:v>
                </c:pt>
                <c:pt idx="283">
                  <c:v>-41.368884514435692</c:v>
                </c:pt>
                <c:pt idx="284">
                  <c:v>-41.532926509186346</c:v>
                </c:pt>
                <c:pt idx="285">
                  <c:v>-41.696968503937008</c:v>
                </c:pt>
                <c:pt idx="286">
                  <c:v>-41.861010498687662</c:v>
                </c:pt>
                <c:pt idx="287">
                  <c:v>-42.025052493438317</c:v>
                </c:pt>
                <c:pt idx="288">
                  <c:v>-42.189094488188978</c:v>
                </c:pt>
                <c:pt idx="289">
                  <c:v>-42.353136482939625</c:v>
                </c:pt>
                <c:pt idx="290">
                  <c:v>-42.517178477690287</c:v>
                </c:pt>
                <c:pt idx="291">
                  <c:v>-42.681220472440948</c:v>
                </c:pt>
                <c:pt idx="292">
                  <c:v>-42.845262467191596</c:v>
                </c:pt>
                <c:pt idx="293">
                  <c:v>-43.009304461942257</c:v>
                </c:pt>
                <c:pt idx="294">
                  <c:v>-43.173346456692911</c:v>
                </c:pt>
                <c:pt idx="295">
                  <c:v>-43.337388451443566</c:v>
                </c:pt>
                <c:pt idx="296">
                  <c:v>-43.501430446194227</c:v>
                </c:pt>
                <c:pt idx="297">
                  <c:v>-43.665472440944882</c:v>
                </c:pt>
                <c:pt idx="298">
                  <c:v>-43.829514435695536</c:v>
                </c:pt>
                <c:pt idx="299">
                  <c:v>-43.993556430446191</c:v>
                </c:pt>
                <c:pt idx="300">
                  <c:v>-44.157598425196845</c:v>
                </c:pt>
                <c:pt idx="301">
                  <c:v>-44.321640419947506</c:v>
                </c:pt>
                <c:pt idx="302">
                  <c:v>-44.485682414698161</c:v>
                </c:pt>
                <c:pt idx="303">
                  <c:v>-44.649724409448815</c:v>
                </c:pt>
                <c:pt idx="304">
                  <c:v>-44.81376640419947</c:v>
                </c:pt>
                <c:pt idx="305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EC-4BB8-99FF-C2DA1114D7BC}"/>
            </c:ext>
          </c:extLst>
        </c:ser>
        <c:ser>
          <c:idx val="7"/>
          <c:order val="1"/>
          <c:tx>
            <c:strRef>
              <c:f>'094'!$BM$11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'094'!$BM$14:$BM$4146</c:f>
              <c:numCache>
                <c:formatCode>0.0</c:formatCode>
                <c:ptCount val="4133"/>
                <c:pt idx="0">
                  <c:v>2.1415709910559211</c:v>
                </c:pt>
                <c:pt idx="1">
                  <c:v>2.1671286334438706</c:v>
                </c:pt>
                <c:pt idx="2">
                  <c:v>2.2385245989316376</c:v>
                </c:pt>
                <c:pt idx="3">
                  <c:v>2.2892764714886158</c:v>
                </c:pt>
                <c:pt idx="4">
                  <c:v>2.3408989926087007</c:v>
                </c:pt>
                <c:pt idx="5">
                  <c:v>2.3392732433396923</c:v>
                </c:pt>
                <c:pt idx="6">
                  <c:v>2.2679936212502243</c:v>
                </c:pt>
                <c:pt idx="7">
                  <c:v>2.2538649350906139</c:v>
                </c:pt>
                <c:pt idx="8">
                  <c:v>2.3877671494808133</c:v>
                </c:pt>
                <c:pt idx="9">
                  <c:v>2.4952745612882858</c:v>
                </c:pt>
                <c:pt idx="10">
                  <c:v>2.5408839309755957</c:v>
                </c:pt>
                <c:pt idx="11">
                  <c:v>2.5727397296079335</c:v>
                </c:pt>
                <c:pt idx="12">
                  <c:v>2.6197138892084277</c:v>
                </c:pt>
                <c:pt idx="13">
                  <c:v>2.6420780390831764</c:v>
                </c:pt>
                <c:pt idx="14">
                  <c:v>2.6836560572519113</c:v>
                </c:pt>
                <c:pt idx="15">
                  <c:v>2.624611463227966</c:v>
                </c:pt>
                <c:pt idx="16">
                  <c:v>2.6398120605888185</c:v>
                </c:pt>
                <c:pt idx="17">
                  <c:v>2.6478933688589037</c:v>
                </c:pt>
                <c:pt idx="18">
                  <c:v>2.6963930975103176</c:v>
                </c:pt>
                <c:pt idx="19">
                  <c:v>2.7748142116859422</c:v>
                </c:pt>
                <c:pt idx="20">
                  <c:v>2.758075311115407</c:v>
                </c:pt>
                <c:pt idx="21">
                  <c:v>2.7908581990987318</c:v>
                </c:pt>
                <c:pt idx="22">
                  <c:v>2.7967808349435832</c:v>
                </c:pt>
                <c:pt idx="23">
                  <c:v>2.8470071637806247</c:v>
                </c:pt>
                <c:pt idx="24">
                  <c:v>2.9104666232122782</c:v>
                </c:pt>
                <c:pt idx="25">
                  <c:v>2.9448632724550645</c:v>
                </c:pt>
                <c:pt idx="26">
                  <c:v>2.9758746523237272</c:v>
                </c:pt>
                <c:pt idx="27">
                  <c:v>2.946360605690221</c:v>
                </c:pt>
                <c:pt idx="28">
                  <c:v>2.982572672660873</c:v>
                </c:pt>
                <c:pt idx="29">
                  <c:v>2.9798622964264561</c:v>
                </c:pt>
                <c:pt idx="30">
                  <c:v>2.921135162842484</c:v>
                </c:pt>
                <c:pt idx="31">
                  <c:v>2.7440935430376538</c:v>
                </c:pt>
                <c:pt idx="32">
                  <c:v>2.7694157579919532</c:v>
                </c:pt>
                <c:pt idx="33">
                  <c:v>2.7820119278461561</c:v>
                </c:pt>
                <c:pt idx="34">
                  <c:v>2.6391099027237082</c:v>
                </c:pt>
                <c:pt idx="35">
                  <c:v>2.7073340708097615</c:v>
                </c:pt>
                <c:pt idx="36">
                  <c:v>2.7230413263278157</c:v>
                </c:pt>
                <c:pt idx="37">
                  <c:v>2.6391382578710809</c:v>
                </c:pt>
                <c:pt idx="38">
                  <c:v>2.7875060645118235</c:v>
                </c:pt>
                <c:pt idx="39">
                  <c:v>2.7504306239859471</c:v>
                </c:pt>
                <c:pt idx="40">
                  <c:v>2.8280405783756066</c:v>
                </c:pt>
                <c:pt idx="41">
                  <c:v>2.7345009164081073</c:v>
                </c:pt>
                <c:pt idx="42">
                  <c:v>2.7271659563362438</c:v>
                </c:pt>
                <c:pt idx="43">
                  <c:v>2.7888109881471581</c:v>
                </c:pt>
                <c:pt idx="44">
                  <c:v>2.6868603674236549</c:v>
                </c:pt>
                <c:pt idx="45">
                  <c:v>2.6579014281543349</c:v>
                </c:pt>
                <c:pt idx="46">
                  <c:v>2.6069875063984971</c:v>
                </c:pt>
                <c:pt idx="47">
                  <c:v>2.5679421966158826</c:v>
                </c:pt>
                <c:pt idx="48">
                  <c:v>2.36515958904597</c:v>
                </c:pt>
                <c:pt idx="49">
                  <c:v>2.4160556835289535</c:v>
                </c:pt>
                <c:pt idx="50">
                  <c:v>2.4193778244624995</c:v>
                </c:pt>
                <c:pt idx="51">
                  <c:v>2.3236118157075696</c:v>
                </c:pt>
                <c:pt idx="52">
                  <c:v>2.482396602902468</c:v>
                </c:pt>
                <c:pt idx="53">
                  <c:v>2.7177425329792011</c:v>
                </c:pt>
                <c:pt idx="54">
                  <c:v>2.7763357066978758</c:v>
                </c:pt>
                <c:pt idx="55">
                  <c:v>2.8576195854207191</c:v>
                </c:pt>
                <c:pt idx="56">
                  <c:v>2.8910853561237939</c:v>
                </c:pt>
                <c:pt idx="57">
                  <c:v>2.9091626645570599</c:v>
                </c:pt>
                <c:pt idx="58">
                  <c:v>2.9160578692854267</c:v>
                </c:pt>
                <c:pt idx="59">
                  <c:v>2.9093125092682643</c:v>
                </c:pt>
                <c:pt idx="60">
                  <c:v>2.8935806198532625</c:v>
                </c:pt>
                <c:pt idx="61">
                  <c:v>2.8788867233132547</c:v>
                </c:pt>
                <c:pt idx="62">
                  <c:v>2.9093920009588685</c:v>
                </c:pt>
                <c:pt idx="63">
                  <c:v>2.9239152716298644</c:v>
                </c:pt>
                <c:pt idx="64">
                  <c:v>2.9319183470609382</c:v>
                </c:pt>
                <c:pt idx="65">
                  <c:v>2.9434601915256966</c:v>
                </c:pt>
                <c:pt idx="66">
                  <c:v>2.9574989425434515</c:v>
                </c:pt>
                <c:pt idx="67">
                  <c:v>2.9837575711538715</c:v>
                </c:pt>
                <c:pt idx="68">
                  <c:v>3.029416193680476</c:v>
                </c:pt>
                <c:pt idx="69">
                  <c:v>3.0707702093222422</c:v>
                </c:pt>
                <c:pt idx="70">
                  <c:v>3.1366526351327466</c:v>
                </c:pt>
                <c:pt idx="71">
                  <c:v>3.2068155357870789</c:v>
                </c:pt>
                <c:pt idx="72">
                  <c:v>3.0650550097813474</c:v>
                </c:pt>
                <c:pt idx="73">
                  <c:v>3.1660298735668624</c:v>
                </c:pt>
                <c:pt idx="74">
                  <c:v>3.0830328108147982</c:v>
                </c:pt>
                <c:pt idx="75">
                  <c:v>3.2161684024371966</c:v>
                </c:pt>
                <c:pt idx="76">
                  <c:v>2.8718860455922219</c:v>
                </c:pt>
                <c:pt idx="77">
                  <c:v>2.5931478408986606</c:v>
                </c:pt>
                <c:pt idx="78">
                  <c:v>2.9685871589668418</c:v>
                </c:pt>
                <c:pt idx="79">
                  <c:v>2.9490238289568933</c:v>
                </c:pt>
                <c:pt idx="80">
                  <c:v>3.0219851610862771</c:v>
                </c:pt>
                <c:pt idx="81">
                  <c:v>3.0278911529631198</c:v>
                </c:pt>
                <c:pt idx="82">
                  <c:v>3.076794352390801</c:v>
                </c:pt>
                <c:pt idx="83">
                  <c:v>3.1064089962874655</c:v>
                </c:pt>
                <c:pt idx="84">
                  <c:v>3.1360448438783877</c:v>
                </c:pt>
                <c:pt idx="85">
                  <c:v>3.1190459614973585</c:v>
                </c:pt>
                <c:pt idx="86">
                  <c:v>3.1080699558987228</c:v>
                </c:pt>
                <c:pt idx="87">
                  <c:v>3.135092248007858</c:v>
                </c:pt>
                <c:pt idx="88">
                  <c:v>3.1706525325008768</c:v>
                </c:pt>
                <c:pt idx="89">
                  <c:v>2.7246191464869169</c:v>
                </c:pt>
                <c:pt idx="90">
                  <c:v>3.3014591494476497</c:v>
                </c:pt>
                <c:pt idx="91">
                  <c:v>3.0766276740209877</c:v>
                </c:pt>
                <c:pt idx="92">
                  <c:v>3.1327565707081111</c:v>
                </c:pt>
                <c:pt idx="93">
                  <c:v>3.1236867105970703</c:v>
                </c:pt>
                <c:pt idx="94">
                  <c:v>3.130815448144189</c:v>
                </c:pt>
                <c:pt idx="95">
                  <c:v>3.1280174006334009</c:v>
                </c:pt>
                <c:pt idx="96">
                  <c:v>3.1158864549122058</c:v>
                </c:pt>
                <c:pt idx="97">
                  <c:v>3.156136759715749</c:v>
                </c:pt>
                <c:pt idx="98">
                  <c:v>3.1437799098453056</c:v>
                </c:pt>
                <c:pt idx="99">
                  <c:v>3.1514838139655046</c:v>
                </c:pt>
                <c:pt idx="100">
                  <c:v>3.135220425620163</c:v>
                </c:pt>
                <c:pt idx="101">
                  <c:v>3.1169441437282086</c:v>
                </c:pt>
                <c:pt idx="102">
                  <c:v>3.1002828715605424</c:v>
                </c:pt>
                <c:pt idx="103">
                  <c:v>3.1206002110284645</c:v>
                </c:pt>
                <c:pt idx="104">
                  <c:v>2.9785338305394546</c:v>
                </c:pt>
                <c:pt idx="105">
                  <c:v>3.0460257095694976</c:v>
                </c:pt>
                <c:pt idx="106">
                  <c:v>3.0873721151298965</c:v>
                </c:pt>
                <c:pt idx="107">
                  <c:v>3.1715592341790253</c:v>
                </c:pt>
                <c:pt idx="108">
                  <c:v>3.1626219839110972</c:v>
                </c:pt>
                <c:pt idx="109">
                  <c:v>3.1529883751241772</c:v>
                </c:pt>
                <c:pt idx="110">
                  <c:v>3.1759950888172197</c:v>
                </c:pt>
                <c:pt idx="111">
                  <c:v>3.1989251412934414</c:v>
                </c:pt>
                <c:pt idx="112">
                  <c:v>3.1187146659122948</c:v>
                </c:pt>
                <c:pt idx="113">
                  <c:v>3.0787182747701807</c:v>
                </c:pt>
                <c:pt idx="114">
                  <c:v>3.1291286733492321</c:v>
                </c:pt>
                <c:pt idx="115">
                  <c:v>3.2201083789082454</c:v>
                </c:pt>
                <c:pt idx="116">
                  <c:v>3.1353408859433007</c:v>
                </c:pt>
                <c:pt idx="117">
                  <c:v>3.1448245163452473</c:v>
                </c:pt>
                <c:pt idx="118">
                  <c:v>3.1996148720880417</c:v>
                </c:pt>
                <c:pt idx="119">
                  <c:v>3.1867401941061648</c:v>
                </c:pt>
                <c:pt idx="120">
                  <c:v>3.1927205256568225</c:v>
                </c:pt>
                <c:pt idx="121">
                  <c:v>3.1700632273537823</c:v>
                </c:pt>
                <c:pt idx="122">
                  <c:v>3.1761895848925916</c:v>
                </c:pt>
                <c:pt idx="123">
                  <c:v>3.2174355011681315</c:v>
                </c:pt>
                <c:pt idx="124">
                  <c:v>3.2522510992216436</c:v>
                </c:pt>
                <c:pt idx="125">
                  <c:v>3.2889729975215092</c:v>
                </c:pt>
                <c:pt idx="126">
                  <c:v>3.3039553147309255</c:v>
                </c:pt>
                <c:pt idx="127">
                  <c:v>3.2822590684186945</c:v>
                </c:pt>
                <c:pt idx="128">
                  <c:v>3.3044364988122288</c:v>
                </c:pt>
                <c:pt idx="129">
                  <c:v>3.3587838908146463</c:v>
                </c:pt>
                <c:pt idx="130">
                  <c:v>3.4041264549742341</c:v>
                </c:pt>
                <c:pt idx="131">
                  <c:v>3.3727081068509137</c:v>
                </c:pt>
                <c:pt idx="132">
                  <c:v>3.3792735880746845</c:v>
                </c:pt>
                <c:pt idx="133">
                  <c:v>3.3028623379373347</c:v>
                </c:pt>
                <c:pt idx="134">
                  <c:v>3.3976576036242765</c:v>
                </c:pt>
                <c:pt idx="135">
                  <c:v>3.5256031321087185</c:v>
                </c:pt>
                <c:pt idx="136">
                  <c:v>3.3845269009644854</c:v>
                </c:pt>
                <c:pt idx="137">
                  <c:v>3.2459442002482484</c:v>
                </c:pt>
                <c:pt idx="138">
                  <c:v>3.3041284290138084</c:v>
                </c:pt>
                <c:pt idx="139">
                  <c:v>3.2966519152724301</c:v>
                </c:pt>
                <c:pt idx="140">
                  <c:v>3.3058715995692793</c:v>
                </c:pt>
                <c:pt idx="141">
                  <c:v>3.3374788765997727</c:v>
                </c:pt>
                <c:pt idx="142">
                  <c:v>3.3868480693961645</c:v>
                </c:pt>
                <c:pt idx="143">
                  <c:v>3.3968554301632032</c:v>
                </c:pt>
                <c:pt idx="144">
                  <c:v>3.3671184084070531</c:v>
                </c:pt>
                <c:pt idx="145">
                  <c:v>3.1158373642177253</c:v>
                </c:pt>
                <c:pt idx="146">
                  <c:v>3.2157335251069279</c:v>
                </c:pt>
                <c:pt idx="147">
                  <c:v>3.267718070681584</c:v>
                </c:pt>
                <c:pt idx="148">
                  <c:v>3.3283164478140281</c:v>
                </c:pt>
                <c:pt idx="149">
                  <c:v>3.3253040476022226</c:v>
                </c:pt>
                <c:pt idx="150">
                  <c:v>3.3041397888580972</c:v>
                </c:pt>
                <c:pt idx="151">
                  <c:v>3.3160571920954252</c:v>
                </c:pt>
                <c:pt idx="152">
                  <c:v>3.310087606622794</c:v>
                </c:pt>
                <c:pt idx="153">
                  <c:v>3.3161545716454355</c:v>
                </c:pt>
                <c:pt idx="154">
                  <c:v>3.3128878504166881</c:v>
                </c:pt>
                <c:pt idx="155">
                  <c:v>3.3007089889541135</c:v>
                </c:pt>
                <c:pt idx="156">
                  <c:v>3.3034388597732356</c:v>
                </c:pt>
                <c:pt idx="157">
                  <c:v>3.310356381320434</c:v>
                </c:pt>
                <c:pt idx="158">
                  <c:v>3.3181416575377018</c:v>
                </c:pt>
                <c:pt idx="159">
                  <c:v>3.3180091199789103</c:v>
                </c:pt>
                <c:pt idx="160">
                  <c:v>3.3156644850113146</c:v>
                </c:pt>
                <c:pt idx="161">
                  <c:v>3.3137568952492367</c:v>
                </c:pt>
                <c:pt idx="162">
                  <c:v>3.3088758147821742</c:v>
                </c:pt>
                <c:pt idx="163">
                  <c:v>3.3037772581956406</c:v>
                </c:pt>
                <c:pt idx="164">
                  <c:v>3.3119221604191456</c:v>
                </c:pt>
                <c:pt idx="165">
                  <c:v>3.3127288280167475</c:v>
                </c:pt>
                <c:pt idx="166">
                  <c:v>3.3066931627295402</c:v>
                </c:pt>
                <c:pt idx="167">
                  <c:v>3.2937098433296597</c:v>
                </c:pt>
                <c:pt idx="168">
                  <c:v>3.2990560481517228</c:v>
                </c:pt>
                <c:pt idx="169">
                  <c:v>3.3032845021051767</c:v>
                </c:pt>
                <c:pt idx="170">
                  <c:v>3.2984108960994289</c:v>
                </c:pt>
                <c:pt idx="171">
                  <c:v>3.3512868365051105</c:v>
                </c:pt>
                <c:pt idx="172">
                  <c:v>3.3615586345880963</c:v>
                </c:pt>
                <c:pt idx="173">
                  <c:v>3.225412156269905</c:v>
                </c:pt>
                <c:pt idx="174">
                  <c:v>3.3340180611817445</c:v>
                </c:pt>
                <c:pt idx="175">
                  <c:v>3.182902740626854</c:v>
                </c:pt>
                <c:pt idx="176">
                  <c:v>3.4000475779931869</c:v>
                </c:pt>
                <c:pt idx="177">
                  <c:v>3.2926193716443106</c:v>
                </c:pt>
                <c:pt idx="178">
                  <c:v>3.4422173590097316</c:v>
                </c:pt>
                <c:pt idx="179">
                  <c:v>3.4145686141693461</c:v>
                </c:pt>
                <c:pt idx="180">
                  <c:v>2.9816931596590122</c:v>
                </c:pt>
                <c:pt idx="181">
                  <c:v>3.2301191299385912</c:v>
                </c:pt>
                <c:pt idx="182">
                  <c:v>3.2499011570743468</c:v>
                </c:pt>
                <c:pt idx="183">
                  <c:v>3.0404906819269275</c:v>
                </c:pt>
                <c:pt idx="184">
                  <c:v>2.9358320195399585</c:v>
                </c:pt>
                <c:pt idx="185">
                  <c:v>2.9355505543602587</c:v>
                </c:pt>
                <c:pt idx="186">
                  <c:v>2.8971016377838765</c:v>
                </c:pt>
                <c:pt idx="187">
                  <c:v>3.0704290787966646</c:v>
                </c:pt>
                <c:pt idx="188">
                  <c:v>3.0316750022711902</c:v>
                </c:pt>
                <c:pt idx="189">
                  <c:v>3.0890449981439585</c:v>
                </c:pt>
                <c:pt idx="190">
                  <c:v>3.0060035855747751</c:v>
                </c:pt>
                <c:pt idx="191">
                  <c:v>2.9698564621046053</c:v>
                </c:pt>
                <c:pt idx="192">
                  <c:v>3.0612334135320269</c:v>
                </c:pt>
                <c:pt idx="193">
                  <c:v>3.0302387718060904</c:v>
                </c:pt>
                <c:pt idx="194">
                  <c:v>3.0571215909544942</c:v>
                </c:pt>
                <c:pt idx="195">
                  <c:v>2.9783553840340447</c:v>
                </c:pt>
                <c:pt idx="196">
                  <c:v>2.9078389972030068</c:v>
                </c:pt>
                <c:pt idx="197">
                  <c:v>2.9488398181424338</c:v>
                </c:pt>
                <c:pt idx="198">
                  <c:v>2.8022507298077826</c:v>
                </c:pt>
                <c:pt idx="199">
                  <c:v>2.7369122184210024</c:v>
                </c:pt>
                <c:pt idx="200">
                  <c:v>2.7838389374074084</c:v>
                </c:pt>
                <c:pt idx="201">
                  <c:v>2.8111557351268992</c:v>
                </c:pt>
                <c:pt idx="202">
                  <c:v>2.85079748886234</c:v>
                </c:pt>
                <c:pt idx="203">
                  <c:v>2.8454908541665209</c:v>
                </c:pt>
                <c:pt idx="204">
                  <c:v>2.8203399755712697</c:v>
                </c:pt>
                <c:pt idx="205">
                  <c:v>2.9083543485686212</c:v>
                </c:pt>
                <c:pt idx="206">
                  <c:v>2.8249672777171981</c:v>
                </c:pt>
                <c:pt idx="207">
                  <c:v>2.7592712017289074</c:v>
                </c:pt>
                <c:pt idx="208">
                  <c:v>2.7443823893934849</c:v>
                </c:pt>
                <c:pt idx="209">
                  <c:v>2.8756245906526003</c:v>
                </c:pt>
                <c:pt idx="210">
                  <c:v>2.9232218507036971</c:v>
                </c:pt>
                <c:pt idx="211">
                  <c:v>2.5780859424044427</c:v>
                </c:pt>
                <c:pt idx="212">
                  <c:v>2.4733185979300556</c:v>
                </c:pt>
                <c:pt idx="213">
                  <c:v>2.343694384425298</c:v>
                </c:pt>
                <c:pt idx="214">
                  <c:v>2.2481790768837238</c:v>
                </c:pt>
                <c:pt idx="215">
                  <c:v>2.0657329167424581</c:v>
                </c:pt>
                <c:pt idx="216">
                  <c:v>2.1145163388560126</c:v>
                </c:pt>
                <c:pt idx="217">
                  <c:v>2.2900188911433328</c:v>
                </c:pt>
                <c:pt idx="218">
                  <c:v>2.6111509215806366</c:v>
                </c:pt>
                <c:pt idx="219">
                  <c:v>2.7833200017232134</c:v>
                </c:pt>
                <c:pt idx="220">
                  <c:v>2.8492251312072252</c:v>
                </c:pt>
                <c:pt idx="221">
                  <c:v>2.9450847508276872</c:v>
                </c:pt>
                <c:pt idx="222">
                  <c:v>2.9747778326150853</c:v>
                </c:pt>
                <c:pt idx="223">
                  <c:v>2.9695074655560196</c:v>
                </c:pt>
                <c:pt idx="224">
                  <c:v>2.8230738892290059</c:v>
                </c:pt>
                <c:pt idx="225">
                  <c:v>2.7412200519071077</c:v>
                </c:pt>
                <c:pt idx="226">
                  <c:v>2.9547819359303289</c:v>
                </c:pt>
                <c:pt idx="227">
                  <c:v>2.5837977096524716</c:v>
                </c:pt>
                <c:pt idx="228">
                  <c:v>2.5224529535776754</c:v>
                </c:pt>
                <c:pt idx="229">
                  <c:v>2.6803681137718098</c:v>
                </c:pt>
                <c:pt idx="230">
                  <c:v>2.7829195619125708</c:v>
                </c:pt>
                <c:pt idx="231">
                  <c:v>2.6539459084601873</c:v>
                </c:pt>
                <c:pt idx="232">
                  <c:v>2.77485704882826</c:v>
                </c:pt>
                <c:pt idx="233">
                  <c:v>2.7875857222615523</c:v>
                </c:pt>
                <c:pt idx="234">
                  <c:v>2.7356731397472607</c:v>
                </c:pt>
                <c:pt idx="235">
                  <c:v>2.7498289124128883</c:v>
                </c:pt>
                <c:pt idx="236">
                  <c:v>2.8395545582057098</c:v>
                </c:pt>
                <c:pt idx="237">
                  <c:v>2.6624198579829881</c:v>
                </c:pt>
                <c:pt idx="238">
                  <c:v>2.8418426165295334</c:v>
                </c:pt>
                <c:pt idx="239">
                  <c:v>2.8149579920316721</c:v>
                </c:pt>
                <c:pt idx="240">
                  <c:v>2.7453703775875571</c:v>
                </c:pt>
                <c:pt idx="241">
                  <c:v>2.6703181175613588</c:v>
                </c:pt>
                <c:pt idx="242">
                  <c:v>2.7936723602475335</c:v>
                </c:pt>
                <c:pt idx="243">
                  <c:v>2.7450413612435054</c:v>
                </c:pt>
                <c:pt idx="244">
                  <c:v>2.7157846583562839</c:v>
                </c:pt>
                <c:pt idx="245">
                  <c:v>2.8214489840654933</c:v>
                </c:pt>
                <c:pt idx="246">
                  <c:v>2.8563556292220031</c:v>
                </c:pt>
                <c:pt idx="247">
                  <c:v>2.8407570478507096</c:v>
                </c:pt>
                <c:pt idx="248">
                  <c:v>2.8438460145413647</c:v>
                </c:pt>
                <c:pt idx="249">
                  <c:v>2.8494541837612579</c:v>
                </c:pt>
                <c:pt idx="250">
                  <c:v>2.8249264053768179</c:v>
                </c:pt>
                <c:pt idx="251">
                  <c:v>2.7604643556212443</c:v>
                </c:pt>
                <c:pt idx="252">
                  <c:v>2.5063590672105569</c:v>
                </c:pt>
                <c:pt idx="253">
                  <c:v>2.7582664426086381</c:v>
                </c:pt>
                <c:pt idx="254">
                  <c:v>2.4932889191128944</c:v>
                </c:pt>
                <c:pt idx="255">
                  <c:v>2.6191612296782223</c:v>
                </c:pt>
                <c:pt idx="256">
                  <c:v>2.8320471196185775</c:v>
                </c:pt>
                <c:pt idx="257">
                  <c:v>2.8536430844662708</c:v>
                </c:pt>
                <c:pt idx="258">
                  <c:v>2.5361785362985101</c:v>
                </c:pt>
                <c:pt idx="259">
                  <c:v>2.2148176411813258</c:v>
                </c:pt>
                <c:pt idx="260">
                  <c:v>1.8287681301803242</c:v>
                </c:pt>
                <c:pt idx="261">
                  <c:v>1.9920831434964845</c:v>
                </c:pt>
                <c:pt idx="262">
                  <c:v>2.2279190026213103</c:v>
                </c:pt>
                <c:pt idx="263">
                  <c:v>2.2899667851587577</c:v>
                </c:pt>
                <c:pt idx="264">
                  <c:v>2.1105887453483061</c:v>
                </c:pt>
                <c:pt idx="265">
                  <c:v>1.9393584590879727</c:v>
                </c:pt>
                <c:pt idx="266">
                  <c:v>2.1748670869588853</c:v>
                </c:pt>
                <c:pt idx="267">
                  <c:v>2.3532297501457067</c:v>
                </c:pt>
                <c:pt idx="268">
                  <c:v>1.9868659231254389</c:v>
                </c:pt>
                <c:pt idx="269">
                  <c:v>2.0834631684243594</c:v>
                </c:pt>
                <c:pt idx="270">
                  <c:v>2.4202336387941541</c:v>
                </c:pt>
                <c:pt idx="271">
                  <c:v>2.5776407910111905</c:v>
                </c:pt>
                <c:pt idx="272">
                  <c:v>2.5602526861843562</c:v>
                </c:pt>
                <c:pt idx="273">
                  <c:v>2.6180391134254024</c:v>
                </c:pt>
                <c:pt idx="274">
                  <c:v>2.5310795097086625</c:v>
                </c:pt>
                <c:pt idx="275">
                  <c:v>1.9016417042668452</c:v>
                </c:pt>
                <c:pt idx="276">
                  <c:v>1.9772576148997709</c:v>
                </c:pt>
                <c:pt idx="277">
                  <c:v>1.9811552513635928</c:v>
                </c:pt>
                <c:pt idx="278">
                  <c:v>1.786432541840959</c:v>
                </c:pt>
                <c:pt idx="279">
                  <c:v>1.7474202557940368</c:v>
                </c:pt>
                <c:pt idx="280">
                  <c:v>1.9632478917661138</c:v>
                </c:pt>
                <c:pt idx="281">
                  <c:v>2.2166342207748579</c:v>
                </c:pt>
                <c:pt idx="282">
                  <c:v>2.5202897203175687</c:v>
                </c:pt>
                <c:pt idx="283">
                  <c:v>2.7551050610540568</c:v>
                </c:pt>
                <c:pt idx="284">
                  <c:v>2.4789725187028573</c:v>
                </c:pt>
                <c:pt idx="285">
                  <c:v>2.5641097285687171</c:v>
                </c:pt>
                <c:pt idx="286">
                  <c:v>2.8407260261139355</c:v>
                </c:pt>
                <c:pt idx="287">
                  <c:v>2.3623668653406815</c:v>
                </c:pt>
                <c:pt idx="288">
                  <c:v>2.5858403941830002</c:v>
                </c:pt>
                <c:pt idx="289">
                  <c:v>2.7498477555495446</c:v>
                </c:pt>
                <c:pt idx="290">
                  <c:v>2.8101179607038413</c:v>
                </c:pt>
                <c:pt idx="291">
                  <c:v>2.7995664649848204</c:v>
                </c:pt>
                <c:pt idx="292">
                  <c:v>2.6593795871207768</c:v>
                </c:pt>
                <c:pt idx="293">
                  <c:v>2.7395038685796798</c:v>
                </c:pt>
                <c:pt idx="294">
                  <c:v>2.6038314633413306</c:v>
                </c:pt>
                <c:pt idx="295">
                  <c:v>2.7092470951057597</c:v>
                </c:pt>
                <c:pt idx="296">
                  <c:v>2.8297455572785819</c:v>
                </c:pt>
                <c:pt idx="297">
                  <c:v>2.7794919793558166</c:v>
                </c:pt>
                <c:pt idx="298">
                  <c:v>2.7402741015952352</c:v>
                </c:pt>
                <c:pt idx="299">
                  <c:v>2.6560962506581438</c:v>
                </c:pt>
                <c:pt idx="300">
                  <c:v>2.6122428769548574</c:v>
                </c:pt>
                <c:pt idx="301">
                  <c:v>2.6817870041956002</c:v>
                </c:pt>
                <c:pt idx="302">
                  <c:v>2.6846983702247083</c:v>
                </c:pt>
                <c:pt idx="303">
                  <c:v>2.8597331173910012</c:v>
                </c:pt>
                <c:pt idx="304">
                  <c:v>2.8016778498278501</c:v>
                </c:pt>
              </c:numCache>
            </c:numRef>
          </c:xVal>
          <c:yVal>
            <c:numRef>
              <c:f>'094'!$J$13:$J$4146</c:f>
              <c:numCache>
                <c:formatCode>0.0</c:formatCode>
                <c:ptCount val="4134"/>
                <c:pt idx="0">
                  <c:v>5.0549999999999997</c:v>
                </c:pt>
                <c:pt idx="1">
                  <c:v>4.8909580052493435</c:v>
                </c:pt>
                <c:pt idx="2">
                  <c:v>4.7269160104986874</c:v>
                </c:pt>
                <c:pt idx="3">
                  <c:v>4.5628740157480312</c:v>
                </c:pt>
                <c:pt idx="4">
                  <c:v>4.398832020997375</c:v>
                </c:pt>
                <c:pt idx="5">
                  <c:v>4.2347900262467189</c:v>
                </c:pt>
                <c:pt idx="6">
                  <c:v>4.0707480314960627</c:v>
                </c:pt>
                <c:pt idx="7">
                  <c:v>3.9067060367454065</c:v>
                </c:pt>
                <c:pt idx="8">
                  <c:v>3.7426640419947503</c:v>
                </c:pt>
                <c:pt idx="9">
                  <c:v>3.5786220472440942</c:v>
                </c:pt>
                <c:pt idx="10">
                  <c:v>3.414580052493438</c:v>
                </c:pt>
                <c:pt idx="11">
                  <c:v>3.2505380577427818</c:v>
                </c:pt>
                <c:pt idx="12">
                  <c:v>3.0864960629921256</c:v>
                </c:pt>
                <c:pt idx="13">
                  <c:v>2.9224540682414695</c:v>
                </c:pt>
                <c:pt idx="14">
                  <c:v>2.7584120734908137</c:v>
                </c:pt>
                <c:pt idx="15">
                  <c:v>2.5943700787401571</c:v>
                </c:pt>
                <c:pt idx="16">
                  <c:v>2.430328083989501</c:v>
                </c:pt>
                <c:pt idx="17">
                  <c:v>2.2662860892388452</c:v>
                </c:pt>
                <c:pt idx="18">
                  <c:v>2.1022440944881886</c:v>
                </c:pt>
                <c:pt idx="19">
                  <c:v>1.9382020997375329</c:v>
                </c:pt>
                <c:pt idx="20">
                  <c:v>1.7741601049868767</c:v>
                </c:pt>
                <c:pt idx="21">
                  <c:v>1.6101181102362201</c:v>
                </c:pt>
                <c:pt idx="22">
                  <c:v>1.4460761154855639</c:v>
                </c:pt>
                <c:pt idx="23">
                  <c:v>1.2820341207349082</c:v>
                </c:pt>
                <c:pt idx="24">
                  <c:v>1.117992125984252</c:v>
                </c:pt>
                <c:pt idx="25">
                  <c:v>0.9539501312335954</c:v>
                </c:pt>
                <c:pt idx="26">
                  <c:v>0.78990813648293923</c:v>
                </c:pt>
                <c:pt idx="27">
                  <c:v>0.62586614173228305</c:v>
                </c:pt>
                <c:pt idx="28">
                  <c:v>0.46182414698162777</c:v>
                </c:pt>
                <c:pt idx="29">
                  <c:v>0.2977821522309716</c:v>
                </c:pt>
                <c:pt idx="30">
                  <c:v>0.13374015748031454</c:v>
                </c:pt>
                <c:pt idx="31">
                  <c:v>-3.0301837270341636E-2</c:v>
                </c:pt>
                <c:pt idx="32">
                  <c:v>-0.19434383202099781</c:v>
                </c:pt>
                <c:pt idx="33">
                  <c:v>-0.35838582677165309</c:v>
                </c:pt>
                <c:pt idx="34">
                  <c:v>-0.52242782152230927</c:v>
                </c:pt>
                <c:pt idx="35">
                  <c:v>-0.68646981627296544</c:v>
                </c:pt>
                <c:pt idx="36">
                  <c:v>-0.8505118110236225</c:v>
                </c:pt>
                <c:pt idx="37">
                  <c:v>-1.0145538057742787</c:v>
                </c:pt>
                <c:pt idx="38">
                  <c:v>-1.178595800524934</c:v>
                </c:pt>
                <c:pt idx="39">
                  <c:v>-1.3426377952755901</c:v>
                </c:pt>
                <c:pt idx="40">
                  <c:v>-1.5066797900262463</c:v>
                </c:pt>
                <c:pt idx="41">
                  <c:v>-1.6707217847769025</c:v>
                </c:pt>
                <c:pt idx="42">
                  <c:v>-1.8347637795275595</c:v>
                </c:pt>
                <c:pt idx="43">
                  <c:v>-1.9988057742782148</c:v>
                </c:pt>
                <c:pt idx="44">
                  <c:v>-2.1628477690288719</c:v>
                </c:pt>
                <c:pt idx="45">
                  <c:v>-2.3268897637795272</c:v>
                </c:pt>
                <c:pt idx="46">
                  <c:v>-2.4909317585301833</c:v>
                </c:pt>
                <c:pt idx="47">
                  <c:v>-2.6549737532808404</c:v>
                </c:pt>
                <c:pt idx="48">
                  <c:v>-2.8190157480314957</c:v>
                </c:pt>
                <c:pt idx="49">
                  <c:v>-2.9830577427821527</c:v>
                </c:pt>
                <c:pt idx="50">
                  <c:v>-3.1470997375328089</c:v>
                </c:pt>
                <c:pt idx="51">
                  <c:v>-3.3111417322834633</c:v>
                </c:pt>
                <c:pt idx="52">
                  <c:v>-3.4751837270341213</c:v>
                </c:pt>
                <c:pt idx="53">
                  <c:v>-3.6392257217847757</c:v>
                </c:pt>
                <c:pt idx="54">
                  <c:v>-3.8032677165354336</c:v>
                </c:pt>
                <c:pt idx="55">
                  <c:v>-3.9673097112860898</c:v>
                </c:pt>
                <c:pt idx="56">
                  <c:v>-4.1313517060367442</c:v>
                </c:pt>
                <c:pt idx="57">
                  <c:v>-4.2953937007874021</c:v>
                </c:pt>
                <c:pt idx="58">
                  <c:v>-4.4594356955380565</c:v>
                </c:pt>
                <c:pt idx="59">
                  <c:v>-4.6234776902887145</c:v>
                </c:pt>
                <c:pt idx="60">
                  <c:v>-4.7875196850393706</c:v>
                </c:pt>
                <c:pt idx="61">
                  <c:v>-4.951561679790025</c:v>
                </c:pt>
                <c:pt idx="62">
                  <c:v>-5.115603674540683</c:v>
                </c:pt>
                <c:pt idx="63">
                  <c:v>-5.2796456692913374</c:v>
                </c:pt>
                <c:pt idx="64">
                  <c:v>-5.4436876640419953</c:v>
                </c:pt>
                <c:pt idx="65">
                  <c:v>-5.6077296587926515</c:v>
                </c:pt>
                <c:pt idx="66">
                  <c:v>-5.7717716535433059</c:v>
                </c:pt>
                <c:pt idx="67">
                  <c:v>-5.9358136482939639</c:v>
                </c:pt>
                <c:pt idx="68">
                  <c:v>-6.0998556430446182</c:v>
                </c:pt>
                <c:pt idx="69">
                  <c:v>-6.2638976377952762</c:v>
                </c:pt>
                <c:pt idx="70">
                  <c:v>-6.4279396325459306</c:v>
                </c:pt>
                <c:pt idx="71">
                  <c:v>-6.5919816272965868</c:v>
                </c:pt>
                <c:pt idx="72">
                  <c:v>-6.7560236220472447</c:v>
                </c:pt>
                <c:pt idx="73">
                  <c:v>-6.9200656167978991</c:v>
                </c:pt>
                <c:pt idx="74">
                  <c:v>-7.0841076115485571</c:v>
                </c:pt>
                <c:pt idx="75">
                  <c:v>-7.2481496062992115</c:v>
                </c:pt>
                <c:pt idx="76">
                  <c:v>-7.4121916010498676</c:v>
                </c:pt>
                <c:pt idx="77">
                  <c:v>-7.5762335958005256</c:v>
                </c:pt>
                <c:pt idx="78">
                  <c:v>-7.74027559055118</c:v>
                </c:pt>
                <c:pt idx="79">
                  <c:v>-7.9043175853018379</c:v>
                </c:pt>
                <c:pt idx="80">
                  <c:v>-8.0683595800524923</c:v>
                </c:pt>
                <c:pt idx="81">
                  <c:v>-8.2324015748031485</c:v>
                </c:pt>
                <c:pt idx="82">
                  <c:v>-8.3964435695538047</c:v>
                </c:pt>
                <c:pt idx="83">
                  <c:v>-8.5604855643044626</c:v>
                </c:pt>
                <c:pt idx="84">
                  <c:v>-8.7245275590551188</c:v>
                </c:pt>
                <c:pt idx="85">
                  <c:v>-8.8885695538057732</c:v>
                </c:pt>
                <c:pt idx="86">
                  <c:v>-9.0526115485564294</c:v>
                </c:pt>
                <c:pt idx="87">
                  <c:v>-9.2166535433070855</c:v>
                </c:pt>
                <c:pt idx="88">
                  <c:v>-9.3806955380577435</c:v>
                </c:pt>
                <c:pt idx="89">
                  <c:v>-9.5447375328083996</c:v>
                </c:pt>
                <c:pt idx="90">
                  <c:v>-9.708779527559054</c:v>
                </c:pt>
                <c:pt idx="91">
                  <c:v>-9.8728215223097102</c:v>
                </c:pt>
                <c:pt idx="92">
                  <c:v>-10.036863517060366</c:v>
                </c:pt>
                <c:pt idx="93">
                  <c:v>-10.200905511811024</c:v>
                </c:pt>
                <c:pt idx="94">
                  <c:v>-10.364947506561681</c:v>
                </c:pt>
                <c:pt idx="95">
                  <c:v>-10.528989501312335</c:v>
                </c:pt>
                <c:pt idx="96">
                  <c:v>-10.693031496062991</c:v>
                </c:pt>
                <c:pt idx="97">
                  <c:v>-10.857073490813647</c:v>
                </c:pt>
                <c:pt idx="98">
                  <c:v>-11.021115485564305</c:v>
                </c:pt>
                <c:pt idx="99">
                  <c:v>-11.18515748031496</c:v>
                </c:pt>
                <c:pt idx="100">
                  <c:v>-11.349199475065618</c:v>
                </c:pt>
                <c:pt idx="101">
                  <c:v>-11.513241469816272</c:v>
                </c:pt>
                <c:pt idx="102">
                  <c:v>-11.677283464566926</c:v>
                </c:pt>
                <c:pt idx="103">
                  <c:v>-11.841325459317584</c:v>
                </c:pt>
                <c:pt idx="104">
                  <c:v>-12.005367454068242</c:v>
                </c:pt>
                <c:pt idx="105">
                  <c:v>-12.169409448818897</c:v>
                </c:pt>
                <c:pt idx="106">
                  <c:v>-12.333451443569551</c:v>
                </c:pt>
                <c:pt idx="107">
                  <c:v>-12.497493438320209</c:v>
                </c:pt>
                <c:pt idx="108">
                  <c:v>-12.661535433070867</c:v>
                </c:pt>
                <c:pt idx="109">
                  <c:v>-12.825577427821521</c:v>
                </c:pt>
                <c:pt idx="110">
                  <c:v>-12.989619422572179</c:v>
                </c:pt>
                <c:pt idx="111">
                  <c:v>-13.153661417322834</c:v>
                </c:pt>
                <c:pt idx="112">
                  <c:v>-13.317703412073488</c:v>
                </c:pt>
                <c:pt idx="113">
                  <c:v>-13.481745406824146</c:v>
                </c:pt>
                <c:pt idx="114">
                  <c:v>-13.645787401574804</c:v>
                </c:pt>
                <c:pt idx="115">
                  <c:v>-13.809829396325458</c:v>
                </c:pt>
                <c:pt idx="116">
                  <c:v>-13.973871391076113</c:v>
                </c:pt>
                <c:pt idx="117">
                  <c:v>-14.137913385826771</c:v>
                </c:pt>
                <c:pt idx="118">
                  <c:v>-14.301955380577429</c:v>
                </c:pt>
                <c:pt idx="119">
                  <c:v>-14.465997375328083</c:v>
                </c:pt>
                <c:pt idx="120">
                  <c:v>-14.630039370078741</c:v>
                </c:pt>
                <c:pt idx="121">
                  <c:v>-14.794081364829395</c:v>
                </c:pt>
                <c:pt idx="122">
                  <c:v>-14.95812335958005</c:v>
                </c:pt>
                <c:pt idx="123">
                  <c:v>-15.122165354330708</c:v>
                </c:pt>
                <c:pt idx="124">
                  <c:v>-15.286207349081366</c:v>
                </c:pt>
                <c:pt idx="125">
                  <c:v>-15.45024934383202</c:v>
                </c:pt>
                <c:pt idx="126">
                  <c:v>-15.614291338582674</c:v>
                </c:pt>
                <c:pt idx="127">
                  <c:v>-15.778333333333332</c:v>
                </c:pt>
                <c:pt idx="128">
                  <c:v>-15.94237532808399</c:v>
                </c:pt>
                <c:pt idx="129">
                  <c:v>-16.106417322834645</c:v>
                </c:pt>
                <c:pt idx="130">
                  <c:v>-16.270459317585303</c:v>
                </c:pt>
                <c:pt idx="131">
                  <c:v>-16.434501312335957</c:v>
                </c:pt>
                <c:pt idx="132">
                  <c:v>-16.598543307086612</c:v>
                </c:pt>
                <c:pt idx="133">
                  <c:v>-16.762585301837269</c:v>
                </c:pt>
                <c:pt idx="134">
                  <c:v>-16.926627296587927</c:v>
                </c:pt>
                <c:pt idx="135">
                  <c:v>-17.090669291338582</c:v>
                </c:pt>
                <c:pt idx="136">
                  <c:v>-17.254711286089236</c:v>
                </c:pt>
                <c:pt idx="137">
                  <c:v>-17.418753280839894</c:v>
                </c:pt>
                <c:pt idx="138">
                  <c:v>-17.582795275590552</c:v>
                </c:pt>
                <c:pt idx="139">
                  <c:v>-17.746837270341207</c:v>
                </c:pt>
                <c:pt idx="140">
                  <c:v>-17.910879265091861</c:v>
                </c:pt>
                <c:pt idx="141">
                  <c:v>-18.074921259842519</c:v>
                </c:pt>
                <c:pt idx="142">
                  <c:v>-18.238963254593173</c:v>
                </c:pt>
                <c:pt idx="143">
                  <c:v>-18.403005249343831</c:v>
                </c:pt>
                <c:pt idx="144">
                  <c:v>-18.567047244094489</c:v>
                </c:pt>
                <c:pt idx="145">
                  <c:v>-18.731089238845144</c:v>
                </c:pt>
                <c:pt idx="146">
                  <c:v>-18.895131233595798</c:v>
                </c:pt>
                <c:pt idx="147">
                  <c:v>-19.059173228346456</c:v>
                </c:pt>
                <c:pt idx="148">
                  <c:v>-19.223215223097114</c:v>
                </c:pt>
                <c:pt idx="149">
                  <c:v>-19.387257217847768</c:v>
                </c:pt>
                <c:pt idx="150">
                  <c:v>-19.551299212598423</c:v>
                </c:pt>
                <c:pt idx="151">
                  <c:v>-19.715341207349081</c:v>
                </c:pt>
                <c:pt idx="152">
                  <c:v>-19.879383202099735</c:v>
                </c:pt>
                <c:pt idx="153">
                  <c:v>-20.043425196850393</c:v>
                </c:pt>
                <c:pt idx="154">
                  <c:v>-20.207467191601051</c:v>
                </c:pt>
                <c:pt idx="155">
                  <c:v>-20.371509186351705</c:v>
                </c:pt>
                <c:pt idx="156">
                  <c:v>-20.53555118110236</c:v>
                </c:pt>
                <c:pt idx="157">
                  <c:v>-20.699593175853018</c:v>
                </c:pt>
                <c:pt idx="158">
                  <c:v>-20.863635170603676</c:v>
                </c:pt>
                <c:pt idx="159">
                  <c:v>-21.02767716535433</c:v>
                </c:pt>
                <c:pt idx="160">
                  <c:v>-21.191719160104984</c:v>
                </c:pt>
                <c:pt idx="161">
                  <c:v>-21.355761154855646</c:v>
                </c:pt>
                <c:pt idx="162">
                  <c:v>-21.519803149606297</c:v>
                </c:pt>
                <c:pt idx="163">
                  <c:v>-21.683845144356955</c:v>
                </c:pt>
                <c:pt idx="164">
                  <c:v>-21.847887139107609</c:v>
                </c:pt>
                <c:pt idx="165">
                  <c:v>-22.011929133858267</c:v>
                </c:pt>
                <c:pt idx="166">
                  <c:v>-22.175971128608925</c:v>
                </c:pt>
                <c:pt idx="167">
                  <c:v>-22.340013123359579</c:v>
                </c:pt>
                <c:pt idx="168">
                  <c:v>-22.504055118110237</c:v>
                </c:pt>
                <c:pt idx="169">
                  <c:v>-22.668097112860888</c:v>
                </c:pt>
                <c:pt idx="170">
                  <c:v>-22.832139107611546</c:v>
                </c:pt>
                <c:pt idx="171">
                  <c:v>-22.996181102362208</c:v>
                </c:pt>
                <c:pt idx="172">
                  <c:v>-23.160223097112858</c:v>
                </c:pt>
                <c:pt idx="173">
                  <c:v>-23.324265091863516</c:v>
                </c:pt>
                <c:pt idx="174">
                  <c:v>-23.488307086614171</c:v>
                </c:pt>
                <c:pt idx="175">
                  <c:v>-23.652349081364829</c:v>
                </c:pt>
                <c:pt idx="176">
                  <c:v>-23.816391076115487</c:v>
                </c:pt>
                <c:pt idx="177">
                  <c:v>-23.980433070866141</c:v>
                </c:pt>
                <c:pt idx="178">
                  <c:v>-24.144475065616799</c:v>
                </c:pt>
                <c:pt idx="179">
                  <c:v>-24.30851706036745</c:v>
                </c:pt>
                <c:pt idx="180">
                  <c:v>-24.472559055118108</c:v>
                </c:pt>
                <c:pt idx="181">
                  <c:v>-24.636601049868766</c:v>
                </c:pt>
                <c:pt idx="182">
                  <c:v>-24.80064304461942</c:v>
                </c:pt>
                <c:pt idx="183">
                  <c:v>-24.964685039370078</c:v>
                </c:pt>
                <c:pt idx="184">
                  <c:v>-25.128727034120732</c:v>
                </c:pt>
                <c:pt idx="185">
                  <c:v>-25.29276902887139</c:v>
                </c:pt>
                <c:pt idx="186">
                  <c:v>-25.456811023622048</c:v>
                </c:pt>
                <c:pt idx="187">
                  <c:v>-25.620853018372699</c:v>
                </c:pt>
                <c:pt idx="188">
                  <c:v>-25.784895013123361</c:v>
                </c:pt>
                <c:pt idx="189">
                  <c:v>-25.948937007874012</c:v>
                </c:pt>
                <c:pt idx="190">
                  <c:v>-26.11297900262467</c:v>
                </c:pt>
                <c:pt idx="191">
                  <c:v>-26.277020997375327</c:v>
                </c:pt>
                <c:pt idx="192">
                  <c:v>-26.441062992125982</c:v>
                </c:pt>
                <c:pt idx="193">
                  <c:v>-26.60510498687664</c:v>
                </c:pt>
                <c:pt idx="194">
                  <c:v>-26.769146981627294</c:v>
                </c:pt>
                <c:pt idx="195">
                  <c:v>-26.933188976377952</c:v>
                </c:pt>
                <c:pt idx="196">
                  <c:v>-27.09723097112861</c:v>
                </c:pt>
                <c:pt idx="197">
                  <c:v>-27.261272965879265</c:v>
                </c:pt>
                <c:pt idx="198">
                  <c:v>-27.425314960629919</c:v>
                </c:pt>
                <c:pt idx="199">
                  <c:v>-27.589356955380573</c:v>
                </c:pt>
                <c:pt idx="200">
                  <c:v>-27.753398950131235</c:v>
                </c:pt>
                <c:pt idx="201">
                  <c:v>-27.917440944881889</c:v>
                </c:pt>
                <c:pt idx="202">
                  <c:v>-28.081482939632544</c:v>
                </c:pt>
                <c:pt idx="203">
                  <c:v>-28.245524934383205</c:v>
                </c:pt>
                <c:pt idx="204">
                  <c:v>-28.409566929133852</c:v>
                </c:pt>
                <c:pt idx="205">
                  <c:v>-28.573608923884514</c:v>
                </c:pt>
                <c:pt idx="206">
                  <c:v>-28.737650918635168</c:v>
                </c:pt>
                <c:pt idx="207">
                  <c:v>-28.901692913385823</c:v>
                </c:pt>
                <c:pt idx="208">
                  <c:v>-29.065734908136484</c:v>
                </c:pt>
                <c:pt idx="209">
                  <c:v>-29.229776902887139</c:v>
                </c:pt>
                <c:pt idx="210">
                  <c:v>-29.393818897637793</c:v>
                </c:pt>
                <c:pt idx="211">
                  <c:v>-29.557860892388454</c:v>
                </c:pt>
                <c:pt idx="212">
                  <c:v>-29.721902887139102</c:v>
                </c:pt>
                <c:pt idx="213">
                  <c:v>-29.885944881889763</c:v>
                </c:pt>
                <c:pt idx="214">
                  <c:v>-30.049986876640418</c:v>
                </c:pt>
                <c:pt idx="215">
                  <c:v>-30.214028871391072</c:v>
                </c:pt>
                <c:pt idx="216">
                  <c:v>-30.378070866141734</c:v>
                </c:pt>
                <c:pt idx="217">
                  <c:v>-30.542112860892388</c:v>
                </c:pt>
                <c:pt idx="218">
                  <c:v>-30.706154855643042</c:v>
                </c:pt>
                <c:pt idx="219">
                  <c:v>-30.870196850393697</c:v>
                </c:pt>
                <c:pt idx="220">
                  <c:v>-31.034238845144358</c:v>
                </c:pt>
                <c:pt idx="221">
                  <c:v>-31.198280839895013</c:v>
                </c:pt>
                <c:pt idx="222">
                  <c:v>-31.362322834645667</c:v>
                </c:pt>
                <c:pt idx="223">
                  <c:v>-31.526364829396329</c:v>
                </c:pt>
                <c:pt idx="224">
                  <c:v>-31.690406824146976</c:v>
                </c:pt>
                <c:pt idx="225">
                  <c:v>-31.854448818897637</c:v>
                </c:pt>
                <c:pt idx="226">
                  <c:v>-32.018490813648292</c:v>
                </c:pt>
                <c:pt idx="227">
                  <c:v>-32.182532808398946</c:v>
                </c:pt>
                <c:pt idx="228">
                  <c:v>-32.346574803149608</c:v>
                </c:pt>
                <c:pt idx="229">
                  <c:v>-32.510616797900262</c:v>
                </c:pt>
                <c:pt idx="230">
                  <c:v>-32.674658792650916</c:v>
                </c:pt>
                <c:pt idx="231">
                  <c:v>-32.838700787401578</c:v>
                </c:pt>
                <c:pt idx="232">
                  <c:v>-33.002742782152225</c:v>
                </c:pt>
                <c:pt idx="233">
                  <c:v>-33.166784776902887</c:v>
                </c:pt>
                <c:pt idx="234">
                  <c:v>-33.330826771653541</c:v>
                </c:pt>
                <c:pt idx="235">
                  <c:v>-33.494868766404196</c:v>
                </c:pt>
                <c:pt idx="236">
                  <c:v>-33.658910761154857</c:v>
                </c:pt>
                <c:pt idx="237">
                  <c:v>-33.822952755905511</c:v>
                </c:pt>
                <c:pt idx="238">
                  <c:v>-33.986994750656166</c:v>
                </c:pt>
                <c:pt idx="239">
                  <c:v>-34.15103674540682</c:v>
                </c:pt>
                <c:pt idx="240">
                  <c:v>-34.315078740157482</c:v>
                </c:pt>
                <c:pt idx="241">
                  <c:v>-34.479120734908136</c:v>
                </c:pt>
                <c:pt idx="242">
                  <c:v>-34.643162729658791</c:v>
                </c:pt>
                <c:pt idx="243">
                  <c:v>-34.807204724409445</c:v>
                </c:pt>
                <c:pt idx="244">
                  <c:v>-34.971246719160099</c:v>
                </c:pt>
                <c:pt idx="245">
                  <c:v>-35.135288713910761</c:v>
                </c:pt>
                <c:pt idx="246">
                  <c:v>-35.299330708661415</c:v>
                </c:pt>
                <c:pt idx="247">
                  <c:v>-35.46337270341207</c:v>
                </c:pt>
                <c:pt idx="248">
                  <c:v>-35.627414698162731</c:v>
                </c:pt>
                <c:pt idx="249">
                  <c:v>-35.791456692913378</c:v>
                </c:pt>
                <c:pt idx="250">
                  <c:v>-35.95549868766404</c:v>
                </c:pt>
                <c:pt idx="251">
                  <c:v>-36.119540682414701</c:v>
                </c:pt>
                <c:pt idx="252">
                  <c:v>-36.283582677165349</c:v>
                </c:pt>
                <c:pt idx="253">
                  <c:v>-36.44762467191601</c:v>
                </c:pt>
                <c:pt idx="254">
                  <c:v>-36.611666666666665</c:v>
                </c:pt>
                <c:pt idx="255">
                  <c:v>-36.775708661417319</c:v>
                </c:pt>
                <c:pt idx="256">
                  <c:v>-36.93975065616798</c:v>
                </c:pt>
                <c:pt idx="257">
                  <c:v>-37.103792650918635</c:v>
                </c:pt>
                <c:pt idx="258">
                  <c:v>-37.267834645669289</c:v>
                </c:pt>
                <c:pt idx="259">
                  <c:v>-37.431876640419944</c:v>
                </c:pt>
                <c:pt idx="260">
                  <c:v>-37.595918635170605</c:v>
                </c:pt>
                <c:pt idx="261">
                  <c:v>-37.75996062992126</c:v>
                </c:pt>
                <c:pt idx="262">
                  <c:v>-37.924002624671914</c:v>
                </c:pt>
                <c:pt idx="263">
                  <c:v>-38.088044619422568</c:v>
                </c:pt>
                <c:pt idx="264">
                  <c:v>-38.252086614173223</c:v>
                </c:pt>
                <c:pt idx="265">
                  <c:v>-38.416128608923884</c:v>
                </c:pt>
                <c:pt idx="266">
                  <c:v>-38.580170603674539</c:v>
                </c:pt>
                <c:pt idx="267">
                  <c:v>-38.744212598425193</c:v>
                </c:pt>
                <c:pt idx="268">
                  <c:v>-38.908254593175855</c:v>
                </c:pt>
                <c:pt idx="269">
                  <c:v>-39.072296587926502</c:v>
                </c:pt>
                <c:pt idx="270">
                  <c:v>-39.236338582677163</c:v>
                </c:pt>
                <c:pt idx="271">
                  <c:v>-39.400380577427825</c:v>
                </c:pt>
                <c:pt idx="272">
                  <c:v>-39.564422572178472</c:v>
                </c:pt>
                <c:pt idx="273">
                  <c:v>-39.728464566929134</c:v>
                </c:pt>
                <c:pt idx="274">
                  <c:v>-39.892506561679788</c:v>
                </c:pt>
                <c:pt idx="275">
                  <c:v>-40.056548556430442</c:v>
                </c:pt>
                <c:pt idx="276">
                  <c:v>-40.220590551181104</c:v>
                </c:pt>
                <c:pt idx="277">
                  <c:v>-40.384632545931758</c:v>
                </c:pt>
                <c:pt idx="278">
                  <c:v>-40.548674540682413</c:v>
                </c:pt>
                <c:pt idx="279">
                  <c:v>-40.712716535433067</c:v>
                </c:pt>
                <c:pt idx="280">
                  <c:v>-40.876758530183722</c:v>
                </c:pt>
                <c:pt idx="281">
                  <c:v>-41.040800524934383</c:v>
                </c:pt>
                <c:pt idx="282">
                  <c:v>-41.204842519685037</c:v>
                </c:pt>
                <c:pt idx="283">
                  <c:v>-41.368884514435692</c:v>
                </c:pt>
                <c:pt idx="284">
                  <c:v>-41.532926509186346</c:v>
                </c:pt>
                <c:pt idx="285">
                  <c:v>-41.696968503937008</c:v>
                </c:pt>
                <c:pt idx="286">
                  <c:v>-41.861010498687662</c:v>
                </c:pt>
                <c:pt idx="287">
                  <c:v>-42.025052493438317</c:v>
                </c:pt>
                <c:pt idx="288">
                  <c:v>-42.189094488188978</c:v>
                </c:pt>
                <c:pt idx="289">
                  <c:v>-42.353136482939625</c:v>
                </c:pt>
                <c:pt idx="290">
                  <c:v>-42.517178477690287</c:v>
                </c:pt>
                <c:pt idx="291">
                  <c:v>-42.681220472440948</c:v>
                </c:pt>
                <c:pt idx="292">
                  <c:v>-42.845262467191596</c:v>
                </c:pt>
                <c:pt idx="293">
                  <c:v>-43.009304461942257</c:v>
                </c:pt>
                <c:pt idx="294">
                  <c:v>-43.173346456692911</c:v>
                </c:pt>
                <c:pt idx="295">
                  <c:v>-43.337388451443566</c:v>
                </c:pt>
                <c:pt idx="296">
                  <c:v>-43.501430446194227</c:v>
                </c:pt>
                <c:pt idx="297">
                  <c:v>-43.665472440944882</c:v>
                </c:pt>
                <c:pt idx="298">
                  <c:v>-43.829514435695536</c:v>
                </c:pt>
                <c:pt idx="299">
                  <c:v>-43.993556430446191</c:v>
                </c:pt>
                <c:pt idx="300">
                  <c:v>-44.157598425196845</c:v>
                </c:pt>
                <c:pt idx="301">
                  <c:v>-44.321640419947506</c:v>
                </c:pt>
                <c:pt idx="302">
                  <c:v>-44.485682414698161</c:v>
                </c:pt>
                <c:pt idx="303">
                  <c:v>-44.649724409448815</c:v>
                </c:pt>
                <c:pt idx="304">
                  <c:v>-44.81376640419947</c:v>
                </c:pt>
                <c:pt idx="305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EC-4BB8-99FF-C2DA1114D7BC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'094'!$DW$75:$DW$76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'094'!$DV$75:$DV$76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EC-4BB8-99FF-C2DA1114D7BC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'094'!$DX$75:$DX$76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'094'!$DV$75:$DV$76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EC-4BB8-99FF-C2DA1114D7BC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'094'!$DY$75:$DY$76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'094'!$DV$75:$DV$76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EC-4BB8-99FF-C2DA1114D7BC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'094'!$DZ$75:$DZ$76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'094'!$DV$75:$DV$76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EC-4BB8-99FF-C2DA1114D7BC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'094'!$EA$75:$EA$76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'094'!$DV$75:$DV$76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EC-4BB8-99FF-C2DA1114D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'094'!$O$14:$O$4146</c:f>
              <c:numCache>
                <c:formatCode>0.0</c:formatCode>
                <c:ptCount val="4133"/>
                <c:pt idx="0">
                  <c:v>6.5196807266534185</c:v>
                </c:pt>
                <c:pt idx="1">
                  <c:v>8.3236700539313091</c:v>
                </c:pt>
                <c:pt idx="2">
                  <c:v>8.083665625887031</c:v>
                </c:pt>
                <c:pt idx="3">
                  <c:v>8.344769344308828</c:v>
                </c:pt>
                <c:pt idx="4">
                  <c:v>8.450265796196426</c:v>
                </c:pt>
                <c:pt idx="5">
                  <c:v>9.6740246380925328</c:v>
                </c:pt>
                <c:pt idx="6">
                  <c:v>12.907490888447347</c:v>
                </c:pt>
                <c:pt idx="7">
                  <c:v>14.843350780584727</c:v>
                </c:pt>
                <c:pt idx="8">
                  <c:v>11.665270167470903</c:v>
                </c:pt>
                <c:pt idx="9">
                  <c:v>9.26786329832529</c:v>
                </c:pt>
                <c:pt idx="10">
                  <c:v>8.136413851830822</c:v>
                </c:pt>
                <c:pt idx="11">
                  <c:v>7.7302525120635828</c:v>
                </c:pt>
                <c:pt idx="12">
                  <c:v>7.1341975588986637</c:v>
                </c:pt>
                <c:pt idx="13">
                  <c:v>6.7464980982117488</c:v>
                </c:pt>
                <c:pt idx="14">
                  <c:v>6.1372560885608882</c:v>
                </c:pt>
                <c:pt idx="15">
                  <c:v>5.7970300312233887</c:v>
                </c:pt>
                <c:pt idx="16">
                  <c:v>4.454587680953729</c:v>
                </c:pt>
                <c:pt idx="17">
                  <c:v>4.3148048822026714</c:v>
                </c:pt>
                <c:pt idx="18">
                  <c:v>4.2277703093953987</c:v>
                </c:pt>
                <c:pt idx="19">
                  <c:v>4.6814050525120674</c:v>
                </c:pt>
                <c:pt idx="20">
                  <c:v>5.4805406755605999</c:v>
                </c:pt>
                <c:pt idx="21">
                  <c:v>5.5069147885325025</c:v>
                </c:pt>
                <c:pt idx="22">
                  <c:v>5.5833997161510061</c:v>
                </c:pt>
                <c:pt idx="23">
                  <c:v>5.2326240136247506</c:v>
                </c:pt>
                <c:pt idx="24">
                  <c:v>4.2910681805279607</c:v>
                </c:pt>
                <c:pt idx="25">
                  <c:v>3.6422650014192417</c:v>
                </c:pt>
                <c:pt idx="26">
                  <c:v>3.4919325574794211</c:v>
                </c:pt>
                <c:pt idx="27">
                  <c:v>3.7741355662787361</c:v>
                </c:pt>
                <c:pt idx="28">
                  <c:v>3.5868793641782575</c:v>
                </c:pt>
                <c:pt idx="29">
                  <c:v>3.5288563156400801</c:v>
                </c:pt>
                <c:pt idx="30">
                  <c:v>3.9798536474595489</c:v>
                </c:pt>
                <c:pt idx="31">
                  <c:v>5.061192279307412</c:v>
                </c:pt>
                <c:pt idx="32">
                  <c:v>5.2932844734601199</c:v>
                </c:pt>
                <c:pt idx="33">
                  <c:v>5.2352614249219425</c:v>
                </c:pt>
                <c:pt idx="34">
                  <c:v>6.8071585580471181</c:v>
                </c:pt>
                <c:pt idx="35">
                  <c:v>6.2717640647175683</c:v>
                </c:pt>
                <c:pt idx="36">
                  <c:v>6.0001107011070083</c:v>
                </c:pt>
                <c:pt idx="37">
                  <c:v>7.2423314220834536</c:v>
                </c:pt>
                <c:pt idx="38">
                  <c:v>5.5754874822594358</c:v>
                </c:pt>
                <c:pt idx="39">
                  <c:v>5.5543881918819178</c:v>
                </c:pt>
                <c:pt idx="40">
                  <c:v>5.0849289809821148</c:v>
                </c:pt>
                <c:pt idx="41">
                  <c:v>5.6968084019301752</c:v>
                </c:pt>
                <c:pt idx="42">
                  <c:v>5.9658243542435416</c:v>
                </c:pt>
                <c:pt idx="43">
                  <c:v>5.5781248935566277</c:v>
                </c:pt>
                <c:pt idx="44">
                  <c:v>7.4796984388305408</c:v>
                </c:pt>
                <c:pt idx="45">
                  <c:v>8.4766399091683233</c:v>
                </c:pt>
                <c:pt idx="46">
                  <c:v>9.7874333238717011</c:v>
                </c:pt>
                <c:pt idx="47">
                  <c:v>10.014250695430031</c:v>
                </c:pt>
                <c:pt idx="48">
                  <c:v>14.437189440817487</c:v>
                </c:pt>
                <c:pt idx="49">
                  <c:v>13.659153108146464</c:v>
                </c:pt>
                <c:pt idx="50">
                  <c:v>13.450797615668462</c:v>
                </c:pt>
                <c:pt idx="51">
                  <c:v>15.228412829974456</c:v>
                </c:pt>
                <c:pt idx="52">
                  <c:v>13.158044961680384</c:v>
                </c:pt>
                <c:pt idx="53">
                  <c:v>8.7535680953732609</c:v>
                </c:pt>
                <c:pt idx="54">
                  <c:v>7.9676195288106761</c:v>
                </c:pt>
                <c:pt idx="55">
                  <c:v>7.392663866023276</c:v>
                </c:pt>
                <c:pt idx="56">
                  <c:v>7.0181514618223089</c:v>
                </c:pt>
                <c:pt idx="57">
                  <c:v>6.7728722111836515</c:v>
                </c:pt>
                <c:pt idx="58">
                  <c:v>6.3456115810388862</c:v>
                </c:pt>
                <c:pt idx="59">
                  <c:v>6.0660459835367568</c:v>
                </c:pt>
                <c:pt idx="60">
                  <c:v>6.4326461538461519</c:v>
                </c:pt>
                <c:pt idx="61">
                  <c:v>6.8388074936133991</c:v>
                </c:pt>
                <c:pt idx="62">
                  <c:v>6.7385858643201777</c:v>
                </c:pt>
                <c:pt idx="63">
                  <c:v>6.7016621061595201</c:v>
                </c:pt>
                <c:pt idx="64">
                  <c:v>6.6278145898382093</c:v>
                </c:pt>
                <c:pt idx="65">
                  <c:v>6.2717640647175683</c:v>
                </c:pt>
                <c:pt idx="66">
                  <c:v>5.981648822026683</c:v>
                </c:pt>
                <c:pt idx="67">
                  <c:v>5.5517507805847313</c:v>
                </c:pt>
                <c:pt idx="68">
                  <c:v>5.103390860062448</c:v>
                </c:pt>
                <c:pt idx="69">
                  <c:v>4.7262410445642891</c:v>
                </c:pt>
                <c:pt idx="70">
                  <c:v>4.2752437127448202</c:v>
                </c:pt>
                <c:pt idx="71">
                  <c:v>4.256781833664494</c:v>
                </c:pt>
                <c:pt idx="72">
                  <c:v>5.0638296906045968</c:v>
                </c:pt>
                <c:pt idx="73">
                  <c:v>4.5020610843031506</c:v>
                </c:pt>
                <c:pt idx="74">
                  <c:v>4.9240468918535312</c:v>
                </c:pt>
                <c:pt idx="75">
                  <c:v>4.9451461822310501</c:v>
                </c:pt>
                <c:pt idx="76">
                  <c:v>9.4102835083735421</c:v>
                </c:pt>
                <c:pt idx="77">
                  <c:v>16.080296678966789</c:v>
                </c:pt>
                <c:pt idx="78">
                  <c:v>7.2924422367300616</c:v>
                </c:pt>
                <c:pt idx="79">
                  <c:v>6.2190158387737693</c:v>
                </c:pt>
                <c:pt idx="80">
                  <c:v>5.5860371274481979</c:v>
                </c:pt>
                <c:pt idx="81">
                  <c:v>5.7917552086290112</c:v>
                </c:pt>
                <c:pt idx="82">
                  <c:v>5.5702126596650574</c:v>
                </c:pt>
                <c:pt idx="83">
                  <c:v>5.3433952881067261</c:v>
                </c:pt>
                <c:pt idx="84">
                  <c:v>5.0638296906045968</c:v>
                </c:pt>
                <c:pt idx="85">
                  <c:v>5.0559174567130265</c:v>
                </c:pt>
                <c:pt idx="86">
                  <c:v>5.1086656826568255</c:v>
                </c:pt>
                <c:pt idx="87">
                  <c:v>5.0453678115242706</c:v>
                </c:pt>
                <c:pt idx="88">
                  <c:v>5.2642729491910316</c:v>
                </c:pt>
                <c:pt idx="89">
                  <c:v>10.452060970763553</c:v>
                </c:pt>
                <c:pt idx="90">
                  <c:v>4.0352392847005403</c:v>
                </c:pt>
                <c:pt idx="91">
                  <c:v>4.8291000851546952</c:v>
                </c:pt>
                <c:pt idx="92">
                  <c:v>4.4624999148453002</c:v>
                </c:pt>
                <c:pt idx="93">
                  <c:v>4.591733068407609</c:v>
                </c:pt>
                <c:pt idx="94">
                  <c:v>4.6101949474879351</c:v>
                </c:pt>
                <c:pt idx="95">
                  <c:v>4.5996453022991792</c:v>
                </c:pt>
                <c:pt idx="96">
                  <c:v>4.6734928186204971</c:v>
                </c:pt>
                <c:pt idx="97">
                  <c:v>4.454587680953729</c:v>
                </c:pt>
                <c:pt idx="98">
                  <c:v>4.53898484246381</c:v>
                </c:pt>
                <c:pt idx="99">
                  <c:v>4.5416222537610018</c:v>
                </c:pt>
                <c:pt idx="100">
                  <c:v>4.6154697700823197</c:v>
                </c:pt>
                <c:pt idx="101">
                  <c:v>4.6998669315923927</c:v>
                </c:pt>
                <c:pt idx="102">
                  <c:v>4.9161346579619609</c:v>
                </c:pt>
                <c:pt idx="103">
                  <c:v>5.4488917399943251</c:v>
                </c:pt>
                <c:pt idx="104">
                  <c:v>7.0418881634970196</c:v>
                </c:pt>
                <c:pt idx="105">
                  <c:v>6.4537454442236708</c:v>
                </c:pt>
                <c:pt idx="106">
                  <c:v>5.4304298609139927</c:v>
                </c:pt>
                <c:pt idx="107">
                  <c:v>4.4176639227930767</c:v>
                </c:pt>
                <c:pt idx="108">
                  <c:v>4.1750220834516059</c:v>
                </c:pt>
                <c:pt idx="109">
                  <c:v>4.1512853817768951</c:v>
                </c:pt>
                <c:pt idx="110">
                  <c:v>3.9983155265398818</c:v>
                </c:pt>
                <c:pt idx="111">
                  <c:v>3.8532579051944396</c:v>
                </c:pt>
                <c:pt idx="112">
                  <c:v>4.3860149872267966</c:v>
                </c:pt>
                <c:pt idx="113">
                  <c:v>4.6840424638092522</c:v>
                </c:pt>
                <c:pt idx="114">
                  <c:v>4.5943704797047937</c:v>
                </c:pt>
                <c:pt idx="115">
                  <c:v>4.0009529378370674</c:v>
                </c:pt>
                <c:pt idx="116">
                  <c:v>4.5152481407890992</c:v>
                </c:pt>
                <c:pt idx="117">
                  <c:v>4.53898484246381</c:v>
                </c:pt>
                <c:pt idx="118">
                  <c:v>4.1750220834516059</c:v>
                </c:pt>
                <c:pt idx="119">
                  <c:v>4.1354609139937555</c:v>
                </c:pt>
                <c:pt idx="120">
                  <c:v>4.1328235026965618</c:v>
                </c:pt>
                <c:pt idx="121">
                  <c:v>4.4018394550099371</c:v>
                </c:pt>
                <c:pt idx="122">
                  <c:v>4.5046984956003433</c:v>
                </c:pt>
                <c:pt idx="123">
                  <c:v>4.2172206642066428</c:v>
                </c:pt>
                <c:pt idx="124">
                  <c:v>3.9007313085438535</c:v>
                </c:pt>
                <c:pt idx="125">
                  <c:v>3.5947915980698277</c:v>
                </c:pt>
                <c:pt idx="126">
                  <c:v>3.4180850411581036</c:v>
                </c:pt>
                <c:pt idx="127">
                  <c:v>3.4022605733749631</c:v>
                </c:pt>
                <c:pt idx="128">
                  <c:v>3.1517065001419211</c:v>
                </c:pt>
                <c:pt idx="129">
                  <c:v>2.8167552653988066</c:v>
                </c:pt>
                <c:pt idx="130">
                  <c:v>2.8325797331819467</c:v>
                </c:pt>
                <c:pt idx="131">
                  <c:v>2.8958776043145016</c:v>
                </c:pt>
                <c:pt idx="132">
                  <c:v>2.766644450752199</c:v>
                </c:pt>
                <c:pt idx="133">
                  <c:v>2.6453235310814676</c:v>
                </c:pt>
                <c:pt idx="134">
                  <c:v>2.5451019017882461</c:v>
                </c:pt>
                <c:pt idx="135">
                  <c:v>2.2312499574226501</c:v>
                </c:pt>
                <c:pt idx="136">
                  <c:v>2.6242242407039491</c:v>
                </c:pt>
                <c:pt idx="137">
                  <c:v>3.2862144762986087</c:v>
                </c:pt>
                <c:pt idx="138">
                  <c:v>3.3073137666761268</c:v>
                </c:pt>
                <c:pt idx="139">
                  <c:v>3.5341311382344576</c:v>
                </c:pt>
                <c:pt idx="140">
                  <c:v>3.613253477150153</c:v>
                </c:pt>
                <c:pt idx="141">
                  <c:v>3.4998447913709914</c:v>
                </c:pt>
                <c:pt idx="142">
                  <c:v>3.2519281294351421</c:v>
                </c:pt>
                <c:pt idx="143">
                  <c:v>3.1569813227363062</c:v>
                </c:pt>
                <c:pt idx="144">
                  <c:v>3.3389627022424082</c:v>
                </c:pt>
                <c:pt idx="145">
                  <c:v>4.3649156968492786</c:v>
                </c:pt>
                <c:pt idx="146">
                  <c:v>3.8374334374112986</c:v>
                </c:pt>
                <c:pt idx="147">
                  <c:v>3.5525930173147908</c:v>
                </c:pt>
                <c:pt idx="148">
                  <c:v>3.4602836219131401</c:v>
                </c:pt>
                <c:pt idx="149">
                  <c:v>3.5736923076923088</c:v>
                </c:pt>
                <c:pt idx="150">
                  <c:v>3.7451240420096474</c:v>
                </c:pt>
                <c:pt idx="151">
                  <c:v>3.6686391143911452</c:v>
                </c:pt>
                <c:pt idx="152">
                  <c:v>3.6607268804995745</c:v>
                </c:pt>
                <c:pt idx="153">
                  <c:v>3.6739139369855227</c:v>
                </c:pt>
                <c:pt idx="154">
                  <c:v>3.8295212035197284</c:v>
                </c:pt>
                <c:pt idx="155">
                  <c:v>3.895456485949476</c:v>
                </c:pt>
                <c:pt idx="156">
                  <c:v>3.895456485949476</c:v>
                </c:pt>
                <c:pt idx="157">
                  <c:v>3.9983155265398818</c:v>
                </c:pt>
                <c:pt idx="158">
                  <c:v>4.0932623332387177</c:v>
                </c:pt>
                <c:pt idx="159">
                  <c:v>4.1143616236162366</c:v>
                </c:pt>
                <c:pt idx="160">
                  <c:v>4.1222738575078068</c:v>
                </c:pt>
                <c:pt idx="161">
                  <c:v>4.1750220834516059</c:v>
                </c:pt>
                <c:pt idx="162">
                  <c:v>4.2726063014476274</c:v>
                </c:pt>
                <c:pt idx="163">
                  <c:v>4.2805185353391977</c:v>
                </c:pt>
                <c:pt idx="164">
                  <c:v>4.1882091399375545</c:v>
                </c:pt>
                <c:pt idx="165">
                  <c:v>4.0721630428611997</c:v>
                </c:pt>
                <c:pt idx="166">
                  <c:v>4.0035903491342602</c:v>
                </c:pt>
                <c:pt idx="167">
                  <c:v>4.0220522282145934</c:v>
                </c:pt>
                <c:pt idx="168">
                  <c:v>3.9798536474595489</c:v>
                </c:pt>
                <c:pt idx="169">
                  <c:v>3.8690823729775725</c:v>
                </c:pt>
                <c:pt idx="170">
                  <c:v>3.7451240420096474</c:v>
                </c:pt>
                <c:pt idx="171">
                  <c:v>3.6027038319613975</c:v>
                </c:pt>
                <c:pt idx="172">
                  <c:v>3.8005096792506396</c:v>
                </c:pt>
                <c:pt idx="173">
                  <c:v>4.8923979562872582</c:v>
                </c:pt>
                <c:pt idx="174">
                  <c:v>4.7631648027249476</c:v>
                </c:pt>
                <c:pt idx="175">
                  <c:v>6.2111036048822061</c:v>
                </c:pt>
                <c:pt idx="176">
                  <c:v>5.1350397956287299</c:v>
                </c:pt>
                <c:pt idx="177">
                  <c:v>6.0291222253760974</c:v>
                </c:pt>
                <c:pt idx="178">
                  <c:v>4.895035367584442</c:v>
                </c:pt>
                <c:pt idx="179">
                  <c:v>5.7917552086290112</c:v>
                </c:pt>
                <c:pt idx="180">
                  <c:v>11.288120351972751</c:v>
                </c:pt>
                <c:pt idx="181">
                  <c:v>8.2867462957706515</c:v>
                </c:pt>
                <c:pt idx="182">
                  <c:v>7.8383863752483656</c:v>
                </c:pt>
                <c:pt idx="183">
                  <c:v>10.573381890434291</c:v>
                </c:pt>
                <c:pt idx="184">
                  <c:v>12.746608799318764</c:v>
                </c:pt>
                <c:pt idx="185">
                  <c:v>13.574755946636392</c:v>
                </c:pt>
                <c:pt idx="186">
                  <c:v>14.162898665909735</c:v>
                </c:pt>
                <c:pt idx="187">
                  <c:v>11.201085779165485</c:v>
                </c:pt>
                <c:pt idx="188">
                  <c:v>11.855163780868576</c:v>
                </c:pt>
                <c:pt idx="189">
                  <c:v>11.063940391711611</c:v>
                </c:pt>
                <c:pt idx="190">
                  <c:v>12.248138064149872</c:v>
                </c:pt>
                <c:pt idx="191">
                  <c:v>13.448160204371275</c:v>
                </c:pt>
                <c:pt idx="192">
                  <c:v>11.79977814362759</c:v>
                </c:pt>
                <c:pt idx="193">
                  <c:v>10.001063638944084</c:v>
                </c:pt>
                <c:pt idx="194">
                  <c:v>8.9988473460119245</c:v>
                </c:pt>
                <c:pt idx="195">
                  <c:v>10.816023729775756</c:v>
                </c:pt>
                <c:pt idx="196">
                  <c:v>11.478013965370423</c:v>
                </c:pt>
                <c:pt idx="197">
                  <c:v>11.108776383763836</c:v>
                </c:pt>
                <c:pt idx="198">
                  <c:v>15.505341016179393</c:v>
                </c:pt>
                <c:pt idx="199">
                  <c:v>20.033776213454441</c:v>
                </c:pt>
                <c:pt idx="200">
                  <c:v>19.437721260289528</c:v>
                </c:pt>
                <c:pt idx="201">
                  <c:v>19.698824978711322</c:v>
                </c:pt>
                <c:pt idx="202">
                  <c:v>17.979232812943515</c:v>
                </c:pt>
                <c:pt idx="203">
                  <c:v>15.151927902355945</c:v>
                </c:pt>
                <c:pt idx="204">
                  <c:v>14.339605222821456</c:v>
                </c:pt>
                <c:pt idx="205">
                  <c:v>13.340026341186491</c:v>
                </c:pt>
                <c:pt idx="206">
                  <c:v>16.657889753051375</c:v>
                </c:pt>
                <c:pt idx="207">
                  <c:v>20.809175134828269</c:v>
                </c:pt>
                <c:pt idx="208">
                  <c:v>19.756848027249504</c:v>
                </c:pt>
                <c:pt idx="209">
                  <c:v>16.090846324155549</c:v>
                </c:pt>
                <c:pt idx="210">
                  <c:v>16.2332665342038</c:v>
                </c:pt>
                <c:pt idx="211">
                  <c:v>27.444901958558049</c:v>
                </c:pt>
                <c:pt idx="212">
                  <c:v>36.195832642634116</c:v>
                </c:pt>
                <c:pt idx="213">
                  <c:v>39.495234175418673</c:v>
                </c:pt>
                <c:pt idx="214">
                  <c:v>42.88694510360488</c:v>
                </c:pt>
                <c:pt idx="215">
                  <c:v>51.738097416974163</c:v>
                </c:pt>
                <c:pt idx="216">
                  <c:v>48.517818223105301</c:v>
                </c:pt>
                <c:pt idx="217">
                  <c:v>39.540070167470908</c:v>
                </c:pt>
                <c:pt idx="218">
                  <c:v>28.68976009083168</c:v>
                </c:pt>
                <c:pt idx="219">
                  <c:v>20.84082407039455</c:v>
                </c:pt>
                <c:pt idx="220">
                  <c:v>18.448692023843321</c:v>
                </c:pt>
                <c:pt idx="221">
                  <c:v>14.97522134544422</c:v>
                </c:pt>
                <c:pt idx="222">
                  <c:v>13.561568890150438</c:v>
                </c:pt>
                <c:pt idx="223">
                  <c:v>14.569060005676981</c:v>
                </c:pt>
                <c:pt idx="224">
                  <c:v>19.593328526823729</c:v>
                </c:pt>
                <c:pt idx="225">
                  <c:v>22.89800488220267</c:v>
                </c:pt>
                <c:pt idx="226">
                  <c:v>18.295722168606304</c:v>
                </c:pt>
                <c:pt idx="227">
                  <c:v>30.04802690888447</c:v>
                </c:pt>
                <c:pt idx="228">
                  <c:v>37.142663298325289</c:v>
                </c:pt>
                <c:pt idx="229">
                  <c:v>28.233487936417824</c:v>
                </c:pt>
                <c:pt idx="230">
                  <c:v>22.76877172864036</c:v>
                </c:pt>
                <c:pt idx="231">
                  <c:v>27.004454271927337</c:v>
                </c:pt>
                <c:pt idx="232">
                  <c:v>23.686590860062456</c:v>
                </c:pt>
                <c:pt idx="233">
                  <c:v>25.018483565143352</c:v>
                </c:pt>
                <c:pt idx="234">
                  <c:v>26.801373602043714</c:v>
                </c:pt>
                <c:pt idx="235">
                  <c:v>26.629941867726362</c:v>
                </c:pt>
                <c:pt idx="236">
                  <c:v>28.096342548963943</c:v>
                </c:pt>
                <c:pt idx="237">
                  <c:v>36.844635821742834</c:v>
                </c:pt>
                <c:pt idx="238">
                  <c:v>23.836923304002262</c:v>
                </c:pt>
                <c:pt idx="239">
                  <c:v>23.847472949191037</c:v>
                </c:pt>
                <c:pt idx="240">
                  <c:v>27.117862957706496</c:v>
                </c:pt>
                <c:pt idx="241">
                  <c:v>31.828279534487645</c:v>
                </c:pt>
                <c:pt idx="242">
                  <c:v>26.202681237581611</c:v>
                </c:pt>
                <c:pt idx="243">
                  <c:v>26.962255691172299</c:v>
                </c:pt>
                <c:pt idx="244">
                  <c:v>28.94031416406472</c:v>
                </c:pt>
                <c:pt idx="245">
                  <c:v>25.456293840476871</c:v>
                </c:pt>
                <c:pt idx="246">
                  <c:v>23.190757536190745</c:v>
                </c:pt>
                <c:pt idx="247">
                  <c:v>22.853168890150435</c:v>
                </c:pt>
                <c:pt idx="248">
                  <c:v>22.333598864604028</c:v>
                </c:pt>
                <c:pt idx="249">
                  <c:v>22.125243372126025</c:v>
                </c:pt>
                <c:pt idx="250">
                  <c:v>24.530562475163212</c:v>
                </c:pt>
                <c:pt idx="251">
                  <c:v>31.224312347431169</c:v>
                </c:pt>
                <c:pt idx="252">
                  <c:v>44.089604655123473</c:v>
                </c:pt>
                <c:pt idx="253">
                  <c:v>29.823846948623331</c:v>
                </c:pt>
                <c:pt idx="254">
                  <c:v>43.857512460970767</c:v>
                </c:pt>
                <c:pt idx="255">
                  <c:v>36.892109225092248</c:v>
                </c:pt>
                <c:pt idx="256">
                  <c:v>27.049290263979564</c:v>
                </c:pt>
                <c:pt idx="257">
                  <c:v>29.755274254896396</c:v>
                </c:pt>
                <c:pt idx="258">
                  <c:v>54.610238319613963</c:v>
                </c:pt>
                <c:pt idx="259">
                  <c:v>79.180361964235047</c:v>
                </c:pt>
                <c:pt idx="260">
                  <c:v>135.2833750780585</c:v>
                </c:pt>
                <c:pt idx="261">
                  <c:v>106.87318058472893</c:v>
                </c:pt>
                <c:pt idx="262">
                  <c:v>79.528500255464095</c:v>
                </c:pt>
                <c:pt idx="263">
                  <c:v>69.791177746238972</c:v>
                </c:pt>
                <c:pt idx="264">
                  <c:v>85.634107408458704</c:v>
                </c:pt>
                <c:pt idx="265">
                  <c:v>113.99946590973605</c:v>
                </c:pt>
                <c:pt idx="266">
                  <c:v>103.39707249503265</c:v>
                </c:pt>
                <c:pt idx="267">
                  <c:v>71.489670621629287</c:v>
                </c:pt>
                <c:pt idx="268">
                  <c:v>128.24412432585868</c:v>
                </c:pt>
                <c:pt idx="269">
                  <c:v>110.62094203803579</c:v>
                </c:pt>
                <c:pt idx="270">
                  <c:v>66.715956173715568</c:v>
                </c:pt>
                <c:pt idx="271">
                  <c:v>53.45241476014759</c:v>
                </c:pt>
                <c:pt idx="272">
                  <c:v>52.223381095657111</c:v>
                </c:pt>
                <c:pt idx="273">
                  <c:v>45.463695940959404</c:v>
                </c:pt>
                <c:pt idx="274">
                  <c:v>45.21050445642917</c:v>
                </c:pt>
                <c:pt idx="275">
                  <c:v>112.19283917116095</c:v>
                </c:pt>
                <c:pt idx="276">
                  <c:v>117.62854385466933</c:v>
                </c:pt>
                <c:pt idx="277">
                  <c:v>138.61706295770648</c:v>
                </c:pt>
                <c:pt idx="278">
                  <c:v>190.55824104456428</c:v>
                </c:pt>
                <c:pt idx="279">
                  <c:v>209.13089139937549</c:v>
                </c:pt>
                <c:pt idx="280">
                  <c:v>159.7031662787397</c:v>
                </c:pt>
                <c:pt idx="281">
                  <c:v>115.37619460686916</c:v>
                </c:pt>
                <c:pt idx="282">
                  <c:v>67.881691967073536</c:v>
                </c:pt>
                <c:pt idx="283">
                  <c:v>38.820056883338069</c:v>
                </c:pt>
                <c:pt idx="284">
                  <c:v>57.007645188759575</c:v>
                </c:pt>
                <c:pt idx="285">
                  <c:v>51.276550439965938</c:v>
                </c:pt>
                <c:pt idx="286">
                  <c:v>33.492486063014475</c:v>
                </c:pt>
                <c:pt idx="287">
                  <c:v>67.515091796764125</c:v>
                </c:pt>
                <c:pt idx="288">
                  <c:v>47.011856372409873</c:v>
                </c:pt>
                <c:pt idx="289">
                  <c:v>33.624356627873972</c:v>
                </c:pt>
                <c:pt idx="290">
                  <c:v>27.394791143911437</c:v>
                </c:pt>
                <c:pt idx="291">
                  <c:v>27.592596991200683</c:v>
                </c:pt>
                <c:pt idx="292">
                  <c:v>38.88599216576781</c:v>
                </c:pt>
                <c:pt idx="293">
                  <c:v>37.16903741129719</c:v>
                </c:pt>
                <c:pt idx="294">
                  <c:v>43.216621515753609</c:v>
                </c:pt>
                <c:pt idx="295">
                  <c:v>35.924179279023562</c:v>
                </c:pt>
                <c:pt idx="296">
                  <c:v>28.283598751064424</c:v>
                </c:pt>
                <c:pt idx="297">
                  <c:v>29.275265398807839</c:v>
                </c:pt>
                <c:pt idx="298">
                  <c:v>32.986103093954014</c:v>
                </c:pt>
                <c:pt idx="299">
                  <c:v>41.631537326142492</c:v>
                </c:pt>
                <c:pt idx="300">
                  <c:v>45.366111722963389</c:v>
                </c:pt>
                <c:pt idx="301">
                  <c:v>43.087388362191305</c:v>
                </c:pt>
                <c:pt idx="302">
                  <c:v>38.996763440249794</c:v>
                </c:pt>
                <c:pt idx="303">
                  <c:v>27.212809764405339</c:v>
                </c:pt>
                <c:pt idx="304">
                  <c:v>29.153944479137095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5-4182-83F0-7489FB21BAB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'094'!$P$14:$P$4146</c:f>
              <c:numCache>
                <c:formatCode>0.0</c:formatCode>
                <c:ptCount val="4133"/>
                <c:pt idx="0">
                  <c:v>6.5543410554809851</c:v>
                </c:pt>
                <c:pt idx="1">
                  <c:v>8.3743689776334787</c:v>
                </c:pt>
                <c:pt idx="2">
                  <c:v>8.1255741658598506</c:v>
                </c:pt>
                <c:pt idx="3">
                  <c:v>8.3743019492942743</c:v>
                </c:pt>
                <c:pt idx="4">
                  <c:v>8.4760200783508353</c:v>
                </c:pt>
                <c:pt idx="5">
                  <c:v>9.7265741688956169</c:v>
                </c:pt>
                <c:pt idx="6">
                  <c:v>12.959500658845997</c:v>
                </c:pt>
                <c:pt idx="7">
                  <c:v>14.887495470804486</c:v>
                </c:pt>
                <c:pt idx="8">
                  <c:v>11.691834090231962</c:v>
                </c:pt>
                <c:pt idx="9">
                  <c:v>9.2801621246834589</c:v>
                </c:pt>
                <c:pt idx="10">
                  <c:v>8.1532620873120756</c:v>
                </c:pt>
                <c:pt idx="11">
                  <c:v>7.7461754439943782</c:v>
                </c:pt>
                <c:pt idx="12">
                  <c:v>7.1505445882900851</c:v>
                </c:pt>
                <c:pt idx="13">
                  <c:v>6.767201765153243</c:v>
                </c:pt>
                <c:pt idx="14">
                  <c:v>6.1576127666709608</c:v>
                </c:pt>
                <c:pt idx="15">
                  <c:v>5.8149963418281114</c:v>
                </c:pt>
                <c:pt idx="16">
                  <c:v>4.4773732808837527</c:v>
                </c:pt>
                <c:pt idx="17">
                  <c:v>4.3426796516602133</c:v>
                </c:pt>
                <c:pt idx="18">
                  <c:v>4.2599631620884111</c:v>
                </c:pt>
                <c:pt idx="19">
                  <c:v>4.7165280331148622</c:v>
                </c:pt>
                <c:pt idx="20">
                  <c:v>5.515509438904985</c:v>
                </c:pt>
                <c:pt idx="21">
                  <c:v>5.5376040229560202</c:v>
                </c:pt>
                <c:pt idx="22">
                  <c:v>5.6105419536311025</c:v>
                </c:pt>
                <c:pt idx="23">
                  <c:v>5.2544457556897148</c:v>
                </c:pt>
                <c:pt idx="24">
                  <c:v>4.3000898901449247</c:v>
                </c:pt>
                <c:pt idx="25">
                  <c:v>3.6553734683840609</c:v>
                </c:pt>
                <c:pt idx="26">
                  <c:v>3.5050024701296381</c:v>
                </c:pt>
                <c:pt idx="27">
                  <c:v>3.7868199357829289</c:v>
                </c:pt>
                <c:pt idx="28">
                  <c:v>3.5992167448510286</c:v>
                </c:pt>
                <c:pt idx="29">
                  <c:v>3.5417334567172847</c:v>
                </c:pt>
                <c:pt idx="30">
                  <c:v>3.9935789834580069</c:v>
                </c:pt>
                <c:pt idx="31">
                  <c:v>5.0753802670810986</c:v>
                </c:pt>
                <c:pt idx="32">
                  <c:v>5.3062387231665298</c:v>
                </c:pt>
                <c:pt idx="33">
                  <c:v>5.2478686857969308</c:v>
                </c:pt>
                <c:pt idx="34">
                  <c:v>6.819881481865913</c:v>
                </c:pt>
                <c:pt idx="35">
                  <c:v>6.2780098636831587</c:v>
                </c:pt>
                <c:pt idx="36">
                  <c:v>6.0123709731505741</c:v>
                </c:pt>
                <c:pt idx="37">
                  <c:v>7.2366639378368998</c:v>
                </c:pt>
                <c:pt idx="38">
                  <c:v>5.5721718112036287</c:v>
                </c:pt>
                <c:pt idx="39">
                  <c:v>5.5553906040615804</c:v>
                </c:pt>
                <c:pt idx="40">
                  <c:v>5.0880904347795122</c:v>
                </c:pt>
                <c:pt idx="41">
                  <c:v>5.7021288973453075</c:v>
                </c:pt>
                <c:pt idx="42">
                  <c:v>5.9727641308719752</c:v>
                </c:pt>
                <c:pt idx="43">
                  <c:v>5.5866839513983626</c:v>
                </c:pt>
                <c:pt idx="44">
                  <c:v>7.4901466580877933</c:v>
                </c:pt>
                <c:pt idx="45">
                  <c:v>8.4862013791897208</c:v>
                </c:pt>
                <c:pt idx="46">
                  <c:v>9.7965321421178704</c:v>
                </c:pt>
                <c:pt idx="47">
                  <c:v>10.018298898463284</c:v>
                </c:pt>
                <c:pt idx="48">
                  <c:v>14.44108342659233</c:v>
                </c:pt>
                <c:pt idx="49">
                  <c:v>13.655297676686223</c:v>
                </c:pt>
                <c:pt idx="50">
                  <c:v>13.447212064410438</c:v>
                </c:pt>
                <c:pt idx="51">
                  <c:v>15.213800744740142</c:v>
                </c:pt>
                <c:pt idx="52">
                  <c:v>13.143278659187661</c:v>
                </c:pt>
                <c:pt idx="53">
                  <c:v>8.7398813136894056</c:v>
                </c:pt>
                <c:pt idx="54">
                  <c:v>7.9626845765415677</c:v>
                </c:pt>
                <c:pt idx="55">
                  <c:v>7.3910831391245768</c:v>
                </c:pt>
                <c:pt idx="56">
                  <c:v>7.0262864222034169</c:v>
                </c:pt>
                <c:pt idx="57">
                  <c:v>6.7826650070926631</c:v>
                </c:pt>
                <c:pt idx="58">
                  <c:v>6.3562911261837538</c:v>
                </c:pt>
                <c:pt idx="59">
                  <c:v>6.0778821581196967</c:v>
                </c:pt>
                <c:pt idx="60">
                  <c:v>6.4459859466985856</c:v>
                </c:pt>
                <c:pt idx="61">
                  <c:v>6.8529569270724835</c:v>
                </c:pt>
                <c:pt idx="62">
                  <c:v>6.7530051779814793</c:v>
                </c:pt>
                <c:pt idx="63">
                  <c:v>6.7164669629668454</c:v>
                </c:pt>
                <c:pt idx="64">
                  <c:v>6.6423881207579205</c:v>
                </c:pt>
                <c:pt idx="65">
                  <c:v>6.2864918128956884</c:v>
                </c:pt>
                <c:pt idx="66">
                  <c:v>5.9972247651260568</c:v>
                </c:pt>
                <c:pt idx="67">
                  <c:v>5.5677508211447311</c:v>
                </c:pt>
                <c:pt idx="68">
                  <c:v>5.1204318671167135</c:v>
                </c:pt>
                <c:pt idx="69">
                  <c:v>4.7438989206521924</c:v>
                </c:pt>
                <c:pt idx="70">
                  <c:v>4.2935570121809645</c:v>
                </c:pt>
                <c:pt idx="71">
                  <c:v>4.2755963391904697</c:v>
                </c:pt>
                <c:pt idx="72">
                  <c:v>5.0837237169394403</c:v>
                </c:pt>
                <c:pt idx="73">
                  <c:v>4.5470539694441623</c:v>
                </c:pt>
                <c:pt idx="74">
                  <c:v>4.9693096571967601</c:v>
                </c:pt>
                <c:pt idx="75">
                  <c:v>4.989098100877797</c:v>
                </c:pt>
                <c:pt idx="76">
                  <c:v>9.4386594839209152</c:v>
                </c:pt>
                <c:pt idx="77">
                  <c:v>16.143063103139511</c:v>
                </c:pt>
                <c:pt idx="78">
                  <c:v>7.427922098242929</c:v>
                </c:pt>
                <c:pt idx="79">
                  <c:v>6.3312088942667817</c:v>
                </c:pt>
                <c:pt idx="80">
                  <c:v>5.6886301586052097</c:v>
                </c:pt>
                <c:pt idx="81">
                  <c:v>5.8914952205054449</c:v>
                </c:pt>
                <c:pt idx="82">
                  <c:v>5.6672153152047198</c:v>
                </c:pt>
                <c:pt idx="83">
                  <c:v>5.4368509467029673</c:v>
                </c:pt>
                <c:pt idx="84">
                  <c:v>5.1528516030215608</c:v>
                </c:pt>
                <c:pt idx="85">
                  <c:v>5.1463273244556769</c:v>
                </c:pt>
                <c:pt idx="86">
                  <c:v>5.1996924194331147</c:v>
                </c:pt>
                <c:pt idx="87">
                  <c:v>5.1363559939859575</c:v>
                </c:pt>
                <c:pt idx="88">
                  <c:v>5.3561478808885736</c:v>
                </c:pt>
                <c:pt idx="89">
                  <c:v>10.550066038482878</c:v>
                </c:pt>
                <c:pt idx="90">
                  <c:v>4.3546232268669014</c:v>
                </c:pt>
                <c:pt idx="91">
                  <c:v>5.0925417168329599</c:v>
                </c:pt>
                <c:pt idx="92">
                  <c:v>4.70026437299836</c:v>
                </c:pt>
                <c:pt idx="93">
                  <c:v>4.8207071428313197</c:v>
                </c:pt>
                <c:pt idx="94">
                  <c:v>4.8361617853726582</c:v>
                </c:pt>
                <c:pt idx="95">
                  <c:v>4.8266145523635648</c:v>
                </c:pt>
                <c:pt idx="96">
                  <c:v>4.9169247610201117</c:v>
                </c:pt>
                <c:pt idx="97">
                  <c:v>4.7153690649244275</c:v>
                </c:pt>
                <c:pt idx="98">
                  <c:v>4.7986481513110384</c:v>
                </c:pt>
                <c:pt idx="99">
                  <c:v>4.8013241169228333</c:v>
                </c:pt>
                <c:pt idx="100">
                  <c:v>4.8783716413561509</c:v>
                </c:pt>
                <c:pt idx="101">
                  <c:v>4.965467604888393</c:v>
                </c:pt>
                <c:pt idx="102">
                  <c:v>5.185860642920419</c:v>
                </c:pt>
                <c:pt idx="103">
                  <c:v>5.729759921872879</c:v>
                </c:pt>
                <c:pt idx="104">
                  <c:v>7.3394889179130196</c:v>
                </c:pt>
                <c:pt idx="105">
                  <c:v>6.7461799204829482</c:v>
                </c:pt>
                <c:pt idx="106">
                  <c:v>5.7256402478246429</c:v>
                </c:pt>
                <c:pt idx="107">
                  <c:v>4.699495962536691</c:v>
                </c:pt>
                <c:pt idx="108">
                  <c:v>4.4678421028569071</c:v>
                </c:pt>
                <c:pt idx="109">
                  <c:v>4.4516620468442687</c:v>
                </c:pt>
                <c:pt idx="110">
                  <c:v>4.3013909936294237</c:v>
                </c:pt>
                <c:pt idx="111">
                  <c:v>4.160420129631837</c:v>
                </c:pt>
                <c:pt idx="112">
                  <c:v>4.69822782687711</c:v>
                </c:pt>
                <c:pt idx="113">
                  <c:v>5.0033878516610111</c:v>
                </c:pt>
                <c:pt idx="114">
                  <c:v>4.9226990228589145</c:v>
                </c:pt>
                <c:pt idx="115">
                  <c:v>4.3490983986968264</c:v>
                </c:pt>
                <c:pt idx="116">
                  <c:v>4.8724538655804244</c:v>
                </c:pt>
                <c:pt idx="117">
                  <c:v>4.9019351601308943</c:v>
                </c:pt>
                <c:pt idx="118">
                  <c:v>4.5422133757249554</c:v>
                </c:pt>
                <c:pt idx="119">
                  <c:v>4.5084739077720686</c:v>
                </c:pt>
                <c:pt idx="120">
                  <c:v>4.5101545797103446</c:v>
                </c:pt>
                <c:pt idx="121">
                  <c:v>4.786881394944202</c:v>
                </c:pt>
                <c:pt idx="122">
                  <c:v>4.8955235827249695</c:v>
                </c:pt>
                <c:pt idx="123">
                  <c:v>4.6090867178255346</c:v>
                </c:pt>
                <c:pt idx="124">
                  <c:v>4.2921732647021189</c:v>
                </c:pt>
                <c:pt idx="125">
                  <c:v>3.9881227156436108</c:v>
                </c:pt>
                <c:pt idx="126">
                  <c:v>3.8147703841022964</c:v>
                </c:pt>
                <c:pt idx="127">
                  <c:v>3.8005266432178546</c:v>
                </c:pt>
                <c:pt idx="128">
                  <c:v>3.5484303974007161</c:v>
                </c:pt>
                <c:pt idx="129">
                  <c:v>3.2125924134217465</c:v>
                </c:pt>
                <c:pt idx="130">
                  <c:v>3.2352795492041153</c:v>
                </c:pt>
                <c:pt idx="131">
                  <c:v>3.3006593533252002</c:v>
                </c:pt>
                <c:pt idx="132">
                  <c:v>3.1711177652460787</c:v>
                </c:pt>
                <c:pt idx="133">
                  <c:v>3.0506064861819975</c:v>
                </c:pt>
                <c:pt idx="134">
                  <c:v>2.9518499208436677</c:v>
                </c:pt>
                <c:pt idx="135">
                  <c:v>2.6397329206351801</c:v>
                </c:pt>
                <c:pt idx="136">
                  <c:v>3.0482831470158525</c:v>
                </c:pt>
                <c:pt idx="137">
                  <c:v>3.7215697967890184</c:v>
                </c:pt>
                <c:pt idx="138">
                  <c:v>3.6994111461826327</c:v>
                </c:pt>
                <c:pt idx="139">
                  <c:v>3.9483586943227467</c:v>
                </c:pt>
                <c:pt idx="140">
                  <c:v>4.0393172078213819</c:v>
                </c:pt>
                <c:pt idx="141">
                  <c:v>3.932000103749401</c:v>
                </c:pt>
                <c:pt idx="142">
                  <c:v>3.6882473077906122</c:v>
                </c:pt>
                <c:pt idx="143">
                  <c:v>3.5956137599679208</c:v>
                </c:pt>
                <c:pt idx="144">
                  <c:v>3.7831855150913718</c:v>
                </c:pt>
                <c:pt idx="145">
                  <c:v>4.8105650193385312</c:v>
                </c:pt>
                <c:pt idx="146">
                  <c:v>4.2164223499529854</c:v>
                </c:pt>
                <c:pt idx="147">
                  <c:v>3.9483530567085259</c:v>
                </c:pt>
                <c:pt idx="148">
                  <c:v>3.8681497160920317</c:v>
                </c:pt>
                <c:pt idx="149">
                  <c:v>3.9925849358474892</c:v>
                </c:pt>
                <c:pt idx="150">
                  <c:v>4.1716504244561055</c:v>
                </c:pt>
                <c:pt idx="151">
                  <c:v>4.1002161120505187</c:v>
                </c:pt>
                <c:pt idx="152">
                  <c:v>4.0995906436188037</c:v>
                </c:pt>
                <c:pt idx="153">
                  <c:v>4.1195632594747753</c:v>
                </c:pt>
                <c:pt idx="154">
                  <c:v>4.2818789767498009</c:v>
                </c:pt>
                <c:pt idx="155">
                  <c:v>4.3702528702781507</c:v>
                </c:pt>
                <c:pt idx="156">
                  <c:v>4.3800842205017654</c:v>
                </c:pt>
                <c:pt idx="157">
                  <c:v>4.4899987006644118</c:v>
                </c:pt>
                <c:pt idx="158">
                  <c:v>4.5920780555646932</c:v>
                </c:pt>
                <c:pt idx="159">
                  <c:v>4.6196930251100197</c:v>
                </c:pt>
                <c:pt idx="160">
                  <c:v>4.6352775676074698</c:v>
                </c:pt>
                <c:pt idx="161">
                  <c:v>4.6953511133257262</c:v>
                </c:pt>
                <c:pt idx="162">
                  <c:v>4.8009160744444461</c:v>
                </c:pt>
                <c:pt idx="163">
                  <c:v>4.8166548342003059</c:v>
                </c:pt>
                <c:pt idx="164">
                  <c:v>4.7281623159443011</c:v>
                </c:pt>
                <c:pt idx="165">
                  <c:v>4.6185933437211517</c:v>
                </c:pt>
                <c:pt idx="166">
                  <c:v>4.5587339250943568</c:v>
                </c:pt>
                <c:pt idx="167">
                  <c:v>4.5847524498367616</c:v>
                </c:pt>
                <c:pt idx="168">
                  <c:v>4.5453683340476934</c:v>
                </c:pt>
                <c:pt idx="169">
                  <c:v>4.4107704931414276</c:v>
                </c:pt>
                <c:pt idx="170">
                  <c:v>4.2601711307832373</c:v>
                </c:pt>
                <c:pt idx="171">
                  <c:v>4.1258473268014937</c:v>
                </c:pt>
                <c:pt idx="172">
                  <c:v>4.331633917213435</c:v>
                </c:pt>
                <c:pt idx="173">
                  <c:v>5.3648425274251856</c:v>
                </c:pt>
                <c:pt idx="174">
                  <c:v>5.2152141414382003</c:v>
                </c:pt>
                <c:pt idx="175">
                  <c:v>6.5819575570427844</c:v>
                </c:pt>
                <c:pt idx="176">
                  <c:v>5.4688816057709948</c:v>
                </c:pt>
                <c:pt idx="177">
                  <c:v>6.3394844579254945</c:v>
                </c:pt>
                <c:pt idx="178">
                  <c:v>5.2298024812771651</c:v>
                </c:pt>
                <c:pt idx="179">
                  <c:v>6.1121415629750349</c:v>
                </c:pt>
                <c:pt idx="180">
                  <c:v>11.60507537231916</c:v>
                </c:pt>
                <c:pt idx="181">
                  <c:v>8.4964432128931566</c:v>
                </c:pt>
                <c:pt idx="182">
                  <c:v>8.0227531076770884</c:v>
                </c:pt>
                <c:pt idx="183">
                  <c:v>10.729141321428026</c:v>
                </c:pt>
                <c:pt idx="184">
                  <c:v>12.882127215146234</c:v>
                </c:pt>
                <c:pt idx="185">
                  <c:v>13.699826143206609</c:v>
                </c:pt>
                <c:pt idx="186">
                  <c:v>14.288277296996771</c:v>
                </c:pt>
                <c:pt idx="187">
                  <c:v>11.310541478321726</c:v>
                </c:pt>
                <c:pt idx="188">
                  <c:v>11.955983313553878</c:v>
                </c:pt>
                <c:pt idx="189">
                  <c:v>11.152808086870165</c:v>
                </c:pt>
                <c:pt idx="190">
                  <c:v>12.331029840545053</c:v>
                </c:pt>
                <c:pt idx="191">
                  <c:v>13.532054392946119</c:v>
                </c:pt>
                <c:pt idx="192">
                  <c:v>11.873339775888986</c:v>
                </c:pt>
                <c:pt idx="193">
                  <c:v>10.068803569700517</c:v>
                </c:pt>
                <c:pt idx="194">
                  <c:v>9.0505486818937566</c:v>
                </c:pt>
                <c:pt idx="195">
                  <c:v>10.874510625027611</c:v>
                </c:pt>
                <c:pt idx="196">
                  <c:v>11.533802058600109</c:v>
                </c:pt>
                <c:pt idx="197">
                  <c:v>11.171465699307353</c:v>
                </c:pt>
                <c:pt idx="198">
                  <c:v>15.58368338345149</c:v>
                </c:pt>
                <c:pt idx="199">
                  <c:v>20.125227047691357</c:v>
                </c:pt>
                <c:pt idx="200">
                  <c:v>19.538039586884999</c:v>
                </c:pt>
                <c:pt idx="201">
                  <c:v>19.804039703261299</c:v>
                </c:pt>
                <c:pt idx="202">
                  <c:v>18.08606681870679</c:v>
                </c:pt>
                <c:pt idx="203">
                  <c:v>15.261614927399801</c:v>
                </c:pt>
                <c:pt idx="204">
                  <c:v>14.449369356494516</c:v>
                </c:pt>
                <c:pt idx="205">
                  <c:v>13.44963625760114</c:v>
                </c:pt>
                <c:pt idx="206">
                  <c:v>16.770661123263423</c:v>
                </c:pt>
                <c:pt idx="207">
                  <c:v>20.922100722298726</c:v>
                </c:pt>
                <c:pt idx="208">
                  <c:v>19.872857959888155</c:v>
                </c:pt>
                <c:pt idx="209">
                  <c:v>16.211598437490295</c:v>
                </c:pt>
                <c:pt idx="210">
                  <c:v>16.360418663762548</c:v>
                </c:pt>
                <c:pt idx="211">
                  <c:v>27.572285414004408</c:v>
                </c:pt>
                <c:pt idx="212">
                  <c:v>36.31731728794631</c:v>
                </c:pt>
                <c:pt idx="213">
                  <c:v>39.609624826844019</c:v>
                </c:pt>
                <c:pt idx="214">
                  <c:v>42.985991137818473</c:v>
                </c:pt>
                <c:pt idx="215">
                  <c:v>51.832439824806258</c:v>
                </c:pt>
                <c:pt idx="216">
                  <c:v>48.600247347725251</c:v>
                </c:pt>
                <c:pt idx="217">
                  <c:v>39.615135418001799</c:v>
                </c:pt>
                <c:pt idx="218">
                  <c:v>28.762010876396594</c:v>
                </c:pt>
                <c:pt idx="219">
                  <c:v>20.916390527015274</c:v>
                </c:pt>
                <c:pt idx="220">
                  <c:v>18.532200669272139</c:v>
                </c:pt>
                <c:pt idx="221">
                  <c:v>15.070604719770582</c:v>
                </c:pt>
                <c:pt idx="222">
                  <c:v>13.66192577106051</c:v>
                </c:pt>
                <c:pt idx="223">
                  <c:v>14.671575928204788</c:v>
                </c:pt>
                <c:pt idx="224">
                  <c:v>19.701434824968885</c:v>
                </c:pt>
                <c:pt idx="225">
                  <c:v>23.005687082887199</c:v>
                </c:pt>
                <c:pt idx="226">
                  <c:v>18.409033299222784</c:v>
                </c:pt>
                <c:pt idx="227">
                  <c:v>30.160335627321288</c:v>
                </c:pt>
                <c:pt idx="228">
                  <c:v>37.244947894965485</c:v>
                </c:pt>
                <c:pt idx="229">
                  <c:v>28.334808675192956</c:v>
                </c:pt>
                <c:pt idx="230">
                  <c:v>22.886131062290094</c:v>
                </c:pt>
                <c:pt idx="231">
                  <c:v>27.126324460385554</c:v>
                </c:pt>
                <c:pt idx="232">
                  <c:v>23.817791192654457</c:v>
                </c:pt>
                <c:pt idx="233">
                  <c:v>25.158859824610726</c:v>
                </c:pt>
                <c:pt idx="234">
                  <c:v>26.94915228991475</c:v>
                </c:pt>
                <c:pt idx="235">
                  <c:v>26.792833846921543</c:v>
                </c:pt>
                <c:pt idx="236">
                  <c:v>28.262588753529531</c:v>
                </c:pt>
                <c:pt idx="237">
                  <c:v>36.988636186782834</c:v>
                </c:pt>
                <c:pt idx="238">
                  <c:v>24.007140602971901</c:v>
                </c:pt>
                <c:pt idx="239">
                  <c:v>24.021699896879326</c:v>
                </c:pt>
                <c:pt idx="240">
                  <c:v>27.295135696248376</c:v>
                </c:pt>
                <c:pt idx="241">
                  <c:v>32.00771131464726</c:v>
                </c:pt>
                <c:pt idx="242">
                  <c:v>26.388088936504598</c:v>
                </c:pt>
                <c:pt idx="243">
                  <c:v>27.153523645914852</c:v>
                </c:pt>
                <c:pt idx="244">
                  <c:v>29.138136352289685</c:v>
                </c:pt>
                <c:pt idx="245">
                  <c:v>25.655542538342125</c:v>
                </c:pt>
                <c:pt idx="246">
                  <c:v>23.388078518325877</c:v>
                </c:pt>
                <c:pt idx="247">
                  <c:v>23.051916381925857</c:v>
                </c:pt>
                <c:pt idx="248">
                  <c:v>22.531690933031207</c:v>
                </c:pt>
                <c:pt idx="249">
                  <c:v>22.324145081159855</c:v>
                </c:pt>
                <c:pt idx="250">
                  <c:v>24.730273824803692</c:v>
                </c:pt>
                <c:pt idx="251">
                  <c:v>31.424871891992904</c:v>
                </c:pt>
                <c:pt idx="252">
                  <c:v>44.280679838293018</c:v>
                </c:pt>
                <c:pt idx="253">
                  <c:v>30.019394432286752</c:v>
                </c:pt>
                <c:pt idx="254">
                  <c:v>44.072067221733178</c:v>
                </c:pt>
                <c:pt idx="255">
                  <c:v>37.082567539228151</c:v>
                </c:pt>
                <c:pt idx="256">
                  <c:v>27.249926917170505</c:v>
                </c:pt>
                <c:pt idx="257">
                  <c:v>29.96894226642295</c:v>
                </c:pt>
                <c:pt idx="258">
                  <c:v>54.833776235678734</c:v>
                </c:pt>
                <c:pt idx="259">
                  <c:v>79.371976907809028</c:v>
                </c:pt>
                <c:pt idx="260">
                  <c:v>135.45147188972501</c:v>
                </c:pt>
                <c:pt idx="261">
                  <c:v>107.03375930504797</c:v>
                </c:pt>
                <c:pt idx="262">
                  <c:v>79.687189814367613</c:v>
                </c:pt>
                <c:pt idx="263">
                  <c:v>69.958040819838203</c:v>
                </c:pt>
                <c:pt idx="264">
                  <c:v>85.794069259744106</c:v>
                </c:pt>
                <c:pt idx="265">
                  <c:v>114.13560119459716</c:v>
                </c:pt>
                <c:pt idx="266">
                  <c:v>103.50621975967206</c:v>
                </c:pt>
                <c:pt idx="267">
                  <c:v>71.600244395909002</c:v>
                </c:pt>
                <c:pt idx="268">
                  <c:v>128.39363795788682</c:v>
                </c:pt>
                <c:pt idx="269">
                  <c:v>110.7554580416836</c:v>
                </c:pt>
                <c:pt idx="270">
                  <c:v>66.842298662667659</c:v>
                </c:pt>
                <c:pt idx="271">
                  <c:v>53.594256083569853</c:v>
                </c:pt>
                <c:pt idx="272">
                  <c:v>52.477454028886989</c:v>
                </c:pt>
                <c:pt idx="273">
                  <c:v>45.678906125070057</c:v>
                </c:pt>
                <c:pt idx="274">
                  <c:v>45.567093312186856</c:v>
                </c:pt>
                <c:pt idx="275">
                  <c:v>112.38568785280221</c:v>
                </c:pt>
                <c:pt idx="276">
                  <c:v>117.79058763894326</c:v>
                </c:pt>
                <c:pt idx="277">
                  <c:v>138.77151154200374</c:v>
                </c:pt>
                <c:pt idx="278">
                  <c:v>190.68323413250531</c:v>
                </c:pt>
                <c:pt idx="279">
                  <c:v>209.22392296051109</c:v>
                </c:pt>
                <c:pt idx="280">
                  <c:v>159.78463154549459</c:v>
                </c:pt>
                <c:pt idx="281">
                  <c:v>115.46186229391571</c:v>
                </c:pt>
                <c:pt idx="282">
                  <c:v>67.961576506929731</c:v>
                </c:pt>
                <c:pt idx="283">
                  <c:v>38.899632988677439</c:v>
                </c:pt>
                <c:pt idx="284">
                  <c:v>57.107732189467434</c:v>
                </c:pt>
                <c:pt idx="285">
                  <c:v>51.369620555416155</c:v>
                </c:pt>
                <c:pt idx="286">
                  <c:v>33.593112824126763</c:v>
                </c:pt>
                <c:pt idx="287">
                  <c:v>67.620961944662341</c:v>
                </c:pt>
                <c:pt idx="288">
                  <c:v>47.108434930488912</c:v>
                </c:pt>
                <c:pt idx="289">
                  <c:v>33.73134485089566</c:v>
                </c:pt>
                <c:pt idx="290">
                  <c:v>27.510723967920882</c:v>
                </c:pt>
                <c:pt idx="291">
                  <c:v>27.7144671796589</c:v>
                </c:pt>
                <c:pt idx="292">
                  <c:v>39.009018983664099</c:v>
                </c:pt>
                <c:pt idx="293">
                  <c:v>37.28824735204784</c:v>
                </c:pt>
                <c:pt idx="294">
                  <c:v>43.338453149897227</c:v>
                </c:pt>
                <c:pt idx="295">
                  <c:v>36.044777175099902</c:v>
                </c:pt>
                <c:pt idx="296">
                  <c:v>28.407011112106737</c:v>
                </c:pt>
                <c:pt idx="297">
                  <c:v>29.407313926321091</c:v>
                </c:pt>
                <c:pt idx="298">
                  <c:v>33.117380535175222</c:v>
                </c:pt>
                <c:pt idx="299">
                  <c:v>41.763470190711935</c:v>
                </c:pt>
                <c:pt idx="300">
                  <c:v>45.496001208858907</c:v>
                </c:pt>
                <c:pt idx="301">
                  <c:v>43.215620012558922</c:v>
                </c:pt>
                <c:pt idx="302">
                  <c:v>39.125187862190423</c:v>
                </c:pt>
                <c:pt idx="303">
                  <c:v>27.348019745715991</c:v>
                </c:pt>
                <c:pt idx="304">
                  <c:v>29.298060507120901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85-4182-83F0-7489FB21B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'094'!$Q$14:$Q$4146</c:f>
              <c:numCache>
                <c:formatCode>0.0</c:formatCode>
                <c:ptCount val="4133"/>
                <c:pt idx="0">
                  <c:v>0.21030473943372988</c:v>
                </c:pt>
                <c:pt idx="1">
                  <c:v>0.25304790726302828</c:v>
                </c:pt>
                <c:pt idx="2">
                  <c:v>0.25750322117357394</c:v>
                </c:pt>
                <c:pt idx="3">
                  <c:v>0.28298204759950751</c:v>
                </c:pt>
                <c:pt idx="4">
                  <c:v>0.31124544521953207</c:v>
                </c:pt>
                <c:pt idx="5">
                  <c:v>0.35565935576528507</c:v>
                </c:pt>
                <c:pt idx="6">
                  <c:v>0.41420496512105032</c:v>
                </c:pt>
                <c:pt idx="7">
                  <c:v>0.46732066064833799</c:v>
                </c:pt>
                <c:pt idx="8">
                  <c:v>0.4673902749281903</c:v>
                </c:pt>
                <c:pt idx="9">
                  <c:v>0.4293112638489946</c:v>
                </c:pt>
                <c:pt idx="10">
                  <c:v>0.37452482560525219</c:v>
                </c:pt>
                <c:pt idx="11">
                  <c:v>0.35997544111612628</c:v>
                </c:pt>
                <c:pt idx="12">
                  <c:v>0.34807139926138692</c:v>
                </c:pt>
                <c:pt idx="13">
                  <c:v>0.32085221583914642</c:v>
                </c:pt>
                <c:pt idx="14">
                  <c:v>0.29551261797291745</c:v>
                </c:pt>
                <c:pt idx="15">
                  <c:v>0.1925530980713992</c:v>
                </c:pt>
                <c:pt idx="16">
                  <c:v>0.10699714813295032</c:v>
                </c:pt>
                <c:pt idx="17">
                  <c:v>9.6555006155108689E-2</c:v>
                </c:pt>
                <c:pt idx="18">
                  <c:v>0.10894634796881411</c:v>
                </c:pt>
                <c:pt idx="19">
                  <c:v>0.18482591300779641</c:v>
                </c:pt>
                <c:pt idx="20">
                  <c:v>0.23014480919162897</c:v>
                </c:pt>
                <c:pt idx="21">
                  <c:v>0.25339597866228963</c:v>
                </c:pt>
                <c:pt idx="22">
                  <c:v>0.25485787853918745</c:v>
                </c:pt>
                <c:pt idx="23">
                  <c:v>0.25980049240869912</c:v>
                </c:pt>
                <c:pt idx="24">
                  <c:v>0.20765939679934342</c:v>
                </c:pt>
                <c:pt idx="25">
                  <c:v>0.15802441526466965</c:v>
                </c:pt>
                <c:pt idx="26">
                  <c:v>0.15593598686910118</c:v>
                </c:pt>
                <c:pt idx="27">
                  <c:v>0.1568409725071809</c:v>
                </c:pt>
                <c:pt idx="28">
                  <c:v>0.15530945835043083</c:v>
                </c:pt>
                <c:pt idx="29">
                  <c:v>0.14089930242100929</c:v>
                </c:pt>
                <c:pt idx="30">
                  <c:v>0.13888048830529334</c:v>
                </c:pt>
                <c:pt idx="31">
                  <c:v>0.10657946245383661</c:v>
                </c:pt>
                <c:pt idx="32">
                  <c:v>0.13198867459991778</c:v>
                </c:pt>
                <c:pt idx="33">
                  <c:v>0.13372903159622471</c:v>
                </c:pt>
                <c:pt idx="34">
                  <c:v>0.12996986048420184</c:v>
                </c:pt>
                <c:pt idx="35">
                  <c:v>0.14305734509642992</c:v>
                </c:pt>
                <c:pt idx="36">
                  <c:v>0.13588707427164531</c:v>
                </c:pt>
                <c:pt idx="37">
                  <c:v>0.14389271645465732</c:v>
                </c:pt>
                <c:pt idx="38">
                  <c:v>0.14625960196963478</c:v>
                </c:pt>
                <c:pt idx="39">
                  <c:v>0.12022386130488291</c:v>
                </c:pt>
                <c:pt idx="40">
                  <c:v>0.13553900287238399</c:v>
                </c:pt>
                <c:pt idx="41">
                  <c:v>0.1152812474353713</c:v>
                </c:pt>
                <c:pt idx="42">
                  <c:v>0.12349573245793995</c:v>
                </c:pt>
                <c:pt idx="43">
                  <c:v>0.13651360279031588</c:v>
                </c:pt>
                <c:pt idx="44">
                  <c:v>0.17584567090685252</c:v>
                </c:pt>
                <c:pt idx="45">
                  <c:v>0.20647595404185468</c:v>
                </c:pt>
                <c:pt idx="46">
                  <c:v>0.22979673779236753</c:v>
                </c:pt>
                <c:pt idx="47">
                  <c:v>0.2016029544521952</c:v>
                </c:pt>
                <c:pt idx="48">
                  <c:v>0.19359731226918325</c:v>
                </c:pt>
                <c:pt idx="49">
                  <c:v>0.21086165367254808</c:v>
                </c:pt>
                <c:pt idx="50">
                  <c:v>0.20383061140746819</c:v>
                </c:pt>
                <c:pt idx="51">
                  <c:v>0.17514952810832984</c:v>
                </c:pt>
                <c:pt idx="52">
                  <c:v>0.25005449322938034</c:v>
                </c:pt>
                <c:pt idx="53">
                  <c:v>0.25896512105047176</c:v>
                </c:pt>
                <c:pt idx="54">
                  <c:v>0.26286352072219932</c:v>
                </c:pt>
                <c:pt idx="55">
                  <c:v>0.30504977431267943</c:v>
                </c:pt>
                <c:pt idx="56">
                  <c:v>0.30699897414854316</c:v>
                </c:pt>
                <c:pt idx="57">
                  <c:v>0.30059446040213361</c:v>
                </c:pt>
                <c:pt idx="58">
                  <c:v>0.26209776364382431</c:v>
                </c:pt>
                <c:pt idx="59">
                  <c:v>0.22582872384078775</c:v>
                </c:pt>
                <c:pt idx="60">
                  <c:v>0.24058695116947063</c:v>
                </c:pt>
                <c:pt idx="61">
                  <c:v>0.25882589249076726</c:v>
                </c:pt>
                <c:pt idx="62">
                  <c:v>0.27984940500615502</c:v>
                </c:pt>
                <c:pt idx="63">
                  <c:v>0.28952578990562156</c:v>
                </c:pt>
                <c:pt idx="64">
                  <c:v>0.28778543290931463</c:v>
                </c:pt>
                <c:pt idx="65">
                  <c:v>0.26119277800574464</c:v>
                </c:pt>
                <c:pt idx="66">
                  <c:v>0.24371959376282307</c:v>
                </c:pt>
                <c:pt idx="67">
                  <c:v>0.22220878128846933</c:v>
                </c:pt>
                <c:pt idx="68">
                  <c:v>0.21016551087402541</c:v>
                </c:pt>
                <c:pt idx="69">
                  <c:v>0.19874876897825189</c:v>
                </c:pt>
                <c:pt idx="70">
                  <c:v>0.19317962659006971</c:v>
                </c:pt>
                <c:pt idx="71">
                  <c:v>0.24371959376282307</c:v>
                </c:pt>
                <c:pt idx="72">
                  <c:v>0.22269608124743531</c:v>
                </c:pt>
                <c:pt idx="73">
                  <c:v>0.23919466557242502</c:v>
                </c:pt>
                <c:pt idx="74">
                  <c:v>0.2184496101764464</c:v>
                </c:pt>
                <c:pt idx="75">
                  <c:v>0.35106481329503481</c:v>
                </c:pt>
                <c:pt idx="76">
                  <c:v>0.44810711940910947</c:v>
                </c:pt>
                <c:pt idx="77">
                  <c:v>0.49906477226097656</c:v>
                </c:pt>
                <c:pt idx="78">
                  <c:v>0.36888606893721776</c:v>
                </c:pt>
                <c:pt idx="79">
                  <c:v>0.22840445219532207</c:v>
                </c:pt>
                <c:pt idx="80">
                  <c:v>0.22749946655724243</c:v>
                </c:pt>
                <c:pt idx="81">
                  <c:v>0.2509594788674599</c:v>
                </c:pt>
                <c:pt idx="82">
                  <c:v>0.2687111202297906</c:v>
                </c:pt>
                <c:pt idx="83">
                  <c:v>0.26613539187525637</c:v>
                </c:pt>
                <c:pt idx="84">
                  <c:v>0.25527556421830105</c:v>
                </c:pt>
                <c:pt idx="85">
                  <c:v>0.23599240869922022</c:v>
                </c:pt>
                <c:pt idx="86">
                  <c:v>0.22979673779236753</c:v>
                </c:pt>
                <c:pt idx="87">
                  <c:v>0.24281460812474337</c:v>
                </c:pt>
                <c:pt idx="88">
                  <c:v>0.30393594583504302</c:v>
                </c:pt>
                <c:pt idx="89">
                  <c:v>0.28437433319655303</c:v>
                </c:pt>
                <c:pt idx="90">
                  <c:v>0.27762174805088213</c:v>
                </c:pt>
                <c:pt idx="91">
                  <c:v>0.18071867049651197</c:v>
                </c:pt>
                <c:pt idx="92">
                  <c:v>0.17737718506360262</c:v>
                </c:pt>
                <c:pt idx="93">
                  <c:v>0.18127558473533015</c:v>
                </c:pt>
                <c:pt idx="94">
                  <c:v>0.18545244152646695</c:v>
                </c:pt>
                <c:pt idx="95">
                  <c:v>0.18002252769798929</c:v>
                </c:pt>
                <c:pt idx="96">
                  <c:v>0.1784910135412392</c:v>
                </c:pt>
                <c:pt idx="97">
                  <c:v>0.18294632745178493</c:v>
                </c:pt>
                <c:pt idx="98">
                  <c:v>0.18078828477636433</c:v>
                </c:pt>
                <c:pt idx="99">
                  <c:v>0.18406015592942138</c:v>
                </c:pt>
                <c:pt idx="100">
                  <c:v>0.17751641362330731</c:v>
                </c:pt>
                <c:pt idx="101">
                  <c:v>0.17069421419778405</c:v>
                </c:pt>
                <c:pt idx="102">
                  <c:v>0.1776556421830118</c:v>
                </c:pt>
                <c:pt idx="103">
                  <c:v>0.24810529339351656</c:v>
                </c:pt>
                <c:pt idx="104">
                  <c:v>0.27490679113664329</c:v>
                </c:pt>
                <c:pt idx="105">
                  <c:v>0.27998863356585962</c:v>
                </c:pt>
                <c:pt idx="106">
                  <c:v>0.20800746819860474</c:v>
                </c:pt>
                <c:pt idx="107">
                  <c:v>0.16178358637669252</c:v>
                </c:pt>
                <c:pt idx="108">
                  <c:v>0.13157098892080427</c:v>
                </c:pt>
                <c:pt idx="109">
                  <c:v>0.12266036109971275</c:v>
                </c:pt>
                <c:pt idx="110">
                  <c:v>0.11876196142798517</c:v>
                </c:pt>
                <c:pt idx="111">
                  <c:v>0.11514201887566679</c:v>
                </c:pt>
                <c:pt idx="112">
                  <c:v>0.11883157570783731</c:v>
                </c:pt>
                <c:pt idx="113">
                  <c:v>0.12001501846532606</c:v>
                </c:pt>
                <c:pt idx="114">
                  <c:v>0.13811473122691831</c:v>
                </c:pt>
                <c:pt idx="115">
                  <c:v>0.1338682601559294</c:v>
                </c:pt>
                <c:pt idx="116">
                  <c:v>0.13240636027903147</c:v>
                </c:pt>
                <c:pt idx="117">
                  <c:v>0.13776665982765676</c:v>
                </c:pt>
                <c:pt idx="118">
                  <c:v>0.13352018875666785</c:v>
                </c:pt>
                <c:pt idx="119">
                  <c:v>0.1213376897825193</c:v>
                </c:pt>
                <c:pt idx="120">
                  <c:v>0.12224267542059904</c:v>
                </c:pt>
                <c:pt idx="121">
                  <c:v>0.13212790315962245</c:v>
                </c:pt>
                <c:pt idx="122">
                  <c:v>0.14284850225687307</c:v>
                </c:pt>
                <c:pt idx="123">
                  <c:v>0.13741858842839544</c:v>
                </c:pt>
                <c:pt idx="124">
                  <c:v>0.12363496101764462</c:v>
                </c:pt>
                <c:pt idx="125">
                  <c:v>0.11040824784571185</c:v>
                </c:pt>
                <c:pt idx="126">
                  <c:v>9.8713048830529324E-2</c:v>
                </c:pt>
                <c:pt idx="127">
                  <c:v>8.6809006975789763E-2</c:v>
                </c:pt>
                <c:pt idx="128">
                  <c:v>7.2468465326220588E-2</c:v>
                </c:pt>
                <c:pt idx="129">
                  <c:v>6.0982109150594918E-2</c:v>
                </c:pt>
                <c:pt idx="130">
                  <c:v>7.5183422240459416E-2</c:v>
                </c:pt>
                <c:pt idx="131">
                  <c:v>6.9126979893311416E-2</c:v>
                </c:pt>
                <c:pt idx="132">
                  <c:v>5.8893680755026642E-2</c:v>
                </c:pt>
                <c:pt idx="133">
                  <c:v>3.306678292983159E-2</c:v>
                </c:pt>
                <c:pt idx="134">
                  <c:v>4.4344296265900598E-2</c:v>
                </c:pt>
                <c:pt idx="135">
                  <c:v>4.664156750102573E-2</c:v>
                </c:pt>
                <c:pt idx="136">
                  <c:v>4.5666967583093847E-2</c:v>
                </c:pt>
                <c:pt idx="137">
                  <c:v>5.4229524004924028E-2</c:v>
                </c:pt>
                <c:pt idx="138">
                  <c:v>6.8082765695527167E-2</c:v>
                </c:pt>
                <c:pt idx="139">
                  <c:v>8.3049835863766894E-2</c:v>
                </c:pt>
                <c:pt idx="140">
                  <c:v>9.2378149363971915E-2</c:v>
                </c:pt>
                <c:pt idx="141">
                  <c:v>9.4048892080426702E-2</c:v>
                </c:pt>
                <c:pt idx="142">
                  <c:v>8.9523963890028591E-2</c:v>
                </c:pt>
                <c:pt idx="143">
                  <c:v>8.2840993024210038E-2</c:v>
                </c:pt>
                <c:pt idx="144">
                  <c:v>8.6948235535494273E-2</c:v>
                </c:pt>
                <c:pt idx="145">
                  <c:v>6.7595465736561319E-2</c:v>
                </c:pt>
                <c:pt idx="146">
                  <c:v>6.3905908904390601E-2</c:v>
                </c:pt>
                <c:pt idx="147">
                  <c:v>6.1399794829708615E-2</c:v>
                </c:pt>
                <c:pt idx="148">
                  <c:v>7.3373450964300327E-2</c:v>
                </c:pt>
                <c:pt idx="149">
                  <c:v>8.0474107509232576E-2</c:v>
                </c:pt>
                <c:pt idx="150">
                  <c:v>8.513826425933517E-2</c:v>
                </c:pt>
                <c:pt idx="151">
                  <c:v>8.2353693065243996E-2</c:v>
                </c:pt>
                <c:pt idx="152">
                  <c:v>7.8524907673368782E-2</c:v>
                </c:pt>
                <c:pt idx="153">
                  <c:v>8.0682950348789403E-2</c:v>
                </c:pt>
                <c:pt idx="154">
                  <c:v>9.0707406647517336E-2</c:v>
                </c:pt>
                <c:pt idx="155">
                  <c:v>9.1194706606483378E-2</c:v>
                </c:pt>
                <c:pt idx="156">
                  <c:v>9.1403549446040039E-2</c:v>
                </c:pt>
                <c:pt idx="157">
                  <c:v>0.10170646286417716</c:v>
                </c:pt>
                <c:pt idx="158">
                  <c:v>0.11242706196142797</c:v>
                </c:pt>
                <c:pt idx="159">
                  <c:v>0.11291436192039381</c:v>
                </c:pt>
                <c:pt idx="160">
                  <c:v>0.11124361920393923</c:v>
                </c:pt>
                <c:pt idx="161">
                  <c:v>0.11374973327862122</c:v>
                </c:pt>
                <c:pt idx="162">
                  <c:v>0.11883157570783731</c:v>
                </c:pt>
                <c:pt idx="163">
                  <c:v>0.11569893311448497</c:v>
                </c:pt>
                <c:pt idx="164">
                  <c:v>0.11006017644645047</c:v>
                </c:pt>
                <c:pt idx="165">
                  <c:v>9.9339577349199668E-2</c:v>
                </c:pt>
                <c:pt idx="166">
                  <c:v>9.0289720968403653E-2</c:v>
                </c:pt>
                <c:pt idx="167">
                  <c:v>8.5486335658596535E-2</c:v>
                </c:pt>
                <c:pt idx="168">
                  <c:v>8.3119450143619045E-2</c:v>
                </c:pt>
                <c:pt idx="169">
                  <c:v>7.3582293803857168E-2</c:v>
                </c:pt>
                <c:pt idx="170">
                  <c:v>6.0773266311038077E-2</c:v>
                </c:pt>
                <c:pt idx="171">
                  <c:v>6.6760094378333926E-2</c:v>
                </c:pt>
                <c:pt idx="172">
                  <c:v>8.4511735740664631E-2</c:v>
                </c:pt>
                <c:pt idx="173">
                  <c:v>0.10358604842018858</c:v>
                </c:pt>
                <c:pt idx="174">
                  <c:v>0.14765188756668021</c:v>
                </c:pt>
                <c:pt idx="175">
                  <c:v>0.17076382847763638</c:v>
                </c:pt>
                <c:pt idx="176">
                  <c:v>0.22151263848994654</c:v>
                </c:pt>
                <c:pt idx="177">
                  <c:v>0.23084095199015167</c:v>
                </c:pt>
                <c:pt idx="178">
                  <c:v>0.21914575297496908</c:v>
                </c:pt>
                <c:pt idx="179">
                  <c:v>0.32273180139515784</c:v>
                </c:pt>
                <c:pt idx="180">
                  <c:v>0.38482773902338929</c:v>
                </c:pt>
                <c:pt idx="181">
                  <c:v>0.41483149363972088</c:v>
                </c:pt>
                <c:pt idx="182">
                  <c:v>0.37612595404185462</c:v>
                </c:pt>
                <c:pt idx="183">
                  <c:v>0.37877129667624115</c:v>
                </c:pt>
                <c:pt idx="184">
                  <c:v>0.41155962248666389</c:v>
                </c:pt>
                <c:pt idx="185">
                  <c:v>0.47845894542470235</c:v>
                </c:pt>
                <c:pt idx="186">
                  <c:v>0.457017747230201</c:v>
                </c:pt>
                <c:pt idx="187">
                  <c:v>0.4710102174805087</c:v>
                </c:pt>
                <c:pt idx="188">
                  <c:v>0.468086417726713</c:v>
                </c:pt>
                <c:pt idx="189">
                  <c:v>0.47783241690603195</c:v>
                </c:pt>
                <c:pt idx="190">
                  <c:v>0.45353703323758704</c:v>
                </c:pt>
                <c:pt idx="191">
                  <c:v>0.50094435781698798</c:v>
                </c:pt>
                <c:pt idx="192">
                  <c:v>0.49558405826836266</c:v>
                </c:pt>
                <c:pt idx="193">
                  <c:v>0.27622946245383662</c:v>
                </c:pt>
                <c:pt idx="194">
                  <c:v>0.22165186704965115</c:v>
                </c:pt>
                <c:pt idx="195">
                  <c:v>0.2747675625769388</c:v>
                </c:pt>
                <c:pt idx="196">
                  <c:v>0.24190962248666384</c:v>
                </c:pt>
                <c:pt idx="197">
                  <c:v>0.2583385925318013</c:v>
                </c:pt>
                <c:pt idx="198">
                  <c:v>0.35705164136233064</c:v>
                </c:pt>
                <c:pt idx="199">
                  <c:v>0.53192271235125155</c:v>
                </c:pt>
                <c:pt idx="200">
                  <c:v>0.58643069347558463</c:v>
                </c:pt>
                <c:pt idx="201">
                  <c:v>0.66655672958555601</c:v>
                </c:pt>
                <c:pt idx="202">
                  <c:v>0.61378910545752963</c:v>
                </c:pt>
                <c:pt idx="203">
                  <c:v>0.385245424702503</c:v>
                </c:pt>
                <c:pt idx="204">
                  <c:v>0.29662644645055386</c:v>
                </c:pt>
                <c:pt idx="205">
                  <c:v>0.34521721378744341</c:v>
                </c:pt>
                <c:pt idx="206">
                  <c:v>0.44532254821501832</c:v>
                </c:pt>
                <c:pt idx="207">
                  <c:v>0.60292927780057437</c:v>
                </c:pt>
                <c:pt idx="208">
                  <c:v>0.49711557242511273</c:v>
                </c:pt>
                <c:pt idx="209">
                  <c:v>0.48479384489125971</c:v>
                </c:pt>
                <c:pt idx="210">
                  <c:v>0.58928487894952797</c:v>
                </c:pt>
                <c:pt idx="211">
                  <c:v>0.58336766516208449</c:v>
                </c:pt>
                <c:pt idx="212">
                  <c:v>0.75823873615100523</c:v>
                </c:pt>
                <c:pt idx="213">
                  <c:v>0.56749560935576526</c:v>
                </c:pt>
                <c:pt idx="214">
                  <c:v>0.47261134591711107</c:v>
                </c:pt>
                <c:pt idx="215">
                  <c:v>0.35266594173163712</c:v>
                </c:pt>
                <c:pt idx="216">
                  <c:v>0.36561419778416071</c:v>
                </c:pt>
                <c:pt idx="217">
                  <c:v>0.44734136233073435</c:v>
                </c:pt>
                <c:pt idx="218">
                  <c:v>0.70192078375051292</c:v>
                </c:pt>
                <c:pt idx="219">
                  <c:v>0.60815034878949514</c:v>
                </c:pt>
                <c:pt idx="220">
                  <c:v>0.5704890233894131</c:v>
                </c:pt>
                <c:pt idx="221">
                  <c:v>0.47546553139105446</c:v>
                </c:pt>
                <c:pt idx="222">
                  <c:v>0.40529433729995895</c:v>
                </c:pt>
                <c:pt idx="223">
                  <c:v>0.47831971686499791</c:v>
                </c:pt>
                <c:pt idx="224">
                  <c:v>0.58740529339351655</c:v>
                </c:pt>
                <c:pt idx="225">
                  <c:v>0.63314187525646271</c:v>
                </c:pt>
                <c:pt idx="226">
                  <c:v>0.79304587607714394</c:v>
                </c:pt>
                <c:pt idx="227">
                  <c:v>0.67491044316782911</c:v>
                </c:pt>
                <c:pt idx="228">
                  <c:v>0.88437981124333176</c:v>
                </c:pt>
                <c:pt idx="229">
                  <c:v>0.81929045958145241</c:v>
                </c:pt>
                <c:pt idx="230">
                  <c:v>0.70707224045958139</c:v>
                </c:pt>
                <c:pt idx="231">
                  <c:v>0.66154450143619192</c:v>
                </c:pt>
                <c:pt idx="232">
                  <c:v>0.74765736561345908</c:v>
                </c:pt>
                <c:pt idx="233">
                  <c:v>0.88765168239638892</c:v>
                </c:pt>
                <c:pt idx="234">
                  <c:v>0.86300822732868265</c:v>
                </c:pt>
                <c:pt idx="235">
                  <c:v>0.89036663931062776</c:v>
                </c:pt>
                <c:pt idx="236">
                  <c:v>1.3666675420599097</c:v>
                </c:pt>
                <c:pt idx="237">
                  <c:v>1.3576176856791133</c:v>
                </c:pt>
                <c:pt idx="238">
                  <c:v>0.93547669265490352</c:v>
                </c:pt>
                <c:pt idx="239">
                  <c:v>0.84644002872384072</c:v>
                </c:pt>
                <c:pt idx="240">
                  <c:v>0.89057548215018456</c:v>
                </c:pt>
                <c:pt idx="241">
                  <c:v>0.98629511694706584</c:v>
                </c:pt>
                <c:pt idx="242">
                  <c:v>0.96506276159212123</c:v>
                </c:pt>
                <c:pt idx="243">
                  <c:v>0.86412205580631907</c:v>
                </c:pt>
                <c:pt idx="244">
                  <c:v>0.91542778005744752</c:v>
                </c:pt>
                <c:pt idx="245">
                  <c:v>0.97940330324169045</c:v>
                </c:pt>
                <c:pt idx="246">
                  <c:v>0.88333559704554754</c:v>
                </c:pt>
                <c:pt idx="247">
                  <c:v>0.80174766105867867</c:v>
                </c:pt>
                <c:pt idx="248">
                  <c:v>0.76192829298317599</c:v>
                </c:pt>
                <c:pt idx="249">
                  <c:v>0.75545416495691409</c:v>
                </c:pt>
                <c:pt idx="250">
                  <c:v>0.88326598276569546</c:v>
                </c:pt>
                <c:pt idx="251">
                  <c:v>1.2295274107509233</c:v>
                </c:pt>
                <c:pt idx="252">
                  <c:v>1.1083985638079605</c:v>
                </c:pt>
                <c:pt idx="253">
                  <c:v>1.087444665572425</c:v>
                </c:pt>
                <c:pt idx="254">
                  <c:v>1.0380881411571603</c:v>
                </c:pt>
                <c:pt idx="255">
                  <c:v>1.0807616947066063</c:v>
                </c:pt>
                <c:pt idx="256">
                  <c:v>1.1037344070578581</c:v>
                </c:pt>
                <c:pt idx="257">
                  <c:v>1.46969667624128</c:v>
                </c:pt>
                <c:pt idx="258">
                  <c:v>1.9063870537546161</c:v>
                </c:pt>
                <c:pt idx="259">
                  <c:v>1.4405979072630282</c:v>
                </c:pt>
                <c:pt idx="260">
                  <c:v>1.2211040828887976</c:v>
                </c:pt>
                <c:pt idx="261">
                  <c:v>1.2806242921624946</c:v>
                </c:pt>
                <c:pt idx="262">
                  <c:v>1.5029723020106687</c:v>
                </c:pt>
                <c:pt idx="263">
                  <c:v>1.3929121255642183</c:v>
                </c:pt>
                <c:pt idx="264">
                  <c:v>1.1736967583093967</c:v>
                </c:pt>
                <c:pt idx="265">
                  <c:v>1.212959212146081</c:v>
                </c:pt>
                <c:pt idx="266">
                  <c:v>2.1549796471070986</c:v>
                </c:pt>
                <c:pt idx="267">
                  <c:v>1.7823344070578577</c:v>
                </c:pt>
                <c:pt idx="268">
                  <c:v>1.8178376897825193</c:v>
                </c:pt>
                <c:pt idx="269">
                  <c:v>1.8280709889208044</c:v>
                </c:pt>
                <c:pt idx="270">
                  <c:v>1.8987990972507183</c:v>
                </c:pt>
                <c:pt idx="271">
                  <c:v>1.9777416906032006</c:v>
                </c:pt>
                <c:pt idx="272">
                  <c:v>1.7799675215428803</c:v>
                </c:pt>
                <c:pt idx="273">
                  <c:v>1.5876928805908905</c:v>
                </c:pt>
                <c:pt idx="274">
                  <c:v>1.1711210299548624</c:v>
                </c:pt>
                <c:pt idx="275">
                  <c:v>0.99095927369716852</c:v>
                </c:pt>
                <c:pt idx="276">
                  <c:v>1.4321745794009026</c:v>
                </c:pt>
                <c:pt idx="277">
                  <c:v>2.0426221994255229</c:v>
                </c:pt>
                <c:pt idx="278">
                  <c:v>2.0853653672548216</c:v>
                </c:pt>
                <c:pt idx="279">
                  <c:v>2.2156136848584325</c:v>
                </c:pt>
                <c:pt idx="280">
                  <c:v>2.542383114485022</c:v>
                </c:pt>
                <c:pt idx="281">
                  <c:v>2.9240085966352072</c:v>
                </c:pt>
                <c:pt idx="282">
                  <c:v>2.5899296676241277</c:v>
                </c:pt>
                <c:pt idx="283">
                  <c:v>1.6795141157160443</c:v>
                </c:pt>
                <c:pt idx="284">
                  <c:v>1.5590117972917521</c:v>
                </c:pt>
                <c:pt idx="285">
                  <c:v>1.6339863766926546</c:v>
                </c:pt>
                <c:pt idx="286">
                  <c:v>1.584421009437833</c:v>
                </c:pt>
                <c:pt idx="287">
                  <c:v>1.5115348584324988</c:v>
                </c:pt>
                <c:pt idx="288">
                  <c:v>1.4329403364792779</c:v>
                </c:pt>
                <c:pt idx="289">
                  <c:v>1.1601915880180549</c:v>
                </c:pt>
                <c:pt idx="290">
                  <c:v>0.872614997948297</c:v>
                </c:pt>
                <c:pt idx="291">
                  <c:v>0.85124341403364789</c:v>
                </c:pt>
                <c:pt idx="292">
                  <c:v>1.1763421009437833</c:v>
                </c:pt>
                <c:pt idx="293">
                  <c:v>1.386577226097661</c:v>
                </c:pt>
                <c:pt idx="294">
                  <c:v>1.2288312679524003</c:v>
                </c:pt>
                <c:pt idx="295">
                  <c:v>1.1455725892490767</c:v>
                </c:pt>
                <c:pt idx="296">
                  <c:v>0.98065636027903169</c:v>
                </c:pt>
                <c:pt idx="297">
                  <c:v>0.88911358227328685</c:v>
                </c:pt>
                <c:pt idx="298">
                  <c:v>1.028690213377103</c:v>
                </c:pt>
                <c:pt idx="299">
                  <c:v>1.3200955888387358</c:v>
                </c:pt>
                <c:pt idx="300">
                  <c:v>1.3774577554370127</c:v>
                </c:pt>
                <c:pt idx="301">
                  <c:v>1.5419562987279438</c:v>
                </c:pt>
                <c:pt idx="302">
                  <c:v>1.2353750102585144</c:v>
                </c:pt>
                <c:pt idx="303">
                  <c:v>0.95831017644645045</c:v>
                </c:pt>
                <c:pt idx="304">
                  <c:v>0.91960463684858429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1-4099-B26F-4938B589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'094'!$S$14:$S$4146</c:f>
              <c:numCache>
                <c:formatCode>0.0</c:formatCode>
                <c:ptCount val="4133"/>
                <c:pt idx="0">
                  <c:v>2.4069672796921013</c:v>
                </c:pt>
                <c:pt idx="1">
                  <c:v>3.5207585904283807</c:v>
                </c:pt>
                <c:pt idx="2">
                  <c:v>2.9103152758902286</c:v>
                </c:pt>
                <c:pt idx="3">
                  <c:v>2.0508753462115128</c:v>
                </c:pt>
                <c:pt idx="4">
                  <c:v>1.7884918162784487</c:v>
                </c:pt>
                <c:pt idx="5">
                  <c:v>3.6492729724364135</c:v>
                </c:pt>
                <c:pt idx="6">
                  <c:v>3.6117896110174033</c:v>
                </c:pt>
                <c:pt idx="7">
                  <c:v>3.0656034874832669</c:v>
                </c:pt>
                <c:pt idx="8">
                  <c:v>1.8447168584069633</c:v>
                </c:pt>
                <c:pt idx="9">
                  <c:v>0.85408516376171317</c:v>
                </c:pt>
                <c:pt idx="10">
                  <c:v>1.1700163528647922</c:v>
                </c:pt>
                <c:pt idx="11">
                  <c:v>1.1057591618607752</c:v>
                </c:pt>
                <c:pt idx="12">
                  <c:v>1.1352103744042858</c:v>
                </c:pt>
                <c:pt idx="13">
                  <c:v>1.4377546487148594</c:v>
                </c:pt>
                <c:pt idx="14">
                  <c:v>1.4136582020883552</c:v>
                </c:pt>
                <c:pt idx="15">
                  <c:v>1.2476604586613114</c:v>
                </c:pt>
                <c:pt idx="16">
                  <c:v>1.5823333284738952</c:v>
                </c:pt>
                <c:pt idx="17">
                  <c:v>1.9357478789959841</c:v>
                </c:pt>
                <c:pt idx="18">
                  <c:v>2.2356147703480578</c:v>
                </c:pt>
                <c:pt idx="19">
                  <c:v>2.4390958751941119</c:v>
                </c:pt>
                <c:pt idx="20">
                  <c:v>2.4283863433601098</c:v>
                </c:pt>
                <c:pt idx="21">
                  <c:v>2.1311968349665316</c:v>
                </c:pt>
                <c:pt idx="22">
                  <c:v>1.8848776027844723</c:v>
                </c:pt>
                <c:pt idx="23">
                  <c:v>1.5153987545113783</c:v>
                </c:pt>
                <c:pt idx="24">
                  <c:v>0.62650761228915519</c:v>
                </c:pt>
                <c:pt idx="25">
                  <c:v>0.9103102058902276</c:v>
                </c:pt>
                <c:pt idx="26">
                  <c:v>0.90763282293172798</c:v>
                </c:pt>
                <c:pt idx="27">
                  <c:v>0.88085899334672046</c:v>
                </c:pt>
                <c:pt idx="28">
                  <c:v>0.85676254672021634</c:v>
                </c:pt>
                <c:pt idx="29">
                  <c:v>0.89424590813922245</c:v>
                </c:pt>
                <c:pt idx="30">
                  <c:v>0.95314833322624026</c:v>
                </c:pt>
                <c:pt idx="31">
                  <c:v>0.98527692872824713</c:v>
                </c:pt>
                <c:pt idx="32">
                  <c:v>0.89960067405622546</c:v>
                </c:pt>
                <c:pt idx="33">
                  <c:v>0.87550422742971756</c:v>
                </c:pt>
                <c:pt idx="34">
                  <c:v>0.88353637630522008</c:v>
                </c:pt>
                <c:pt idx="35">
                  <c:v>0.43373603927710747</c:v>
                </c:pt>
                <c:pt idx="36">
                  <c:v>0.85140778080321333</c:v>
                </c:pt>
                <c:pt idx="37">
                  <c:v>0</c:v>
                </c:pt>
                <c:pt idx="38">
                  <c:v>0</c:v>
                </c:pt>
                <c:pt idx="39">
                  <c:v>6.9611956921016432E-2</c:v>
                </c:pt>
                <c:pt idx="40">
                  <c:v>0.21954540259705521</c:v>
                </c:pt>
                <c:pt idx="41">
                  <c:v>0.36947884827309402</c:v>
                </c:pt>
                <c:pt idx="42">
                  <c:v>0.48192893253011942</c:v>
                </c:pt>
                <c:pt idx="43">
                  <c:v>0.59437901678714855</c:v>
                </c:pt>
                <c:pt idx="44">
                  <c:v>0.72557078175368239</c:v>
                </c:pt>
                <c:pt idx="45">
                  <c:v>0.66399097370816496</c:v>
                </c:pt>
                <c:pt idx="46">
                  <c:v>0.63186237820615809</c:v>
                </c:pt>
                <c:pt idx="47">
                  <c:v>0.28112521064256901</c:v>
                </c:pt>
                <c:pt idx="48">
                  <c:v>0.27041567880856676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0.56492780424364142</c:v>
                </c:pt>
                <c:pt idx="57">
                  <c:v>0.68005527145917022</c:v>
                </c:pt>
                <c:pt idx="58">
                  <c:v>0.74163507950468766</c:v>
                </c:pt>
                <c:pt idx="59">
                  <c:v>0.82195656825970631</c:v>
                </c:pt>
                <c:pt idx="60">
                  <c:v>0.92637450364123286</c:v>
                </c:pt>
                <c:pt idx="61">
                  <c:v>0.98259954576974751</c:v>
                </c:pt>
                <c:pt idx="62">
                  <c:v>1.0013412264792521</c:v>
                </c:pt>
                <c:pt idx="63">
                  <c:v>1.028115056064256</c:v>
                </c:pt>
                <c:pt idx="64">
                  <c:v>1.0120507583132545</c:v>
                </c:pt>
                <c:pt idx="65">
                  <c:v>1.0227602901472568</c:v>
                </c:pt>
                <c:pt idx="66">
                  <c:v>1.0816627152342708</c:v>
                </c:pt>
                <c:pt idx="67">
                  <c:v>1.111113927777778</c:v>
                </c:pt>
                <c:pt idx="68">
                  <c:v>1.1834032676572979</c:v>
                </c:pt>
                <c:pt idx="69">
                  <c:v>1.2262413949933069</c:v>
                </c:pt>
                <c:pt idx="70">
                  <c:v>1.271756905287819</c:v>
                </c:pt>
                <c:pt idx="71">
                  <c:v>1.3065628837483256</c:v>
                </c:pt>
                <c:pt idx="72">
                  <c:v>1.3815296065863447</c:v>
                </c:pt>
                <c:pt idx="73">
                  <c:v>3.1245059125702812</c:v>
                </c:pt>
                <c:pt idx="74">
                  <c:v>3.1432475932797859</c:v>
                </c:pt>
                <c:pt idx="75">
                  <c:v>3.0522165726907633</c:v>
                </c:pt>
                <c:pt idx="76">
                  <c:v>1.9705538574564943</c:v>
                </c:pt>
                <c:pt idx="77">
                  <c:v>4.3587794564390903</c:v>
                </c:pt>
                <c:pt idx="78">
                  <c:v>9.4083237161713527</c:v>
                </c:pt>
                <c:pt idx="79">
                  <c:v>7.7911844092369487</c:v>
                </c:pt>
                <c:pt idx="80">
                  <c:v>7.1245160525702813</c:v>
                </c:pt>
                <c:pt idx="81">
                  <c:v>6.9263897136412327</c:v>
                </c:pt>
                <c:pt idx="82">
                  <c:v>6.7362955235876854</c:v>
                </c:pt>
                <c:pt idx="83">
                  <c:v>6.4899762914056236</c:v>
                </c:pt>
                <c:pt idx="84">
                  <c:v>6.1820772511780451</c:v>
                </c:pt>
                <c:pt idx="85">
                  <c:v>6.2784630376840695</c:v>
                </c:pt>
                <c:pt idx="86">
                  <c:v>6.3213011650200803</c:v>
                </c:pt>
                <c:pt idx="87">
                  <c:v>6.3186237820615805</c:v>
                </c:pt>
                <c:pt idx="88">
                  <c:v>6.3802035901070955</c:v>
                </c:pt>
                <c:pt idx="89">
                  <c:v>6.8059074805087034</c:v>
                </c:pt>
                <c:pt idx="90">
                  <c:v>22.179440428219543</c:v>
                </c:pt>
                <c:pt idx="91">
                  <c:v>18.294557755435076</c:v>
                </c:pt>
                <c:pt idx="92">
                  <c:v>16.511420705073625</c:v>
                </c:pt>
                <c:pt idx="93">
                  <c:v>15.900977390535477</c:v>
                </c:pt>
                <c:pt idx="94">
                  <c:v>15.692141519772425</c:v>
                </c:pt>
                <c:pt idx="95">
                  <c:v>15.761753476693441</c:v>
                </c:pt>
                <c:pt idx="96">
                  <c:v>16.904995999973227</c:v>
                </c:pt>
                <c:pt idx="97">
                  <c:v>18.109818331298527</c:v>
                </c:pt>
                <c:pt idx="98">
                  <c:v>18.032174225502011</c:v>
                </c:pt>
                <c:pt idx="99">
                  <c:v>18.03485160846051</c:v>
                </c:pt>
                <c:pt idx="100">
                  <c:v>18.257074394016065</c:v>
                </c:pt>
                <c:pt idx="101">
                  <c:v>18.444491201111113</c:v>
                </c:pt>
                <c:pt idx="102">
                  <c:v>18.730971177670686</c:v>
                </c:pt>
                <c:pt idx="103">
                  <c:v>19.504734852677377</c:v>
                </c:pt>
                <c:pt idx="104">
                  <c:v>20.666719056666668</c:v>
                </c:pt>
                <c:pt idx="105">
                  <c:v>20.307949740227581</c:v>
                </c:pt>
                <c:pt idx="106">
                  <c:v>20.500721313239623</c:v>
                </c:pt>
                <c:pt idx="107">
                  <c:v>19.571669426639893</c:v>
                </c:pt>
                <c:pt idx="108">
                  <c:v>20.334723569812585</c:v>
                </c:pt>
                <c:pt idx="109">
                  <c:v>20.859490629678717</c:v>
                </c:pt>
                <c:pt idx="110">
                  <c:v>21.046907436773761</c:v>
                </c:pt>
                <c:pt idx="111">
                  <c:v>21.330710030374835</c:v>
                </c:pt>
                <c:pt idx="112">
                  <c:v>21.681447197938418</c:v>
                </c:pt>
                <c:pt idx="113">
                  <c:v>22.176763045261044</c:v>
                </c:pt>
                <c:pt idx="114">
                  <c:v>22.800593274591701</c:v>
                </c:pt>
                <c:pt idx="115">
                  <c:v>24.176768115261044</c:v>
                </c:pt>
                <c:pt idx="116">
                  <c:v>24.805953110508703</c:v>
                </c:pt>
                <c:pt idx="117">
                  <c:v>25.204883171325299</c:v>
                </c:pt>
                <c:pt idx="118">
                  <c:v>25.499395296760376</c:v>
                </c:pt>
                <c:pt idx="119">
                  <c:v>25.903680123493977</c:v>
                </c:pt>
                <c:pt idx="120">
                  <c:v>26.203547014846052</c:v>
                </c:pt>
                <c:pt idx="121">
                  <c:v>26.739023606546187</c:v>
                </c:pt>
                <c:pt idx="122">
                  <c:v>27.140631050321289</c:v>
                </c:pt>
                <c:pt idx="123">
                  <c:v>27.212920390200804</c:v>
                </c:pt>
                <c:pt idx="124">
                  <c:v>27.183469177657301</c:v>
                </c:pt>
                <c:pt idx="125">
                  <c:v>27.314660942623828</c:v>
                </c:pt>
                <c:pt idx="126">
                  <c:v>27.547593260013389</c:v>
                </c:pt>
                <c:pt idx="127">
                  <c:v>27.657365961311914</c:v>
                </c:pt>
                <c:pt idx="128">
                  <c:v>27.550270642971888</c:v>
                </c:pt>
                <c:pt idx="129">
                  <c:v>27.488690834926373</c:v>
                </c:pt>
                <c:pt idx="130">
                  <c:v>27.965265001539489</c:v>
                </c:pt>
                <c:pt idx="131">
                  <c:v>28.109843681298528</c:v>
                </c:pt>
                <c:pt idx="132">
                  <c:v>28.088424617630526</c:v>
                </c:pt>
                <c:pt idx="133">
                  <c:v>28.144649659759036</c:v>
                </c:pt>
                <c:pt idx="134">
                  <c:v>28.246390212182067</c:v>
                </c:pt>
                <c:pt idx="135">
                  <c:v>28.366872445314591</c:v>
                </c:pt>
                <c:pt idx="136">
                  <c:v>29.448535160548861</c:v>
                </c:pt>
                <c:pt idx="137">
                  <c:v>30.233008367389555</c:v>
                </c:pt>
                <c:pt idx="138">
                  <c:v>27.228984687951812</c:v>
                </c:pt>
                <c:pt idx="139">
                  <c:v>28.765802506131191</c:v>
                </c:pt>
                <c:pt idx="140">
                  <c:v>29.587759074390899</c:v>
                </c:pt>
                <c:pt idx="141">
                  <c:v>30.010785581834</c:v>
                </c:pt>
                <c:pt idx="142">
                  <c:v>30.299942941352075</c:v>
                </c:pt>
                <c:pt idx="143">
                  <c:v>30.460585918862119</c:v>
                </c:pt>
                <c:pt idx="144">
                  <c:v>30.848806447844712</c:v>
                </c:pt>
                <c:pt idx="145">
                  <c:v>30.947869617309237</c:v>
                </c:pt>
                <c:pt idx="146">
                  <c:v>26.318674482061581</c:v>
                </c:pt>
                <c:pt idx="147">
                  <c:v>27.483336069009368</c:v>
                </c:pt>
                <c:pt idx="148">
                  <c:v>28.32403431797858</c:v>
                </c:pt>
                <c:pt idx="149">
                  <c:v>29.08976584410977</c:v>
                </c:pt>
                <c:pt idx="150">
                  <c:v>29.619887669892911</c:v>
                </c:pt>
                <c:pt idx="151">
                  <c:v>29.970624837456501</c:v>
                </c:pt>
                <c:pt idx="152">
                  <c:v>30.47665021661312</c:v>
                </c:pt>
                <c:pt idx="153">
                  <c:v>30.947869617309237</c:v>
                </c:pt>
                <c:pt idx="154">
                  <c:v>31.413734252088357</c:v>
                </c:pt>
                <c:pt idx="155">
                  <c:v>32.971971133935746</c:v>
                </c:pt>
                <c:pt idx="156">
                  <c:v>33.654703788353416</c:v>
                </c:pt>
                <c:pt idx="157">
                  <c:v>34.14466486975904</c:v>
                </c:pt>
                <c:pt idx="158">
                  <c:v>34.639980717081656</c:v>
                </c:pt>
                <c:pt idx="159">
                  <c:v>35.092458437068267</c:v>
                </c:pt>
                <c:pt idx="160">
                  <c:v>35.62525764580991</c:v>
                </c:pt>
                <c:pt idx="161">
                  <c:v>36.133960407925031</c:v>
                </c:pt>
                <c:pt idx="162">
                  <c:v>36.688178680334666</c:v>
                </c:pt>
                <c:pt idx="163">
                  <c:v>37.231687420910312</c:v>
                </c:pt>
                <c:pt idx="164">
                  <c:v>37.496748333801875</c:v>
                </c:pt>
                <c:pt idx="165">
                  <c:v>37.946548670829991</c:v>
                </c:pt>
                <c:pt idx="166">
                  <c:v>38.551637219451145</c:v>
                </c:pt>
                <c:pt idx="167">
                  <c:v>39.076404279317266</c:v>
                </c:pt>
                <c:pt idx="168">
                  <c:v>39.271853235287821</c:v>
                </c:pt>
                <c:pt idx="169">
                  <c:v>37.61723056693441</c:v>
                </c:pt>
                <c:pt idx="170">
                  <c:v>35.767158942610436</c:v>
                </c:pt>
                <c:pt idx="171">
                  <c:v>36.329409363895586</c:v>
                </c:pt>
                <c:pt idx="172">
                  <c:v>36.883627636305221</c:v>
                </c:pt>
                <c:pt idx="173">
                  <c:v>32.808650773467207</c:v>
                </c:pt>
                <c:pt idx="174">
                  <c:v>31.392315188420348</c:v>
                </c:pt>
                <c:pt idx="175">
                  <c:v>25.75374667781794</c:v>
                </c:pt>
                <c:pt idx="176">
                  <c:v>23.183459037657293</c:v>
                </c:pt>
                <c:pt idx="177">
                  <c:v>21.55293281593039</c:v>
                </c:pt>
                <c:pt idx="178">
                  <c:v>23.247716228661314</c:v>
                </c:pt>
                <c:pt idx="179">
                  <c:v>22.249052385140565</c:v>
                </c:pt>
                <c:pt idx="180">
                  <c:v>22.010765301834006</c:v>
                </c:pt>
                <c:pt idx="181">
                  <c:v>14.562285911285139</c:v>
                </c:pt>
                <c:pt idx="182">
                  <c:v>12.803245307550201</c:v>
                </c:pt>
                <c:pt idx="183">
                  <c:v>10.816627152342702</c:v>
                </c:pt>
                <c:pt idx="184">
                  <c:v>9.4110010991298516</c:v>
                </c:pt>
                <c:pt idx="185">
                  <c:v>8.6854303173761718</c:v>
                </c:pt>
                <c:pt idx="186">
                  <c:v>8.7068493810441776</c:v>
                </c:pt>
                <c:pt idx="187">
                  <c:v>7.6010902191833996</c:v>
                </c:pt>
                <c:pt idx="188">
                  <c:v>7.0013564364792504</c:v>
                </c:pt>
                <c:pt idx="189">
                  <c:v>6.1713677193440439</c:v>
                </c:pt>
                <c:pt idx="190">
                  <c:v>5.7563733607764389</c:v>
                </c:pt>
                <c:pt idx="191">
                  <c:v>5.825985317697457</c:v>
                </c:pt>
                <c:pt idx="192">
                  <c:v>5.1084466848192767</c:v>
                </c:pt>
                <c:pt idx="193">
                  <c:v>4.7041618580856763</c:v>
                </c:pt>
                <c:pt idx="194">
                  <c:v>3.590370547349397</c:v>
                </c:pt>
                <c:pt idx="195">
                  <c:v>4.0615899480455155</c:v>
                </c:pt>
                <c:pt idx="196">
                  <c:v>3.8741731409504698</c:v>
                </c:pt>
                <c:pt idx="197">
                  <c:v>4.3534246905220897</c:v>
                </c:pt>
                <c:pt idx="198">
                  <c:v>5.4404421716733617</c:v>
                </c:pt>
                <c:pt idx="199">
                  <c:v>6.3507523775635883</c:v>
                </c:pt>
                <c:pt idx="200">
                  <c:v>6.9665504580187427</c:v>
                </c:pt>
                <c:pt idx="201">
                  <c:v>7.3065780937483273</c:v>
                </c:pt>
                <c:pt idx="202">
                  <c:v>7.4190281780053535</c:v>
                </c:pt>
                <c:pt idx="203">
                  <c:v>7.6171545169344039</c:v>
                </c:pt>
                <c:pt idx="204">
                  <c:v>7.6225092828514063</c:v>
                </c:pt>
                <c:pt idx="205">
                  <c:v>7.6117997510174034</c:v>
                </c:pt>
                <c:pt idx="206">
                  <c:v>7.8313451536144596</c:v>
                </c:pt>
                <c:pt idx="207">
                  <c:v>7.8420546854484616</c:v>
                </c:pt>
                <c:pt idx="208">
                  <c:v>8.0562453221285146</c:v>
                </c:pt>
                <c:pt idx="209">
                  <c:v>8.3855634260240954</c:v>
                </c:pt>
                <c:pt idx="210">
                  <c:v>8.8300089971352076</c:v>
                </c:pt>
                <c:pt idx="211">
                  <c:v>8.8460732948862102</c:v>
                </c:pt>
                <c:pt idx="212">
                  <c:v>8.4364337022356093</c:v>
                </c:pt>
                <c:pt idx="213">
                  <c:v>7.9437952378714867</c:v>
                </c:pt>
                <c:pt idx="214">
                  <c:v>6.8781968203882204</c:v>
                </c:pt>
                <c:pt idx="215">
                  <c:v>6.5515560994511377</c:v>
                </c:pt>
                <c:pt idx="216">
                  <c:v>5.7242447652744319</c:v>
                </c:pt>
                <c:pt idx="217">
                  <c:v>5.2128646202008033</c:v>
                </c:pt>
                <c:pt idx="218">
                  <c:v>5.0174156642302545</c:v>
                </c:pt>
                <c:pt idx="219">
                  <c:v>5.2476705986613119</c:v>
                </c:pt>
                <c:pt idx="220">
                  <c:v>5.7992114881124488</c:v>
                </c:pt>
                <c:pt idx="221">
                  <c:v>6.6238454393306574</c:v>
                </c:pt>
                <c:pt idx="222">
                  <c:v>6.9692278409772426</c:v>
                </c:pt>
                <c:pt idx="223">
                  <c:v>7.1191612866532807</c:v>
                </c:pt>
                <c:pt idx="224">
                  <c:v>7.5073818156358776</c:v>
                </c:pt>
                <c:pt idx="225">
                  <c:v>7.4779306030923705</c:v>
                </c:pt>
                <c:pt idx="226">
                  <c:v>7.8688285150334663</c:v>
                </c:pt>
                <c:pt idx="227">
                  <c:v>7.7992165581124508</c:v>
                </c:pt>
                <c:pt idx="228">
                  <c:v>7.1030969889022773</c:v>
                </c:pt>
                <c:pt idx="229">
                  <c:v>7.036162414939759</c:v>
                </c:pt>
                <c:pt idx="230">
                  <c:v>8.1499537256760366</c:v>
                </c:pt>
                <c:pt idx="231">
                  <c:v>8.4632075318206166</c:v>
                </c:pt>
                <c:pt idx="232">
                  <c:v>9.1111342077777806</c:v>
                </c:pt>
                <c:pt idx="233">
                  <c:v>9.7483513519009364</c:v>
                </c:pt>
                <c:pt idx="234">
                  <c:v>10.262408879933066</c:v>
                </c:pt>
                <c:pt idx="235">
                  <c:v>11.311942999665328</c:v>
                </c:pt>
                <c:pt idx="236">
                  <c:v>11.544875317054888</c:v>
                </c:pt>
                <c:pt idx="237">
                  <c:v>10.00002535</c:v>
                </c:pt>
                <c:pt idx="238">
                  <c:v>11.820645761780456</c:v>
                </c:pt>
                <c:pt idx="239">
                  <c:v>12.099093589464525</c:v>
                </c:pt>
                <c:pt idx="240">
                  <c:v>12.310606843186079</c:v>
                </c:pt>
                <c:pt idx="241">
                  <c:v>12.460540288862115</c:v>
                </c:pt>
                <c:pt idx="242">
                  <c:v>12.875534647429721</c:v>
                </c:pt>
                <c:pt idx="243">
                  <c:v>13.282496857121821</c:v>
                </c:pt>
                <c:pt idx="244">
                  <c:v>13.737651960066934</c:v>
                </c:pt>
                <c:pt idx="245">
                  <c:v>13.836715129531461</c:v>
                </c:pt>
                <c:pt idx="246">
                  <c:v>13.702845981606428</c:v>
                </c:pt>
                <c:pt idx="247">
                  <c:v>13.801909151070952</c:v>
                </c:pt>
                <c:pt idx="248">
                  <c:v>13.756393640776441</c:v>
                </c:pt>
                <c:pt idx="249">
                  <c:v>13.812618682904953</c:v>
                </c:pt>
                <c:pt idx="250">
                  <c:v>13.868843725033468</c:v>
                </c:pt>
                <c:pt idx="251">
                  <c:v>13.927746150120482</c:v>
                </c:pt>
                <c:pt idx="252">
                  <c:v>13.269109942329319</c:v>
                </c:pt>
                <c:pt idx="253">
                  <c:v>13.579686365515396</c:v>
                </c:pt>
                <c:pt idx="254">
                  <c:v>14.899636164056227</c:v>
                </c:pt>
                <c:pt idx="255">
                  <c:v>13.226271814993307</c:v>
                </c:pt>
                <c:pt idx="256">
                  <c:v>13.933100916037485</c:v>
                </c:pt>
                <c:pt idx="257">
                  <c:v>14.838056356010707</c:v>
                </c:pt>
                <c:pt idx="258">
                  <c:v>15.523466393386883</c:v>
                </c:pt>
                <c:pt idx="259">
                  <c:v>13.306593303748327</c:v>
                </c:pt>
                <c:pt idx="260">
                  <c:v>11.673389699062918</c:v>
                </c:pt>
                <c:pt idx="261">
                  <c:v>11.151300022155288</c:v>
                </c:pt>
                <c:pt idx="262">
                  <c:v>11.020108257188754</c:v>
                </c:pt>
                <c:pt idx="263">
                  <c:v>11.587713444390896</c:v>
                </c:pt>
                <c:pt idx="264">
                  <c:v>11.108461894819277</c:v>
                </c:pt>
                <c:pt idx="265">
                  <c:v>9.4538392264658633</c:v>
                </c:pt>
                <c:pt idx="266">
                  <c:v>7.5796711555153946</c:v>
                </c:pt>
                <c:pt idx="267">
                  <c:v>7.6787343249799216</c:v>
                </c:pt>
                <c:pt idx="268">
                  <c:v>10.382891113065597</c:v>
                </c:pt>
                <c:pt idx="269">
                  <c:v>9.3413891422088362</c:v>
                </c:pt>
                <c:pt idx="270">
                  <c:v>8.7737839550066941</c:v>
                </c:pt>
                <c:pt idx="271">
                  <c:v>9.8500919043239623</c:v>
                </c:pt>
                <c:pt idx="272">
                  <c:v>17.643953696519407</c:v>
                </c:pt>
                <c:pt idx="273">
                  <c:v>14.945151674350736</c:v>
                </c:pt>
                <c:pt idx="274">
                  <c:v>24.763114983172688</c:v>
                </c:pt>
                <c:pt idx="275">
                  <c:v>13.392269558420349</c:v>
                </c:pt>
                <c:pt idx="276">
                  <c:v>11.253040574578312</c:v>
                </c:pt>
                <c:pt idx="277">
                  <c:v>10.725596131753679</c:v>
                </c:pt>
                <c:pt idx="278">
                  <c:v>8.6800755514591703</c:v>
                </c:pt>
                <c:pt idx="279">
                  <c:v>6.4605250788621147</c:v>
                </c:pt>
                <c:pt idx="280">
                  <c:v>5.6573101913119155</c:v>
                </c:pt>
                <c:pt idx="281">
                  <c:v>5.9491449337884887</c:v>
                </c:pt>
                <c:pt idx="282">
                  <c:v>5.5475374900133874</c:v>
                </c:pt>
                <c:pt idx="283">
                  <c:v>5.5261184263453815</c:v>
                </c:pt>
                <c:pt idx="284">
                  <c:v>6.9504861602677392</c:v>
                </c:pt>
                <c:pt idx="285">
                  <c:v>6.4632024618206163</c:v>
                </c:pt>
                <c:pt idx="286">
                  <c:v>6.9879695216867486</c:v>
                </c:pt>
                <c:pt idx="287">
                  <c:v>7.3520936040428371</c:v>
                </c:pt>
                <c:pt idx="288">
                  <c:v>6.7068443110441773</c:v>
                </c:pt>
                <c:pt idx="289">
                  <c:v>7.4297377098393582</c:v>
                </c:pt>
                <c:pt idx="290">
                  <c:v>8.0508905562115132</c:v>
                </c:pt>
                <c:pt idx="291">
                  <c:v>8.4632075318206166</c:v>
                </c:pt>
                <c:pt idx="292">
                  <c:v>8.5435290205756349</c:v>
                </c:pt>
                <c:pt idx="293">
                  <c:v>8.2784681076840698</c:v>
                </c:pt>
                <c:pt idx="294">
                  <c:v>8.4605301488621159</c:v>
                </c:pt>
                <c:pt idx="295">
                  <c:v>8.3748538941900943</c:v>
                </c:pt>
                <c:pt idx="296">
                  <c:v>8.5703028501606422</c:v>
                </c:pt>
                <c:pt idx="297">
                  <c:v>9.1700366328647949</c:v>
                </c:pt>
                <c:pt idx="298">
                  <c:v>9.1164889736947803</c:v>
                </c:pt>
                <c:pt idx="299">
                  <c:v>9.1620044839892909</c:v>
                </c:pt>
                <c:pt idx="300">
                  <c:v>9.0201031871887558</c:v>
                </c:pt>
                <c:pt idx="301">
                  <c:v>8.904975719973228</c:v>
                </c:pt>
                <c:pt idx="302">
                  <c:v>8.9183626347657299</c:v>
                </c:pt>
                <c:pt idx="303">
                  <c:v>9.3895820354618493</c:v>
                </c:pt>
                <c:pt idx="304">
                  <c:v>10.008057498875502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B-4A68-B09C-4976FC89FE76}"/>
            </c:ext>
          </c:extLst>
        </c:ser>
        <c:ser>
          <c:idx val="0"/>
          <c:order val="1"/>
          <c:tx>
            <c:strRef>
              <c:f>'094'!$N$11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'094'!$N$14:$N$4146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B-4A68-B09C-4976FC89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'094'!$R$14:$R$4146</c:f>
              <c:numCache>
                <c:formatCode>0.0</c:formatCode>
                <c:ptCount val="4133"/>
                <c:pt idx="0">
                  <c:v>3.2086328381991227</c:v>
                </c:pt>
                <c:pt idx="1">
                  <c:v>3.0216952219191247</c:v>
                </c:pt>
                <c:pt idx="2">
                  <c:v>3.1690464688082121</c:v>
                </c:pt>
                <c:pt idx="3">
                  <c:v>3.3791717723213357</c:v>
                </c:pt>
                <c:pt idx="4">
                  <c:v>3.6720706456855225</c:v>
                </c:pt>
                <c:pt idx="5">
                  <c:v>3.6565737287300988</c:v>
                </c:pt>
                <c:pt idx="6">
                  <c:v>3.1961491111798281</c:v>
                </c:pt>
                <c:pt idx="7">
                  <c:v>3.1390146285168612</c:v>
                </c:pt>
                <c:pt idx="8">
                  <c:v>3.9975787487326331</c:v>
                </c:pt>
                <c:pt idx="9">
                  <c:v>4.6261181440689345</c:v>
                </c:pt>
                <c:pt idx="10">
                  <c:v>4.5935580335149453</c:v>
                </c:pt>
                <c:pt idx="11">
                  <c:v>4.6471377225933574</c:v>
                </c:pt>
                <c:pt idx="12">
                  <c:v>4.8677606993934077</c:v>
                </c:pt>
                <c:pt idx="13">
                  <c:v>4.7412834281272644</c:v>
                </c:pt>
                <c:pt idx="14">
                  <c:v>4.7991426088438942</c:v>
                </c:pt>
                <c:pt idx="15">
                  <c:v>3.3113193328487047</c:v>
                </c:pt>
                <c:pt idx="16">
                  <c:v>2.389730349036947</c:v>
                </c:pt>
                <c:pt idx="17">
                  <c:v>2.2233969323110343</c:v>
                </c:pt>
                <c:pt idx="18">
                  <c:v>2.5574481239270641</c:v>
                </c:pt>
                <c:pt idx="19">
                  <c:v>3.9186857728848214</c:v>
                </c:pt>
                <c:pt idx="20">
                  <c:v>4.1726845315184606</c:v>
                </c:pt>
                <c:pt idx="21">
                  <c:v>4.5759136552892183</c:v>
                </c:pt>
                <c:pt idx="22">
                  <c:v>4.5424823599125794</c:v>
                </c:pt>
                <c:pt idx="23">
                  <c:v>4.944393842630828</c:v>
                </c:pt>
                <c:pt idx="24">
                  <c:v>4.8291873450195411</c:v>
                </c:pt>
                <c:pt idx="25">
                  <c:v>4.3230716814970993</c:v>
                </c:pt>
                <c:pt idx="26">
                  <c:v>4.4489551205176081</c:v>
                </c:pt>
                <c:pt idx="27">
                  <c:v>4.1417594490072807</c:v>
                </c:pt>
                <c:pt idx="28">
                  <c:v>4.3150904588509045</c:v>
                </c:pt>
                <c:pt idx="29">
                  <c:v>3.9782582213740101</c:v>
                </c:pt>
                <c:pt idx="30">
                  <c:v>3.4775946307950036</c:v>
                </c:pt>
                <c:pt idx="31">
                  <c:v>2.0999305834305795</c:v>
                </c:pt>
                <c:pt idx="32">
                  <c:v>2.4874243600022719</c:v>
                </c:pt>
                <c:pt idx="33">
                  <c:v>2.5482541504545453</c:v>
                </c:pt>
                <c:pt idx="34">
                  <c:v>1.905749547551407</c:v>
                </c:pt>
                <c:pt idx="35">
                  <c:v>2.2787053254564591</c:v>
                </c:pt>
                <c:pt idx="36">
                  <c:v>2.2601245811091131</c:v>
                </c:pt>
                <c:pt idx="37">
                  <c:v>1.9883846713167679</c:v>
                </c:pt>
                <c:pt idx="38">
                  <c:v>2.624822186486774</c:v>
                </c:pt>
                <c:pt idx="39">
                  <c:v>2.1640937581776249</c:v>
                </c:pt>
                <c:pt idx="40">
                  <c:v>2.6638481491191786</c:v>
                </c:pt>
                <c:pt idx="41">
                  <c:v>2.0217229303434689</c:v>
                </c:pt>
                <c:pt idx="42">
                  <c:v>2.0676479055922568</c:v>
                </c:pt>
                <c:pt idx="43">
                  <c:v>2.443553348961975</c:v>
                </c:pt>
                <c:pt idx="44">
                  <c:v>2.3476932953906307</c:v>
                </c:pt>
                <c:pt idx="45">
                  <c:v>2.4330786510462166</c:v>
                </c:pt>
                <c:pt idx="46">
                  <c:v>2.3456947260389303</c:v>
                </c:pt>
                <c:pt idx="47">
                  <c:v>2.0123471708666951</c:v>
                </c:pt>
                <c:pt idx="48">
                  <c:v>1.3406010238309836</c:v>
                </c:pt>
                <c:pt idx="49">
                  <c:v>1.5441747127384382</c:v>
                </c:pt>
                <c:pt idx="50">
                  <c:v>1.5157834235910421</c:v>
                </c:pt>
                <c:pt idx="51">
                  <c:v>1.1512542529445458</c:v>
                </c:pt>
                <c:pt idx="52">
                  <c:v>1.9025275177786978</c:v>
                </c:pt>
                <c:pt idx="53">
                  <c:v>2.9630278919789319</c:v>
                </c:pt>
                <c:pt idx="54">
                  <c:v>3.3011921820513552</c:v>
                </c:pt>
                <c:pt idx="55">
                  <c:v>4.1272675272437871</c:v>
                </c:pt>
                <c:pt idx="56">
                  <c:v>4.3692920513233142</c:v>
                </c:pt>
                <c:pt idx="57">
                  <c:v>4.4318046090703378</c:v>
                </c:pt>
                <c:pt idx="58">
                  <c:v>4.1234386286077003</c:v>
                </c:pt>
                <c:pt idx="59">
                  <c:v>3.7155824671443112</c:v>
                </c:pt>
                <c:pt idx="60">
                  <c:v>3.7323530202961592</c:v>
                </c:pt>
                <c:pt idx="61">
                  <c:v>3.7768498364301726</c:v>
                </c:pt>
                <c:pt idx="62">
                  <c:v>4.1440721224177111</c:v>
                </c:pt>
                <c:pt idx="63">
                  <c:v>4.3106858338171614</c:v>
                </c:pt>
                <c:pt idx="64">
                  <c:v>4.3325597311901323</c:v>
                </c:pt>
                <c:pt idx="65">
                  <c:v>4.1548257085128348</c:v>
                </c:pt>
                <c:pt idx="66">
                  <c:v>4.0638729296933445</c:v>
                </c:pt>
                <c:pt idx="67">
                  <c:v>3.9909972343694635</c:v>
                </c:pt>
                <c:pt idx="68">
                  <c:v>4.1044489279059269</c:v>
                </c:pt>
                <c:pt idx="69">
                  <c:v>4.1895658466291241</c:v>
                </c:pt>
                <c:pt idx="70">
                  <c:v>4.4992910549926943</c:v>
                </c:pt>
                <c:pt idx="71">
                  <c:v>5.7002479754430766</c:v>
                </c:pt>
                <c:pt idx="72">
                  <c:v>4.3805701026865655</c:v>
                </c:pt>
                <c:pt idx="73">
                  <c:v>5.2604316372709441</c:v>
                </c:pt>
                <c:pt idx="74">
                  <c:v>4.3959749994665485</c:v>
                </c:pt>
                <c:pt idx="75">
                  <c:v>7.0366388111965055</c:v>
                </c:pt>
                <c:pt idx="76">
                  <c:v>4.7475716246833093</c:v>
                </c:pt>
                <c:pt idx="77">
                  <c:v>3.0915122431994844</c:v>
                </c:pt>
                <c:pt idx="78">
                  <c:v>4.9662081004387151</c:v>
                </c:pt>
                <c:pt idx="79">
                  <c:v>3.6075962112410069</c:v>
                </c:pt>
                <c:pt idx="80">
                  <c:v>3.9991959437388145</c:v>
                </c:pt>
                <c:pt idx="81">
                  <c:v>4.2596907826385282</c:v>
                </c:pt>
                <c:pt idx="82">
                  <c:v>4.7415018714545489</c:v>
                </c:pt>
                <c:pt idx="83">
                  <c:v>4.8950282890622017</c:v>
                </c:pt>
                <c:pt idx="84">
                  <c:v>4.9540639607903909</c:v>
                </c:pt>
                <c:pt idx="85">
                  <c:v>4.5856470803512472</c:v>
                </c:pt>
                <c:pt idx="86">
                  <c:v>4.419429444202021</c:v>
                </c:pt>
                <c:pt idx="87">
                  <c:v>4.7273710858252329</c:v>
                </c:pt>
                <c:pt idx="88">
                  <c:v>5.674524912195305</c:v>
                </c:pt>
                <c:pt idx="89">
                  <c:v>2.6954744374040587</c:v>
                </c:pt>
                <c:pt idx="90">
                  <c:v>6.3753333775934413</c:v>
                </c:pt>
                <c:pt idx="91">
                  <c:v>3.5486929817219153</c:v>
                </c:pt>
                <c:pt idx="92">
                  <c:v>3.7737703879505693</c:v>
                </c:pt>
                <c:pt idx="93">
                  <c:v>3.7603525658035006</c:v>
                </c:pt>
                <c:pt idx="94">
                  <c:v>3.8347030094688326</c:v>
                </c:pt>
                <c:pt idx="95">
                  <c:v>3.7297887731646875</c:v>
                </c:pt>
                <c:pt idx="96">
                  <c:v>3.6301351396763644</c:v>
                </c:pt>
                <c:pt idx="97">
                  <c:v>3.8797880915121326</c:v>
                </c:pt>
                <c:pt idx="98">
                  <c:v>3.7674836553076139</c:v>
                </c:pt>
                <c:pt idx="99">
                  <c:v>3.8335290733795628</c:v>
                </c:pt>
                <c:pt idx="100">
                  <c:v>3.6388456369010678</c:v>
                </c:pt>
                <c:pt idx="101">
                  <c:v>3.4376261770339491</c:v>
                </c:pt>
                <c:pt idx="102">
                  <c:v>3.4257696921636707</c:v>
                </c:pt>
                <c:pt idx="103">
                  <c:v>4.3301167374639089</c:v>
                </c:pt>
                <c:pt idx="104">
                  <c:v>3.745584933927701</c:v>
                </c:pt>
                <c:pt idx="105">
                  <c:v>4.1503285839701665</c:v>
                </c:pt>
                <c:pt idx="106">
                  <c:v>3.6329119398941199</c:v>
                </c:pt>
                <c:pt idx="107">
                  <c:v>3.4425731539380888</c:v>
                </c:pt>
                <c:pt idx="108">
                  <c:v>2.9448441975304545</c:v>
                </c:pt>
                <c:pt idx="109">
                  <c:v>2.7553834906822101</c:v>
                </c:pt>
                <c:pt idx="110">
                  <c:v>2.7610129282336251</c:v>
                </c:pt>
                <c:pt idx="111">
                  <c:v>2.7675574891004073</c:v>
                </c:pt>
                <c:pt idx="112">
                  <c:v>2.5292850854962499</c:v>
                </c:pt>
                <c:pt idx="113">
                  <c:v>2.3986750982233724</c:v>
                </c:pt>
                <c:pt idx="114">
                  <c:v>2.8056708440953306</c:v>
                </c:pt>
                <c:pt idx="115">
                  <c:v>3.0780692429502627</c:v>
                </c:pt>
                <c:pt idx="116">
                  <c:v>2.7174471822989492</c:v>
                </c:pt>
                <c:pt idx="117">
                  <c:v>2.8104545516668571</c:v>
                </c:pt>
                <c:pt idx="118">
                  <c:v>2.9395402133735624</c:v>
                </c:pt>
                <c:pt idx="119">
                  <c:v>2.6913250972429421</c:v>
                </c:pt>
                <c:pt idx="120">
                  <c:v>2.7103877097811093</c:v>
                </c:pt>
                <c:pt idx="121">
                  <c:v>2.7602084166775684</c:v>
                </c:pt>
                <c:pt idx="122">
                  <c:v>2.9179412547607435</c:v>
                </c:pt>
                <c:pt idx="123">
                  <c:v>2.9814710991861419</c:v>
                </c:pt>
                <c:pt idx="124">
                  <c:v>2.8804746079192824</c:v>
                </c:pt>
                <c:pt idx="125">
                  <c:v>2.7684265434619144</c:v>
                </c:pt>
                <c:pt idx="126">
                  <c:v>2.5876537482283823</c:v>
                </c:pt>
                <c:pt idx="127">
                  <c:v>2.2841309935480352</c:v>
                </c:pt>
                <c:pt idx="128">
                  <c:v>2.0422681921365835</c:v>
                </c:pt>
                <c:pt idx="129">
                  <c:v>1.8982211654307741</c:v>
                </c:pt>
                <c:pt idx="130">
                  <c:v>2.3238616971740411</c:v>
                </c:pt>
                <c:pt idx="131">
                  <c:v>2.0943385091730375</c:v>
                </c:pt>
                <c:pt idx="132">
                  <c:v>1.857189959971622</c:v>
                </c:pt>
                <c:pt idx="133">
                  <c:v>1.0839412778937769</c:v>
                </c:pt>
                <c:pt idx="134">
                  <c:v>1.5022544321367992</c:v>
                </c:pt>
                <c:pt idx="135">
                  <c:v>1.7669047931486457</c:v>
                </c:pt>
                <c:pt idx="136">
                  <c:v>1.4981209218638361</c:v>
                </c:pt>
                <c:pt idx="137">
                  <c:v>1.4571679953903705</c:v>
                </c:pt>
                <c:pt idx="138">
                  <c:v>1.8403676424498199</c:v>
                </c:pt>
                <c:pt idx="139">
                  <c:v>2.1034014965049233</c:v>
                </c:pt>
                <c:pt idx="140">
                  <c:v>2.2869743724285607</c:v>
                </c:pt>
                <c:pt idx="141">
                  <c:v>2.3918842726058265</c:v>
                </c:pt>
                <c:pt idx="142">
                  <c:v>2.4272766010275095</c:v>
                </c:pt>
                <c:pt idx="143">
                  <c:v>2.3039458227278873</c:v>
                </c:pt>
                <c:pt idx="144">
                  <c:v>2.2982810435452383</c:v>
                </c:pt>
                <c:pt idx="145">
                  <c:v>1.4051460787834009</c:v>
                </c:pt>
                <c:pt idx="146">
                  <c:v>1.5156429693316462</c:v>
                </c:pt>
                <c:pt idx="147">
                  <c:v>1.5550735698618974</c:v>
                </c:pt>
                <c:pt idx="148">
                  <c:v>1.8968617129543033</c:v>
                </c:pt>
                <c:pt idx="149">
                  <c:v>2.015589118385297</c:v>
                </c:pt>
                <c:pt idx="150">
                  <c:v>2.0408772451357882</c:v>
                </c:pt>
                <c:pt idx="151">
                  <c:v>2.0085207904824047</c:v>
                </c:pt>
                <c:pt idx="152">
                  <c:v>1.9154328931742566</c:v>
                </c:pt>
                <c:pt idx="153">
                  <c:v>1.9585316517041687</c:v>
                </c:pt>
                <c:pt idx="154">
                  <c:v>2.1184019244833872</c:v>
                </c:pt>
                <c:pt idx="155">
                  <c:v>2.0867146436009127</c:v>
                </c:pt>
                <c:pt idx="156">
                  <c:v>2.0867989025920877</c:v>
                </c:pt>
                <c:pt idx="157">
                  <c:v>2.2651780021479082</c:v>
                </c:pt>
                <c:pt idx="158">
                  <c:v>2.4482829037539671</c:v>
                </c:pt>
                <c:pt idx="159">
                  <c:v>2.4441962118836829</c:v>
                </c:pt>
                <c:pt idx="160">
                  <c:v>2.3999343638305222</c:v>
                </c:pt>
                <c:pt idx="161">
                  <c:v>2.4226033481456097</c:v>
                </c:pt>
                <c:pt idx="162">
                  <c:v>2.4751854409699985</c:v>
                </c:pt>
                <c:pt idx="163">
                  <c:v>2.4020598755171982</c:v>
                </c:pt>
                <c:pt idx="164">
                  <c:v>2.3277579975481322</c:v>
                </c:pt>
                <c:pt idx="165">
                  <c:v>2.1508621772091936</c:v>
                </c:pt>
                <c:pt idx="166">
                  <c:v>1.9805876467452492</c:v>
                </c:pt>
                <c:pt idx="167">
                  <c:v>1.8645790932864923</c:v>
                </c:pt>
                <c:pt idx="168">
                  <c:v>1.8286625865059518</c:v>
                </c:pt>
                <c:pt idx="169">
                  <c:v>1.6682412725457989</c:v>
                </c:pt>
                <c:pt idx="170">
                  <c:v>1.4265451890395031</c:v>
                </c:pt>
                <c:pt idx="171">
                  <c:v>1.618094153524793</c:v>
                </c:pt>
                <c:pt idx="172">
                  <c:v>1.9510359683172744</c:v>
                </c:pt>
                <c:pt idx="173">
                  <c:v>1.930831108101581</c:v>
                </c:pt>
                <c:pt idx="174">
                  <c:v>2.8311759318470138</c:v>
                </c:pt>
                <c:pt idx="175">
                  <c:v>2.5944231180117039</c:v>
                </c:pt>
                <c:pt idx="176">
                  <c:v>4.050419344536496</c:v>
                </c:pt>
                <c:pt idx="177">
                  <c:v>3.6413205761796448</c:v>
                </c:pt>
                <c:pt idx="178">
                  <c:v>4.1903256147725809</c:v>
                </c:pt>
                <c:pt idx="179">
                  <c:v>5.2801755010083697</c:v>
                </c:pt>
                <c:pt idx="180">
                  <c:v>3.3160296394221973</c:v>
                </c:pt>
                <c:pt idx="181">
                  <c:v>4.8824135375873947</c:v>
                </c:pt>
                <c:pt idx="182">
                  <c:v>4.6882404206348349</c:v>
                </c:pt>
                <c:pt idx="183">
                  <c:v>3.5303039202192883</c:v>
                </c:pt>
                <c:pt idx="184">
                  <c:v>3.1948110402354226</c:v>
                </c:pt>
                <c:pt idx="185">
                  <c:v>3.4924453815930927</c:v>
                </c:pt>
                <c:pt idx="186">
                  <c:v>3.198550376162288</c:v>
                </c:pt>
                <c:pt idx="187">
                  <c:v>4.1643472010890665</c:v>
                </c:pt>
                <c:pt idx="188">
                  <c:v>3.9150808883788564</c:v>
                </c:pt>
                <c:pt idx="189">
                  <c:v>4.2844135143737336</c:v>
                </c:pt>
                <c:pt idx="190">
                  <c:v>3.6780142380836205</c:v>
                </c:pt>
                <c:pt idx="191">
                  <c:v>3.7019091356750402</c:v>
                </c:pt>
                <c:pt idx="192">
                  <c:v>4.1739229873193544</c:v>
                </c:pt>
                <c:pt idx="193">
                  <c:v>2.7434189230295285</c:v>
                </c:pt>
                <c:pt idx="194">
                  <c:v>2.4490434209042036</c:v>
                </c:pt>
                <c:pt idx="195">
                  <c:v>2.5267119786021741</c:v>
                </c:pt>
                <c:pt idx="196">
                  <c:v>2.097397035752711</c:v>
                </c:pt>
                <c:pt idx="197">
                  <c:v>2.3124861095694782</c:v>
                </c:pt>
                <c:pt idx="198">
                  <c:v>2.2911890121015182</c:v>
                </c:pt>
                <c:pt idx="199">
                  <c:v>2.6430644041467866</c:v>
                </c:pt>
                <c:pt idx="200">
                  <c:v>3.0014817549516533</c:v>
                </c:pt>
                <c:pt idx="201">
                  <c:v>3.3657614283402415</c:v>
                </c:pt>
                <c:pt idx="202">
                  <c:v>3.3937124727565138</c:v>
                </c:pt>
                <c:pt idx="203">
                  <c:v>2.5242769296377423</c:v>
                </c:pt>
                <c:pt idx="204">
                  <c:v>2.0528677697426985</c:v>
                </c:pt>
                <c:pt idx="205">
                  <c:v>2.5667401495140201</c:v>
                </c:pt>
                <c:pt idx="206">
                  <c:v>2.6553666843657653</c:v>
                </c:pt>
                <c:pt idx="207">
                  <c:v>2.8817817379015569</c:v>
                </c:pt>
                <c:pt idx="208">
                  <c:v>2.5014800258146188</c:v>
                </c:pt>
                <c:pt idx="209">
                  <c:v>2.9904136027089399</c:v>
                </c:pt>
                <c:pt idx="210">
                  <c:v>3.6018936376901065</c:v>
                </c:pt>
                <c:pt idx="211">
                  <c:v>2.1157755202468005</c:v>
                </c:pt>
                <c:pt idx="212">
                  <c:v>2.0878159312793296</c:v>
                </c:pt>
                <c:pt idx="213">
                  <c:v>1.4327214959409695</c:v>
                </c:pt>
                <c:pt idx="214">
                  <c:v>1.0994543417688332</c:v>
                </c:pt>
                <c:pt idx="215">
                  <c:v>0.68039618224349208</c:v>
                </c:pt>
                <c:pt idx="216">
                  <c:v>0.75228875929017958</c:v>
                </c:pt>
                <c:pt idx="217">
                  <c:v>1.1292183091401342</c:v>
                </c:pt>
                <c:pt idx="218">
                  <c:v>2.4404440522847475</c:v>
                </c:pt>
                <c:pt idx="219">
                  <c:v>2.9075300922691127</c:v>
                </c:pt>
                <c:pt idx="220">
                  <c:v>3.0783663180127832</c:v>
                </c:pt>
                <c:pt idx="221">
                  <c:v>3.1549200594937536</c:v>
                </c:pt>
                <c:pt idx="222">
                  <c:v>2.9665974189266722</c:v>
                </c:pt>
                <c:pt idx="223">
                  <c:v>3.2601795417591859</c:v>
                </c:pt>
                <c:pt idx="224">
                  <c:v>2.9815356019098691</c:v>
                </c:pt>
                <c:pt idx="225">
                  <c:v>2.7521102628898482</c:v>
                </c:pt>
                <c:pt idx="226">
                  <c:v>4.3079170056725671</c:v>
                </c:pt>
                <c:pt idx="227">
                  <c:v>2.2377418192801848</c:v>
                </c:pt>
                <c:pt idx="228">
                  <c:v>2.3744960356432023</c:v>
                </c:pt>
                <c:pt idx="229">
                  <c:v>2.8914628257177499</c:v>
                </c:pt>
                <c:pt idx="230">
                  <c:v>3.0895228142105569</c:v>
                </c:pt>
                <c:pt idx="231">
                  <c:v>2.4387546584215309</c:v>
                </c:pt>
                <c:pt idx="232">
                  <c:v>3.1390709556814023</c:v>
                </c:pt>
                <c:pt idx="233">
                  <c:v>3.5281872413314868</c:v>
                </c:pt>
                <c:pt idx="234">
                  <c:v>3.2023576031059369</c:v>
                </c:pt>
                <c:pt idx="235">
                  <c:v>3.3231521697094748</c:v>
                </c:pt>
                <c:pt idx="236">
                  <c:v>4.8356063698844123</c:v>
                </c:pt>
                <c:pt idx="237">
                  <c:v>3.6703642676185817</c:v>
                </c:pt>
                <c:pt idx="238">
                  <c:v>3.8966601984207094</c:v>
                </c:pt>
                <c:pt idx="239">
                  <c:v>3.5236475035382582</c:v>
                </c:pt>
                <c:pt idx="240">
                  <c:v>3.2627626111145918</c:v>
                </c:pt>
                <c:pt idx="241">
                  <c:v>3.0814296819020632</c:v>
                </c:pt>
                <c:pt idx="242">
                  <c:v>3.657190802692341</c:v>
                </c:pt>
                <c:pt idx="243">
                  <c:v>3.1823569827421752</c:v>
                </c:pt>
                <c:pt idx="244">
                  <c:v>3.141682669713751</c:v>
                </c:pt>
                <c:pt idx="245">
                  <c:v>3.8175115641307351</c:v>
                </c:pt>
                <c:pt idx="246">
                  <c:v>3.7768626283403504</c:v>
                </c:pt>
                <c:pt idx="247">
                  <c:v>3.4780087163915749</c:v>
                </c:pt>
                <c:pt idx="248">
                  <c:v>3.3815850539037782</c:v>
                </c:pt>
                <c:pt idx="249">
                  <c:v>3.3840228246611286</c:v>
                </c:pt>
                <c:pt idx="250">
                  <c:v>3.5715980705389816</c:v>
                </c:pt>
                <c:pt idx="251">
                  <c:v>3.9125932318095096</c:v>
                </c:pt>
                <c:pt idx="252">
                  <c:v>2.5031200240278162</c:v>
                </c:pt>
                <c:pt idx="253">
                  <c:v>3.6224736912175883</c:v>
                </c:pt>
                <c:pt idx="254">
                  <c:v>2.3554332859731386</c:v>
                </c:pt>
                <c:pt idx="255">
                  <c:v>2.9144737444712052</c:v>
                </c:pt>
                <c:pt idx="256">
                  <c:v>4.0504123567479438</c:v>
                </c:pt>
                <c:pt idx="257">
                  <c:v>4.9040658932027794</c:v>
                </c:pt>
                <c:pt idx="258">
                  <c:v>3.4766656331689698</c:v>
                </c:pt>
                <c:pt idx="259">
                  <c:v>1.8149956236270772</c:v>
                </c:pt>
                <c:pt idx="260">
                  <c:v>0.90150669154996987</c:v>
                </c:pt>
                <c:pt idx="261">
                  <c:v>1.1964676383202559</c:v>
                </c:pt>
                <c:pt idx="262">
                  <c:v>1.8860902304521754</c:v>
                </c:pt>
                <c:pt idx="263">
                  <c:v>1.9910679447861641</c:v>
                </c:pt>
                <c:pt idx="264">
                  <c:v>1.3680395025394991</c:v>
                </c:pt>
                <c:pt idx="265">
                  <c:v>1.0627352022074414</c:v>
                </c:pt>
                <c:pt idx="266">
                  <c:v>2.0819808240612789</c:v>
                </c:pt>
                <c:pt idx="267">
                  <c:v>2.4892853678020326</c:v>
                </c:pt>
                <c:pt idx="268">
                  <c:v>1.415831593134522</c:v>
                </c:pt>
                <c:pt idx="269">
                  <c:v>1.6505470892755434</c:v>
                </c:pt>
                <c:pt idx="270">
                  <c:v>2.8407148396158068</c:v>
                </c:pt>
                <c:pt idx="271">
                  <c:v>3.690212039736676</c:v>
                </c:pt>
                <c:pt idx="272">
                  <c:v>3.3918709557881197</c:v>
                </c:pt>
                <c:pt idx="273">
                  <c:v>3.4757681723895604</c:v>
                </c:pt>
                <c:pt idx="274">
                  <c:v>2.5701025560953386</c:v>
                </c:pt>
                <c:pt idx="275">
                  <c:v>0.88174863955549498</c:v>
                </c:pt>
                <c:pt idx="276">
                  <c:v>1.2158650433011382</c:v>
                </c:pt>
                <c:pt idx="277">
                  <c:v>1.4719319381393756</c:v>
                </c:pt>
                <c:pt idx="278">
                  <c:v>1.0936280668523308</c:v>
                </c:pt>
                <c:pt idx="279">
                  <c:v>1.0589676617795794</c:v>
                </c:pt>
                <c:pt idx="280">
                  <c:v>1.5911311932156273</c:v>
                </c:pt>
                <c:pt idx="281">
                  <c:v>2.5324453794032458</c:v>
                </c:pt>
                <c:pt idx="282">
                  <c:v>3.8108734386996517</c:v>
                </c:pt>
                <c:pt idx="283">
                  <c:v>4.317557742009809</c:v>
                </c:pt>
                <c:pt idx="284">
                  <c:v>2.7299487083804839</c:v>
                </c:pt>
                <c:pt idx="285">
                  <c:v>3.1808418264058509</c:v>
                </c:pt>
                <c:pt idx="286">
                  <c:v>4.7165054865052367</c:v>
                </c:pt>
                <c:pt idx="287">
                  <c:v>2.2353051701179059</c:v>
                </c:pt>
                <c:pt idx="288">
                  <c:v>3.041791429907744</c:v>
                </c:pt>
                <c:pt idx="289">
                  <c:v>3.4395058754594796</c:v>
                </c:pt>
                <c:pt idx="290">
                  <c:v>3.1719085218034149</c:v>
                </c:pt>
                <c:pt idx="291">
                  <c:v>3.0714767435919534</c:v>
                </c:pt>
                <c:pt idx="292">
                  <c:v>3.015564429949912</c:v>
                </c:pt>
                <c:pt idx="293">
                  <c:v>3.7185368703619459</c:v>
                </c:pt>
                <c:pt idx="294">
                  <c:v>2.8354294596121608</c:v>
                </c:pt>
                <c:pt idx="295">
                  <c:v>3.1781930116645296</c:v>
                </c:pt>
                <c:pt idx="296">
                  <c:v>3.4521631170872724</c:v>
                </c:pt>
                <c:pt idx="297">
                  <c:v>3.023443706898655</c:v>
                </c:pt>
                <c:pt idx="298">
                  <c:v>3.1061943811784638</c:v>
                </c:pt>
                <c:pt idx="299">
                  <c:v>3.160885776039561</c:v>
                </c:pt>
                <c:pt idx="300">
                  <c:v>3.0276457685006313</c:v>
                </c:pt>
                <c:pt idx="301">
                  <c:v>3.5680531675348743</c:v>
                </c:pt>
                <c:pt idx="302">
                  <c:v>3.1574928524556656</c:v>
                </c:pt>
                <c:pt idx="303">
                  <c:v>3.5041300443574812</c:v>
                </c:pt>
                <c:pt idx="304">
                  <c:v>3.1387901483276486</c:v>
                </c:pt>
              </c:numCache>
            </c:numRef>
          </c:xVal>
          <c:yVal>
            <c:numRef>
              <c:f>'094'!$J$14:$J$4146</c:f>
              <c:numCache>
                <c:formatCode>0.0</c:formatCode>
                <c:ptCount val="4133"/>
                <c:pt idx="0">
                  <c:v>4.8909580052493435</c:v>
                </c:pt>
                <c:pt idx="1">
                  <c:v>4.7269160104986874</c:v>
                </c:pt>
                <c:pt idx="2">
                  <c:v>4.5628740157480312</c:v>
                </c:pt>
                <c:pt idx="3">
                  <c:v>4.398832020997375</c:v>
                </c:pt>
                <c:pt idx="4">
                  <c:v>4.2347900262467189</c:v>
                </c:pt>
                <c:pt idx="5">
                  <c:v>4.0707480314960627</c:v>
                </c:pt>
                <c:pt idx="6">
                  <c:v>3.9067060367454065</c:v>
                </c:pt>
                <c:pt idx="7">
                  <c:v>3.7426640419947503</c:v>
                </c:pt>
                <c:pt idx="8">
                  <c:v>3.5786220472440942</c:v>
                </c:pt>
                <c:pt idx="9">
                  <c:v>3.414580052493438</c:v>
                </c:pt>
                <c:pt idx="10">
                  <c:v>3.2505380577427818</c:v>
                </c:pt>
                <c:pt idx="11">
                  <c:v>3.0864960629921256</c:v>
                </c:pt>
                <c:pt idx="12">
                  <c:v>2.9224540682414695</c:v>
                </c:pt>
                <c:pt idx="13">
                  <c:v>2.7584120734908137</c:v>
                </c:pt>
                <c:pt idx="14">
                  <c:v>2.5943700787401571</c:v>
                </c:pt>
                <c:pt idx="15">
                  <c:v>2.430328083989501</c:v>
                </c:pt>
                <c:pt idx="16">
                  <c:v>2.2662860892388452</c:v>
                </c:pt>
                <c:pt idx="17">
                  <c:v>2.1022440944881886</c:v>
                </c:pt>
                <c:pt idx="18">
                  <c:v>1.9382020997375329</c:v>
                </c:pt>
                <c:pt idx="19">
                  <c:v>1.7741601049868767</c:v>
                </c:pt>
                <c:pt idx="20">
                  <c:v>1.6101181102362201</c:v>
                </c:pt>
                <c:pt idx="21">
                  <c:v>1.4460761154855639</c:v>
                </c:pt>
                <c:pt idx="22">
                  <c:v>1.2820341207349082</c:v>
                </c:pt>
                <c:pt idx="23">
                  <c:v>1.117992125984252</c:v>
                </c:pt>
                <c:pt idx="24">
                  <c:v>0.9539501312335954</c:v>
                </c:pt>
                <c:pt idx="25">
                  <c:v>0.78990813648293923</c:v>
                </c:pt>
                <c:pt idx="26">
                  <c:v>0.62586614173228305</c:v>
                </c:pt>
                <c:pt idx="27">
                  <c:v>0.46182414698162777</c:v>
                </c:pt>
                <c:pt idx="28">
                  <c:v>0.2977821522309716</c:v>
                </c:pt>
                <c:pt idx="29">
                  <c:v>0.13374015748031454</c:v>
                </c:pt>
                <c:pt idx="30">
                  <c:v>-3.0301837270341636E-2</c:v>
                </c:pt>
                <c:pt idx="31">
                  <c:v>-0.19434383202099781</c:v>
                </c:pt>
                <c:pt idx="32">
                  <c:v>-0.35838582677165309</c:v>
                </c:pt>
                <c:pt idx="33">
                  <c:v>-0.52242782152230927</c:v>
                </c:pt>
                <c:pt idx="34">
                  <c:v>-0.68646981627296544</c:v>
                </c:pt>
                <c:pt idx="35">
                  <c:v>-0.8505118110236225</c:v>
                </c:pt>
                <c:pt idx="36">
                  <c:v>-1.0145538057742787</c:v>
                </c:pt>
                <c:pt idx="37">
                  <c:v>-1.178595800524934</c:v>
                </c:pt>
                <c:pt idx="38">
                  <c:v>-1.3426377952755901</c:v>
                </c:pt>
                <c:pt idx="39">
                  <c:v>-1.5066797900262463</c:v>
                </c:pt>
                <c:pt idx="40">
                  <c:v>-1.6707217847769025</c:v>
                </c:pt>
                <c:pt idx="41">
                  <c:v>-1.8347637795275595</c:v>
                </c:pt>
                <c:pt idx="42">
                  <c:v>-1.9988057742782148</c:v>
                </c:pt>
                <c:pt idx="43">
                  <c:v>-2.1628477690288719</c:v>
                </c:pt>
                <c:pt idx="44">
                  <c:v>-2.3268897637795272</c:v>
                </c:pt>
                <c:pt idx="45">
                  <c:v>-2.4909317585301833</c:v>
                </c:pt>
                <c:pt idx="46">
                  <c:v>-2.6549737532808404</c:v>
                </c:pt>
                <c:pt idx="47">
                  <c:v>-2.8190157480314957</c:v>
                </c:pt>
                <c:pt idx="48">
                  <c:v>-2.9830577427821527</c:v>
                </c:pt>
                <c:pt idx="49">
                  <c:v>-3.1470997375328089</c:v>
                </c:pt>
                <c:pt idx="50">
                  <c:v>-3.3111417322834633</c:v>
                </c:pt>
                <c:pt idx="51">
                  <c:v>-3.4751837270341213</c:v>
                </c:pt>
                <c:pt idx="52">
                  <c:v>-3.6392257217847757</c:v>
                </c:pt>
                <c:pt idx="53">
                  <c:v>-3.8032677165354336</c:v>
                </c:pt>
                <c:pt idx="54">
                  <c:v>-3.9673097112860898</c:v>
                </c:pt>
                <c:pt idx="55">
                  <c:v>-4.1313517060367442</c:v>
                </c:pt>
                <c:pt idx="56">
                  <c:v>-4.2953937007874021</c:v>
                </c:pt>
                <c:pt idx="57">
                  <c:v>-4.4594356955380565</c:v>
                </c:pt>
                <c:pt idx="58">
                  <c:v>-4.6234776902887145</c:v>
                </c:pt>
                <c:pt idx="59">
                  <c:v>-4.7875196850393706</c:v>
                </c:pt>
                <c:pt idx="60">
                  <c:v>-4.951561679790025</c:v>
                </c:pt>
                <c:pt idx="61">
                  <c:v>-5.115603674540683</c:v>
                </c:pt>
                <c:pt idx="62">
                  <c:v>-5.2796456692913374</c:v>
                </c:pt>
                <c:pt idx="63">
                  <c:v>-5.4436876640419953</c:v>
                </c:pt>
                <c:pt idx="64">
                  <c:v>-5.6077296587926515</c:v>
                </c:pt>
                <c:pt idx="65">
                  <c:v>-5.7717716535433059</c:v>
                </c:pt>
                <c:pt idx="66">
                  <c:v>-5.9358136482939639</c:v>
                </c:pt>
                <c:pt idx="67">
                  <c:v>-6.0998556430446182</c:v>
                </c:pt>
                <c:pt idx="68">
                  <c:v>-6.2638976377952762</c:v>
                </c:pt>
                <c:pt idx="69">
                  <c:v>-6.4279396325459306</c:v>
                </c:pt>
                <c:pt idx="70">
                  <c:v>-6.5919816272965868</c:v>
                </c:pt>
                <c:pt idx="71">
                  <c:v>-6.7560236220472447</c:v>
                </c:pt>
                <c:pt idx="72">
                  <c:v>-6.9200656167978991</c:v>
                </c:pt>
                <c:pt idx="73">
                  <c:v>-7.0841076115485571</c:v>
                </c:pt>
                <c:pt idx="74">
                  <c:v>-7.2481496062992115</c:v>
                </c:pt>
                <c:pt idx="75">
                  <c:v>-7.4121916010498676</c:v>
                </c:pt>
                <c:pt idx="76">
                  <c:v>-7.5762335958005256</c:v>
                </c:pt>
                <c:pt idx="77">
                  <c:v>-7.74027559055118</c:v>
                </c:pt>
                <c:pt idx="78">
                  <c:v>-7.9043175853018379</c:v>
                </c:pt>
                <c:pt idx="79">
                  <c:v>-8.0683595800524923</c:v>
                </c:pt>
                <c:pt idx="80">
                  <c:v>-8.2324015748031485</c:v>
                </c:pt>
                <c:pt idx="81">
                  <c:v>-8.3964435695538047</c:v>
                </c:pt>
                <c:pt idx="82">
                  <c:v>-8.5604855643044626</c:v>
                </c:pt>
                <c:pt idx="83">
                  <c:v>-8.7245275590551188</c:v>
                </c:pt>
                <c:pt idx="84">
                  <c:v>-8.8885695538057732</c:v>
                </c:pt>
                <c:pt idx="85">
                  <c:v>-9.0526115485564294</c:v>
                </c:pt>
                <c:pt idx="86">
                  <c:v>-9.2166535433070855</c:v>
                </c:pt>
                <c:pt idx="87">
                  <c:v>-9.3806955380577435</c:v>
                </c:pt>
                <c:pt idx="88">
                  <c:v>-9.5447375328083996</c:v>
                </c:pt>
                <c:pt idx="89">
                  <c:v>-9.708779527559054</c:v>
                </c:pt>
                <c:pt idx="90">
                  <c:v>-9.8728215223097102</c:v>
                </c:pt>
                <c:pt idx="91">
                  <c:v>-10.036863517060366</c:v>
                </c:pt>
                <c:pt idx="92">
                  <c:v>-10.200905511811024</c:v>
                </c:pt>
                <c:pt idx="93">
                  <c:v>-10.364947506561681</c:v>
                </c:pt>
                <c:pt idx="94">
                  <c:v>-10.528989501312335</c:v>
                </c:pt>
                <c:pt idx="95">
                  <c:v>-10.693031496062991</c:v>
                </c:pt>
                <c:pt idx="96">
                  <c:v>-10.857073490813647</c:v>
                </c:pt>
                <c:pt idx="97">
                  <c:v>-11.021115485564305</c:v>
                </c:pt>
                <c:pt idx="98">
                  <c:v>-11.18515748031496</c:v>
                </c:pt>
                <c:pt idx="99">
                  <c:v>-11.349199475065618</c:v>
                </c:pt>
                <c:pt idx="100">
                  <c:v>-11.513241469816272</c:v>
                </c:pt>
                <c:pt idx="101">
                  <c:v>-11.677283464566926</c:v>
                </c:pt>
                <c:pt idx="102">
                  <c:v>-11.841325459317584</c:v>
                </c:pt>
                <c:pt idx="103">
                  <c:v>-12.005367454068242</c:v>
                </c:pt>
                <c:pt idx="104">
                  <c:v>-12.169409448818897</c:v>
                </c:pt>
                <c:pt idx="105">
                  <c:v>-12.333451443569551</c:v>
                </c:pt>
                <c:pt idx="106">
                  <c:v>-12.497493438320209</c:v>
                </c:pt>
                <c:pt idx="107">
                  <c:v>-12.661535433070867</c:v>
                </c:pt>
                <c:pt idx="108">
                  <c:v>-12.825577427821521</c:v>
                </c:pt>
                <c:pt idx="109">
                  <c:v>-12.989619422572179</c:v>
                </c:pt>
                <c:pt idx="110">
                  <c:v>-13.153661417322834</c:v>
                </c:pt>
                <c:pt idx="111">
                  <c:v>-13.317703412073488</c:v>
                </c:pt>
                <c:pt idx="112">
                  <c:v>-13.481745406824146</c:v>
                </c:pt>
                <c:pt idx="113">
                  <c:v>-13.645787401574804</c:v>
                </c:pt>
                <c:pt idx="114">
                  <c:v>-13.809829396325458</c:v>
                </c:pt>
                <c:pt idx="115">
                  <c:v>-13.973871391076113</c:v>
                </c:pt>
                <c:pt idx="116">
                  <c:v>-14.137913385826771</c:v>
                </c:pt>
                <c:pt idx="117">
                  <c:v>-14.301955380577429</c:v>
                </c:pt>
                <c:pt idx="118">
                  <c:v>-14.465997375328083</c:v>
                </c:pt>
                <c:pt idx="119">
                  <c:v>-14.630039370078741</c:v>
                </c:pt>
                <c:pt idx="120">
                  <c:v>-14.794081364829395</c:v>
                </c:pt>
                <c:pt idx="121">
                  <c:v>-14.95812335958005</c:v>
                </c:pt>
                <c:pt idx="122">
                  <c:v>-15.122165354330708</c:v>
                </c:pt>
                <c:pt idx="123">
                  <c:v>-15.286207349081366</c:v>
                </c:pt>
                <c:pt idx="124">
                  <c:v>-15.45024934383202</c:v>
                </c:pt>
                <c:pt idx="125">
                  <c:v>-15.614291338582674</c:v>
                </c:pt>
                <c:pt idx="126">
                  <c:v>-15.778333333333332</c:v>
                </c:pt>
                <c:pt idx="127">
                  <c:v>-15.94237532808399</c:v>
                </c:pt>
                <c:pt idx="128">
                  <c:v>-16.106417322834645</c:v>
                </c:pt>
                <c:pt idx="129">
                  <c:v>-16.270459317585303</c:v>
                </c:pt>
                <c:pt idx="130">
                  <c:v>-16.434501312335957</c:v>
                </c:pt>
                <c:pt idx="131">
                  <c:v>-16.598543307086612</c:v>
                </c:pt>
                <c:pt idx="132">
                  <c:v>-16.762585301837269</c:v>
                </c:pt>
                <c:pt idx="133">
                  <c:v>-16.926627296587927</c:v>
                </c:pt>
                <c:pt idx="134">
                  <c:v>-17.090669291338582</c:v>
                </c:pt>
                <c:pt idx="135">
                  <c:v>-17.254711286089236</c:v>
                </c:pt>
                <c:pt idx="136">
                  <c:v>-17.418753280839894</c:v>
                </c:pt>
                <c:pt idx="137">
                  <c:v>-17.582795275590552</c:v>
                </c:pt>
                <c:pt idx="138">
                  <c:v>-17.746837270341207</c:v>
                </c:pt>
                <c:pt idx="139">
                  <c:v>-17.910879265091861</c:v>
                </c:pt>
                <c:pt idx="140">
                  <c:v>-18.074921259842519</c:v>
                </c:pt>
                <c:pt idx="141">
                  <c:v>-18.238963254593173</c:v>
                </c:pt>
                <c:pt idx="142">
                  <c:v>-18.403005249343831</c:v>
                </c:pt>
                <c:pt idx="143">
                  <c:v>-18.567047244094489</c:v>
                </c:pt>
                <c:pt idx="144">
                  <c:v>-18.731089238845144</c:v>
                </c:pt>
                <c:pt idx="145">
                  <c:v>-18.895131233595798</c:v>
                </c:pt>
                <c:pt idx="146">
                  <c:v>-19.059173228346456</c:v>
                </c:pt>
                <c:pt idx="147">
                  <c:v>-19.223215223097114</c:v>
                </c:pt>
                <c:pt idx="148">
                  <c:v>-19.387257217847768</c:v>
                </c:pt>
                <c:pt idx="149">
                  <c:v>-19.551299212598423</c:v>
                </c:pt>
                <c:pt idx="150">
                  <c:v>-19.715341207349081</c:v>
                </c:pt>
                <c:pt idx="151">
                  <c:v>-19.879383202099735</c:v>
                </c:pt>
                <c:pt idx="152">
                  <c:v>-20.043425196850393</c:v>
                </c:pt>
                <c:pt idx="153">
                  <c:v>-20.207467191601051</c:v>
                </c:pt>
                <c:pt idx="154">
                  <c:v>-20.371509186351705</c:v>
                </c:pt>
                <c:pt idx="155">
                  <c:v>-20.53555118110236</c:v>
                </c:pt>
                <c:pt idx="156">
                  <c:v>-20.699593175853018</c:v>
                </c:pt>
                <c:pt idx="157">
                  <c:v>-20.863635170603676</c:v>
                </c:pt>
                <c:pt idx="158">
                  <c:v>-21.02767716535433</c:v>
                </c:pt>
                <c:pt idx="159">
                  <c:v>-21.191719160104984</c:v>
                </c:pt>
                <c:pt idx="160">
                  <c:v>-21.355761154855646</c:v>
                </c:pt>
                <c:pt idx="161">
                  <c:v>-21.519803149606297</c:v>
                </c:pt>
                <c:pt idx="162">
                  <c:v>-21.683845144356955</c:v>
                </c:pt>
                <c:pt idx="163">
                  <c:v>-21.847887139107609</c:v>
                </c:pt>
                <c:pt idx="164">
                  <c:v>-22.011929133858267</c:v>
                </c:pt>
                <c:pt idx="165">
                  <c:v>-22.175971128608925</c:v>
                </c:pt>
                <c:pt idx="166">
                  <c:v>-22.340013123359579</c:v>
                </c:pt>
                <c:pt idx="167">
                  <c:v>-22.504055118110237</c:v>
                </c:pt>
                <c:pt idx="168">
                  <c:v>-22.668097112860888</c:v>
                </c:pt>
                <c:pt idx="169">
                  <c:v>-22.832139107611546</c:v>
                </c:pt>
                <c:pt idx="170">
                  <c:v>-22.996181102362208</c:v>
                </c:pt>
                <c:pt idx="171">
                  <c:v>-23.160223097112858</c:v>
                </c:pt>
                <c:pt idx="172">
                  <c:v>-23.324265091863516</c:v>
                </c:pt>
                <c:pt idx="173">
                  <c:v>-23.488307086614171</c:v>
                </c:pt>
                <c:pt idx="174">
                  <c:v>-23.652349081364829</c:v>
                </c:pt>
                <c:pt idx="175">
                  <c:v>-23.816391076115487</c:v>
                </c:pt>
                <c:pt idx="176">
                  <c:v>-23.980433070866141</c:v>
                </c:pt>
                <c:pt idx="177">
                  <c:v>-24.144475065616799</c:v>
                </c:pt>
                <c:pt idx="178">
                  <c:v>-24.30851706036745</c:v>
                </c:pt>
                <c:pt idx="179">
                  <c:v>-24.472559055118108</c:v>
                </c:pt>
                <c:pt idx="180">
                  <c:v>-24.636601049868766</c:v>
                </c:pt>
                <c:pt idx="181">
                  <c:v>-24.80064304461942</c:v>
                </c:pt>
                <c:pt idx="182">
                  <c:v>-24.964685039370078</c:v>
                </c:pt>
                <c:pt idx="183">
                  <c:v>-25.128727034120732</c:v>
                </c:pt>
                <c:pt idx="184">
                  <c:v>-25.29276902887139</c:v>
                </c:pt>
                <c:pt idx="185">
                  <c:v>-25.456811023622048</c:v>
                </c:pt>
                <c:pt idx="186">
                  <c:v>-25.620853018372699</c:v>
                </c:pt>
                <c:pt idx="187">
                  <c:v>-25.784895013123361</c:v>
                </c:pt>
                <c:pt idx="188">
                  <c:v>-25.948937007874012</c:v>
                </c:pt>
                <c:pt idx="189">
                  <c:v>-26.11297900262467</c:v>
                </c:pt>
                <c:pt idx="190">
                  <c:v>-26.277020997375327</c:v>
                </c:pt>
                <c:pt idx="191">
                  <c:v>-26.441062992125982</c:v>
                </c:pt>
                <c:pt idx="192">
                  <c:v>-26.60510498687664</c:v>
                </c:pt>
                <c:pt idx="193">
                  <c:v>-26.769146981627294</c:v>
                </c:pt>
                <c:pt idx="194">
                  <c:v>-26.933188976377952</c:v>
                </c:pt>
                <c:pt idx="195">
                  <c:v>-27.09723097112861</c:v>
                </c:pt>
                <c:pt idx="196">
                  <c:v>-27.261272965879265</c:v>
                </c:pt>
                <c:pt idx="197">
                  <c:v>-27.425314960629919</c:v>
                </c:pt>
                <c:pt idx="198">
                  <c:v>-27.589356955380573</c:v>
                </c:pt>
                <c:pt idx="199">
                  <c:v>-27.753398950131235</c:v>
                </c:pt>
                <c:pt idx="200">
                  <c:v>-27.917440944881889</c:v>
                </c:pt>
                <c:pt idx="201">
                  <c:v>-28.081482939632544</c:v>
                </c:pt>
                <c:pt idx="202">
                  <c:v>-28.245524934383205</c:v>
                </c:pt>
                <c:pt idx="203">
                  <c:v>-28.409566929133852</c:v>
                </c:pt>
                <c:pt idx="204">
                  <c:v>-28.573608923884514</c:v>
                </c:pt>
                <c:pt idx="205">
                  <c:v>-28.737650918635168</c:v>
                </c:pt>
                <c:pt idx="206">
                  <c:v>-28.901692913385823</c:v>
                </c:pt>
                <c:pt idx="207">
                  <c:v>-29.065734908136484</c:v>
                </c:pt>
                <c:pt idx="208">
                  <c:v>-29.229776902887139</c:v>
                </c:pt>
                <c:pt idx="209">
                  <c:v>-29.393818897637793</c:v>
                </c:pt>
                <c:pt idx="210">
                  <c:v>-29.557860892388454</c:v>
                </c:pt>
                <c:pt idx="211">
                  <c:v>-29.721902887139102</c:v>
                </c:pt>
                <c:pt idx="212">
                  <c:v>-29.885944881889763</c:v>
                </c:pt>
                <c:pt idx="213">
                  <c:v>-30.049986876640418</c:v>
                </c:pt>
                <c:pt idx="214">
                  <c:v>-30.214028871391072</c:v>
                </c:pt>
                <c:pt idx="215">
                  <c:v>-30.378070866141734</c:v>
                </c:pt>
                <c:pt idx="216">
                  <c:v>-30.542112860892388</c:v>
                </c:pt>
                <c:pt idx="217">
                  <c:v>-30.706154855643042</c:v>
                </c:pt>
                <c:pt idx="218">
                  <c:v>-30.870196850393697</c:v>
                </c:pt>
                <c:pt idx="219">
                  <c:v>-31.034238845144358</c:v>
                </c:pt>
                <c:pt idx="220">
                  <c:v>-31.198280839895013</c:v>
                </c:pt>
                <c:pt idx="221">
                  <c:v>-31.362322834645667</c:v>
                </c:pt>
                <c:pt idx="222">
                  <c:v>-31.526364829396329</c:v>
                </c:pt>
                <c:pt idx="223">
                  <c:v>-31.690406824146976</c:v>
                </c:pt>
                <c:pt idx="224">
                  <c:v>-31.854448818897637</c:v>
                </c:pt>
                <c:pt idx="225">
                  <c:v>-32.018490813648292</c:v>
                </c:pt>
                <c:pt idx="226">
                  <c:v>-32.182532808398946</c:v>
                </c:pt>
                <c:pt idx="227">
                  <c:v>-32.346574803149608</c:v>
                </c:pt>
                <c:pt idx="228">
                  <c:v>-32.510616797900262</c:v>
                </c:pt>
                <c:pt idx="229">
                  <c:v>-32.674658792650916</c:v>
                </c:pt>
                <c:pt idx="230">
                  <c:v>-32.838700787401578</c:v>
                </c:pt>
                <c:pt idx="231">
                  <c:v>-33.002742782152225</c:v>
                </c:pt>
                <c:pt idx="232">
                  <c:v>-33.166784776902887</c:v>
                </c:pt>
                <c:pt idx="233">
                  <c:v>-33.330826771653541</c:v>
                </c:pt>
                <c:pt idx="234">
                  <c:v>-33.494868766404196</c:v>
                </c:pt>
                <c:pt idx="235">
                  <c:v>-33.658910761154857</c:v>
                </c:pt>
                <c:pt idx="236">
                  <c:v>-33.822952755905511</c:v>
                </c:pt>
                <c:pt idx="237">
                  <c:v>-33.986994750656166</c:v>
                </c:pt>
                <c:pt idx="238">
                  <c:v>-34.15103674540682</c:v>
                </c:pt>
                <c:pt idx="239">
                  <c:v>-34.315078740157482</c:v>
                </c:pt>
                <c:pt idx="240">
                  <c:v>-34.479120734908136</c:v>
                </c:pt>
                <c:pt idx="241">
                  <c:v>-34.643162729658791</c:v>
                </c:pt>
                <c:pt idx="242">
                  <c:v>-34.807204724409445</c:v>
                </c:pt>
                <c:pt idx="243">
                  <c:v>-34.971246719160099</c:v>
                </c:pt>
                <c:pt idx="244">
                  <c:v>-35.135288713910761</c:v>
                </c:pt>
                <c:pt idx="245">
                  <c:v>-35.299330708661415</c:v>
                </c:pt>
                <c:pt idx="246">
                  <c:v>-35.46337270341207</c:v>
                </c:pt>
                <c:pt idx="247">
                  <c:v>-35.627414698162731</c:v>
                </c:pt>
                <c:pt idx="248">
                  <c:v>-35.791456692913378</c:v>
                </c:pt>
                <c:pt idx="249">
                  <c:v>-35.95549868766404</c:v>
                </c:pt>
                <c:pt idx="250">
                  <c:v>-36.119540682414701</c:v>
                </c:pt>
                <c:pt idx="251">
                  <c:v>-36.283582677165349</c:v>
                </c:pt>
                <c:pt idx="252">
                  <c:v>-36.44762467191601</c:v>
                </c:pt>
                <c:pt idx="253">
                  <c:v>-36.611666666666665</c:v>
                </c:pt>
                <c:pt idx="254">
                  <c:v>-36.775708661417319</c:v>
                </c:pt>
                <c:pt idx="255">
                  <c:v>-36.93975065616798</c:v>
                </c:pt>
                <c:pt idx="256">
                  <c:v>-37.103792650918635</c:v>
                </c:pt>
                <c:pt idx="257">
                  <c:v>-37.267834645669289</c:v>
                </c:pt>
                <c:pt idx="258">
                  <c:v>-37.431876640419944</c:v>
                </c:pt>
                <c:pt idx="259">
                  <c:v>-37.595918635170605</c:v>
                </c:pt>
                <c:pt idx="260">
                  <c:v>-37.75996062992126</c:v>
                </c:pt>
                <c:pt idx="261">
                  <c:v>-37.924002624671914</c:v>
                </c:pt>
                <c:pt idx="262">
                  <c:v>-38.088044619422568</c:v>
                </c:pt>
                <c:pt idx="263">
                  <c:v>-38.252086614173223</c:v>
                </c:pt>
                <c:pt idx="264">
                  <c:v>-38.416128608923884</c:v>
                </c:pt>
                <c:pt idx="265">
                  <c:v>-38.580170603674539</c:v>
                </c:pt>
                <c:pt idx="266">
                  <c:v>-38.744212598425193</c:v>
                </c:pt>
                <c:pt idx="267">
                  <c:v>-38.908254593175855</c:v>
                </c:pt>
                <c:pt idx="268">
                  <c:v>-39.072296587926502</c:v>
                </c:pt>
                <c:pt idx="269">
                  <c:v>-39.236338582677163</c:v>
                </c:pt>
                <c:pt idx="270">
                  <c:v>-39.400380577427825</c:v>
                </c:pt>
                <c:pt idx="271">
                  <c:v>-39.564422572178472</c:v>
                </c:pt>
                <c:pt idx="272">
                  <c:v>-39.728464566929134</c:v>
                </c:pt>
                <c:pt idx="273">
                  <c:v>-39.892506561679788</c:v>
                </c:pt>
                <c:pt idx="274">
                  <c:v>-40.056548556430442</c:v>
                </c:pt>
                <c:pt idx="275">
                  <c:v>-40.220590551181104</c:v>
                </c:pt>
                <c:pt idx="276">
                  <c:v>-40.384632545931758</c:v>
                </c:pt>
                <c:pt idx="277">
                  <c:v>-40.548674540682413</c:v>
                </c:pt>
                <c:pt idx="278">
                  <c:v>-40.712716535433067</c:v>
                </c:pt>
                <c:pt idx="279">
                  <c:v>-40.876758530183722</c:v>
                </c:pt>
                <c:pt idx="280">
                  <c:v>-41.040800524934383</c:v>
                </c:pt>
                <c:pt idx="281">
                  <c:v>-41.204842519685037</c:v>
                </c:pt>
                <c:pt idx="282">
                  <c:v>-41.368884514435692</c:v>
                </c:pt>
                <c:pt idx="283">
                  <c:v>-41.532926509186346</c:v>
                </c:pt>
                <c:pt idx="284">
                  <c:v>-41.696968503937008</c:v>
                </c:pt>
                <c:pt idx="285">
                  <c:v>-41.861010498687662</c:v>
                </c:pt>
                <c:pt idx="286">
                  <c:v>-42.025052493438317</c:v>
                </c:pt>
                <c:pt idx="287">
                  <c:v>-42.189094488188978</c:v>
                </c:pt>
                <c:pt idx="288">
                  <c:v>-42.353136482939625</c:v>
                </c:pt>
                <c:pt idx="289">
                  <c:v>-42.517178477690287</c:v>
                </c:pt>
                <c:pt idx="290">
                  <c:v>-42.681220472440948</c:v>
                </c:pt>
                <c:pt idx="291">
                  <c:v>-42.845262467191596</c:v>
                </c:pt>
                <c:pt idx="292">
                  <c:v>-43.009304461942257</c:v>
                </c:pt>
                <c:pt idx="293">
                  <c:v>-43.173346456692911</c:v>
                </c:pt>
                <c:pt idx="294">
                  <c:v>-43.337388451443566</c:v>
                </c:pt>
                <c:pt idx="295">
                  <c:v>-43.501430446194227</c:v>
                </c:pt>
                <c:pt idx="296">
                  <c:v>-43.665472440944882</c:v>
                </c:pt>
                <c:pt idx="297">
                  <c:v>-43.829514435695536</c:v>
                </c:pt>
                <c:pt idx="298">
                  <c:v>-43.993556430446191</c:v>
                </c:pt>
                <c:pt idx="299">
                  <c:v>-44.157598425196845</c:v>
                </c:pt>
                <c:pt idx="300">
                  <c:v>-44.321640419947506</c:v>
                </c:pt>
                <c:pt idx="301">
                  <c:v>-44.485682414698161</c:v>
                </c:pt>
                <c:pt idx="302">
                  <c:v>-44.649724409448815</c:v>
                </c:pt>
                <c:pt idx="303">
                  <c:v>-44.81376640419947</c:v>
                </c:pt>
                <c:pt idx="304">
                  <c:v>-44.977808398950131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9-414D-B0F6-80F26DDB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'090'!$AD$12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'090'!$AD$14:$AD$503</c:f>
              <c:numCache>
                <c:formatCode>0</c:formatCode>
                <c:ptCount val="490"/>
                <c:pt idx="0">
                  <c:v>0.35</c:v>
                </c:pt>
                <c:pt idx="1">
                  <c:v>1.4344871760378044</c:v>
                </c:pt>
                <c:pt idx="2">
                  <c:v>0.35</c:v>
                </c:pt>
                <c:pt idx="3">
                  <c:v>0.35</c:v>
                </c:pt>
                <c:pt idx="4">
                  <c:v>3.3937834253678827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1.2465777570092835</c:v>
                </c:pt>
                <c:pt idx="31">
                  <c:v>0.35</c:v>
                </c:pt>
                <c:pt idx="32">
                  <c:v>1.0263322420058008</c:v>
                </c:pt>
                <c:pt idx="33">
                  <c:v>0.84631577654306733</c:v>
                </c:pt>
                <c:pt idx="34">
                  <c:v>0.35</c:v>
                </c:pt>
                <c:pt idx="35">
                  <c:v>0.35</c:v>
                </c:pt>
                <c:pt idx="36">
                  <c:v>1.1316208006316804</c:v>
                </c:pt>
                <c:pt idx="37">
                  <c:v>0.35</c:v>
                </c:pt>
                <c:pt idx="38">
                  <c:v>0.76671445870932065</c:v>
                </c:pt>
                <c:pt idx="39">
                  <c:v>1.9117500142771802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2.8309437778661413</c:v>
                </c:pt>
                <c:pt idx="44">
                  <c:v>2.6884021983490589</c:v>
                </c:pt>
                <c:pt idx="45">
                  <c:v>7.2046854221380947</c:v>
                </c:pt>
                <c:pt idx="46">
                  <c:v>8.5865828128480146</c:v>
                </c:pt>
                <c:pt idx="47">
                  <c:v>21.677531340992662</c:v>
                </c:pt>
                <c:pt idx="48">
                  <c:v>18.702499293319427</c:v>
                </c:pt>
                <c:pt idx="49">
                  <c:v>3.8651280839449189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1.3621791515528805</c:v>
                </c:pt>
                <c:pt idx="57">
                  <c:v>1.700917246712722</c:v>
                </c:pt>
                <c:pt idx="58">
                  <c:v>1.5875031041957191</c:v>
                </c:pt>
                <c:pt idx="59">
                  <c:v>1.4851091700605534</c:v>
                </c:pt>
                <c:pt idx="60">
                  <c:v>2.3558995056092416</c:v>
                </c:pt>
                <c:pt idx="61">
                  <c:v>2.1717060481092383</c:v>
                </c:pt>
                <c:pt idx="62">
                  <c:v>1.8326305754219676</c:v>
                </c:pt>
                <c:pt idx="63">
                  <c:v>0.35</c:v>
                </c:pt>
                <c:pt idx="64">
                  <c:v>0.84946557275475953</c:v>
                </c:pt>
                <c:pt idx="65">
                  <c:v>1.689111889845559</c:v>
                </c:pt>
                <c:pt idx="66">
                  <c:v>0.77062289280248564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2.7377903327627808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1.3269039736243389</c:v>
                </c:pt>
                <c:pt idx="84">
                  <c:v>0.35</c:v>
                </c:pt>
                <c:pt idx="85">
                  <c:v>1.0494907696685789</c:v>
                </c:pt>
                <c:pt idx="86">
                  <c:v>0.84047328415148903</c:v>
                </c:pt>
                <c:pt idx="87">
                  <c:v>0.35</c:v>
                </c:pt>
                <c:pt idx="88">
                  <c:v>0.35</c:v>
                </c:pt>
                <c:pt idx="89">
                  <c:v>0.76658405518408612</c:v>
                </c:pt>
                <c:pt idx="90">
                  <c:v>0.35</c:v>
                </c:pt>
                <c:pt idx="91">
                  <c:v>0.82969172764078536</c:v>
                </c:pt>
                <c:pt idx="92">
                  <c:v>1.1456636393317783</c:v>
                </c:pt>
                <c:pt idx="93">
                  <c:v>0.35</c:v>
                </c:pt>
                <c:pt idx="94">
                  <c:v>0.35</c:v>
                </c:pt>
                <c:pt idx="95">
                  <c:v>1.5849870681110887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0.9390143863931153</c:v>
                </c:pt>
                <c:pt idx="100">
                  <c:v>1.804148492161765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0.35</c:v>
                </c:pt>
                <c:pt idx="105">
                  <c:v>0.35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1.1805956422909101</c:v>
                </c:pt>
                <c:pt idx="115">
                  <c:v>1.1734106982484203</c:v>
                </c:pt>
                <c:pt idx="116">
                  <c:v>1.1449778063777392</c:v>
                </c:pt>
                <c:pt idx="117">
                  <c:v>1.4249572827318091</c:v>
                </c:pt>
                <c:pt idx="118">
                  <c:v>1.4316076340005823</c:v>
                </c:pt>
                <c:pt idx="119">
                  <c:v>1.4540814172067882</c:v>
                </c:pt>
                <c:pt idx="120">
                  <c:v>1.4253714009346945</c:v>
                </c:pt>
                <c:pt idx="121">
                  <c:v>1.3461382515041778</c:v>
                </c:pt>
                <c:pt idx="122">
                  <c:v>1.3691658969578462</c:v>
                </c:pt>
                <c:pt idx="123">
                  <c:v>0.87439660243001427</c:v>
                </c:pt>
                <c:pt idx="124">
                  <c:v>1.3864145908589141</c:v>
                </c:pt>
                <c:pt idx="125">
                  <c:v>1.6834215723176338</c:v>
                </c:pt>
                <c:pt idx="126">
                  <c:v>1.684943771763892</c:v>
                </c:pt>
                <c:pt idx="127">
                  <c:v>1.5688682252432582</c:v>
                </c:pt>
                <c:pt idx="128">
                  <c:v>1.5702480922386599</c:v>
                </c:pt>
                <c:pt idx="129">
                  <c:v>1.6627617999479747</c:v>
                </c:pt>
                <c:pt idx="130">
                  <c:v>1.5261499109381829</c:v>
                </c:pt>
                <c:pt idx="131">
                  <c:v>1.7655320773644891</c:v>
                </c:pt>
                <c:pt idx="132">
                  <c:v>1.8185529632849118</c:v>
                </c:pt>
                <c:pt idx="133">
                  <c:v>1.775596075782881</c:v>
                </c:pt>
                <c:pt idx="134">
                  <c:v>1.6459066790612038</c:v>
                </c:pt>
                <c:pt idx="135">
                  <c:v>1.8156927422441114</c:v>
                </c:pt>
                <c:pt idx="136">
                  <c:v>1.6095381942248279</c:v>
                </c:pt>
                <c:pt idx="137">
                  <c:v>2.0984302816880875</c:v>
                </c:pt>
                <c:pt idx="138">
                  <c:v>4.7635674551227423</c:v>
                </c:pt>
                <c:pt idx="139">
                  <c:v>11.766691820068768</c:v>
                </c:pt>
                <c:pt idx="140">
                  <c:v>3.4430620111986516</c:v>
                </c:pt>
                <c:pt idx="141">
                  <c:v>2.9487066067165486</c:v>
                </c:pt>
                <c:pt idx="142">
                  <c:v>2.799520898347748</c:v>
                </c:pt>
                <c:pt idx="143">
                  <c:v>2.8017835418448755</c:v>
                </c:pt>
                <c:pt idx="144">
                  <c:v>2.5465321630271696</c:v>
                </c:pt>
                <c:pt idx="145">
                  <c:v>2.9739863087102085</c:v>
                </c:pt>
                <c:pt idx="146">
                  <c:v>3.3339495071775391</c:v>
                </c:pt>
                <c:pt idx="147">
                  <c:v>2.6191317371094698</c:v>
                </c:pt>
                <c:pt idx="148">
                  <c:v>2.2927235274917872</c:v>
                </c:pt>
                <c:pt idx="149">
                  <c:v>2.2613953779938138</c:v>
                </c:pt>
                <c:pt idx="150">
                  <c:v>2.2600842703846271</c:v>
                </c:pt>
                <c:pt idx="151">
                  <c:v>2.4419286215865275</c:v>
                </c:pt>
                <c:pt idx="152">
                  <c:v>2.25747429953317</c:v>
                </c:pt>
                <c:pt idx="153">
                  <c:v>6.8964307395488404</c:v>
                </c:pt>
                <c:pt idx="154">
                  <c:v>5.4434675023015373</c:v>
                </c:pt>
                <c:pt idx="155">
                  <c:v>3.8499277124442752</c:v>
                </c:pt>
                <c:pt idx="156">
                  <c:v>4.7384750190173861</c:v>
                </c:pt>
                <c:pt idx="157">
                  <c:v>3.8909581639835356</c:v>
                </c:pt>
                <c:pt idx="158">
                  <c:v>3.7961552990809935</c:v>
                </c:pt>
                <c:pt idx="159">
                  <c:v>4.3011809736785063</c:v>
                </c:pt>
                <c:pt idx="160">
                  <c:v>3.7146141925936744</c:v>
                </c:pt>
                <c:pt idx="161">
                  <c:v>3.5970880143494268</c:v>
                </c:pt>
                <c:pt idx="162">
                  <c:v>4.0640656205783241</c:v>
                </c:pt>
                <c:pt idx="163">
                  <c:v>3.4062305802805168</c:v>
                </c:pt>
                <c:pt idx="164">
                  <c:v>3.1371340592557235</c:v>
                </c:pt>
                <c:pt idx="165">
                  <c:v>2.9530201830399667</c:v>
                </c:pt>
                <c:pt idx="166">
                  <c:v>2.8800701267598043</c:v>
                </c:pt>
                <c:pt idx="167">
                  <c:v>2.8884622151899135</c:v>
                </c:pt>
                <c:pt idx="168">
                  <c:v>2.9174863244448188</c:v>
                </c:pt>
                <c:pt idx="169">
                  <c:v>2.8854081727292682</c:v>
                </c:pt>
                <c:pt idx="170">
                  <c:v>2.6373662991250582</c:v>
                </c:pt>
                <c:pt idx="171">
                  <c:v>2.5272681811747226</c:v>
                </c:pt>
                <c:pt idx="172">
                  <c:v>2.2837785753808562</c:v>
                </c:pt>
                <c:pt idx="173">
                  <c:v>1.6140217889434672</c:v>
                </c:pt>
                <c:pt idx="174">
                  <c:v>1.4787508598394956</c:v>
                </c:pt>
                <c:pt idx="175">
                  <c:v>2.2462994843626412</c:v>
                </c:pt>
                <c:pt idx="176">
                  <c:v>2.6226274906054416</c:v>
                </c:pt>
                <c:pt idx="177">
                  <c:v>2.6391682767034608</c:v>
                </c:pt>
                <c:pt idx="178">
                  <c:v>2.699839911642643</c:v>
                </c:pt>
                <c:pt idx="179">
                  <c:v>5.6025532264426072</c:v>
                </c:pt>
                <c:pt idx="180">
                  <c:v>1.0768091357856138</c:v>
                </c:pt>
                <c:pt idx="181">
                  <c:v>11.510043931951827</c:v>
                </c:pt>
                <c:pt idx="182">
                  <c:v>10.355366026994293</c:v>
                </c:pt>
                <c:pt idx="183">
                  <c:v>9.743585529147909</c:v>
                </c:pt>
                <c:pt idx="184">
                  <c:v>9.1566973603795603</c:v>
                </c:pt>
                <c:pt idx="185">
                  <c:v>10.66259339538159</c:v>
                </c:pt>
                <c:pt idx="186">
                  <c:v>8.9526363258129908</c:v>
                </c:pt>
                <c:pt idx="187">
                  <c:v>5.5286839170547335</c:v>
                </c:pt>
                <c:pt idx="188">
                  <c:v>4.5206797120483095</c:v>
                </c:pt>
                <c:pt idx="189">
                  <c:v>4.870997316166326</c:v>
                </c:pt>
                <c:pt idx="190">
                  <c:v>4.796302369429263</c:v>
                </c:pt>
                <c:pt idx="191">
                  <c:v>6.0067164198715837</c:v>
                </c:pt>
                <c:pt idx="192">
                  <c:v>5.9713768269942484</c:v>
                </c:pt>
                <c:pt idx="193">
                  <c:v>6.7966349797660861</c:v>
                </c:pt>
                <c:pt idx="194">
                  <c:v>7.7222291692512872</c:v>
                </c:pt>
                <c:pt idx="195">
                  <c:v>9.6536505271913988</c:v>
                </c:pt>
                <c:pt idx="196">
                  <c:v>7.9616289143120067</c:v>
                </c:pt>
                <c:pt idx="197">
                  <c:v>9.9697190973718808</c:v>
                </c:pt>
                <c:pt idx="198">
                  <c:v>9.4152069995205192</c:v>
                </c:pt>
                <c:pt idx="199">
                  <c:v>6.7787636619233655</c:v>
                </c:pt>
                <c:pt idx="200">
                  <c:v>3.6557666142507976</c:v>
                </c:pt>
                <c:pt idx="201">
                  <c:v>4.2010767154085631</c:v>
                </c:pt>
                <c:pt idx="202">
                  <c:v>6.5069316121101703</c:v>
                </c:pt>
                <c:pt idx="203">
                  <c:v>10.175121706022111</c:v>
                </c:pt>
                <c:pt idx="204">
                  <c:v>8.6258158872838404</c:v>
                </c:pt>
                <c:pt idx="205">
                  <c:v>5.1583692084068646</c:v>
                </c:pt>
                <c:pt idx="206">
                  <c:v>2.1096875682033693</c:v>
                </c:pt>
                <c:pt idx="207">
                  <c:v>3.0226136090971605</c:v>
                </c:pt>
                <c:pt idx="208">
                  <c:v>4.5503864074763296</c:v>
                </c:pt>
                <c:pt idx="209">
                  <c:v>7.1104199567128887</c:v>
                </c:pt>
                <c:pt idx="210">
                  <c:v>9.1234946168015973</c:v>
                </c:pt>
                <c:pt idx="211">
                  <c:v>8.7368277216543966</c:v>
                </c:pt>
                <c:pt idx="212">
                  <c:v>8.1158940538630731</c:v>
                </c:pt>
                <c:pt idx="213">
                  <c:v>7.7449888840259913</c:v>
                </c:pt>
                <c:pt idx="214">
                  <c:v>5.7326394945371373</c:v>
                </c:pt>
                <c:pt idx="215">
                  <c:v>3.4199638154003429</c:v>
                </c:pt>
                <c:pt idx="216">
                  <c:v>3.5280361789174668</c:v>
                </c:pt>
                <c:pt idx="217">
                  <c:v>3.2565175553017514</c:v>
                </c:pt>
                <c:pt idx="218">
                  <c:v>2.8103750771297267</c:v>
                </c:pt>
                <c:pt idx="219">
                  <c:v>5.1389981117035752</c:v>
                </c:pt>
                <c:pt idx="220">
                  <c:v>3.4981419986704214</c:v>
                </c:pt>
                <c:pt idx="221">
                  <c:v>1.9018738085943325</c:v>
                </c:pt>
                <c:pt idx="222">
                  <c:v>1.7545202113693736</c:v>
                </c:pt>
                <c:pt idx="223">
                  <c:v>2.5693536495973208</c:v>
                </c:pt>
                <c:pt idx="224">
                  <c:v>2.7282055041546025</c:v>
                </c:pt>
                <c:pt idx="225">
                  <c:v>1.9283319241445354</c:v>
                </c:pt>
                <c:pt idx="226">
                  <c:v>0.35</c:v>
                </c:pt>
                <c:pt idx="227">
                  <c:v>0.35</c:v>
                </c:pt>
                <c:pt idx="228">
                  <c:v>0.35</c:v>
                </c:pt>
                <c:pt idx="229">
                  <c:v>2.2306335825436014</c:v>
                </c:pt>
                <c:pt idx="230">
                  <c:v>1.9453323613952125</c:v>
                </c:pt>
                <c:pt idx="231">
                  <c:v>2.5574274985283316</c:v>
                </c:pt>
                <c:pt idx="232">
                  <c:v>1.4830572004005393</c:v>
                </c:pt>
                <c:pt idx="233">
                  <c:v>1.5130330162506977</c:v>
                </c:pt>
                <c:pt idx="234">
                  <c:v>1.293276013753611</c:v>
                </c:pt>
                <c:pt idx="235">
                  <c:v>2.4007975000057047</c:v>
                </c:pt>
                <c:pt idx="236">
                  <c:v>2.2027158420658721</c:v>
                </c:pt>
                <c:pt idx="237">
                  <c:v>1.996750362355121</c:v>
                </c:pt>
                <c:pt idx="238">
                  <c:v>0.92391726162760524</c:v>
                </c:pt>
                <c:pt idx="239">
                  <c:v>1.4597715141055405</c:v>
                </c:pt>
                <c:pt idx="240">
                  <c:v>1.0602906384313004</c:v>
                </c:pt>
                <c:pt idx="241">
                  <c:v>0.35</c:v>
                </c:pt>
                <c:pt idx="242">
                  <c:v>0.93020890074611629</c:v>
                </c:pt>
                <c:pt idx="243">
                  <c:v>0.35</c:v>
                </c:pt>
                <c:pt idx="244">
                  <c:v>0.35</c:v>
                </c:pt>
                <c:pt idx="245">
                  <c:v>0.35</c:v>
                </c:pt>
                <c:pt idx="246">
                  <c:v>0.35</c:v>
                </c:pt>
                <c:pt idx="247">
                  <c:v>0.35</c:v>
                </c:pt>
                <c:pt idx="248">
                  <c:v>0.35</c:v>
                </c:pt>
                <c:pt idx="249">
                  <c:v>1.2212760660578574</c:v>
                </c:pt>
                <c:pt idx="250">
                  <c:v>0.35</c:v>
                </c:pt>
                <c:pt idx="251">
                  <c:v>0.35</c:v>
                </c:pt>
                <c:pt idx="252">
                  <c:v>0.35</c:v>
                </c:pt>
                <c:pt idx="253">
                  <c:v>1.3190776791057988</c:v>
                </c:pt>
                <c:pt idx="254">
                  <c:v>3.4041110598756581</c:v>
                </c:pt>
                <c:pt idx="255">
                  <c:v>3.1487318208455699</c:v>
                </c:pt>
                <c:pt idx="256">
                  <c:v>3.4350022251993284</c:v>
                </c:pt>
                <c:pt idx="257">
                  <c:v>4.2758799156325225</c:v>
                </c:pt>
                <c:pt idx="258">
                  <c:v>2.9581365388461163</c:v>
                </c:pt>
                <c:pt idx="259">
                  <c:v>2.7433468139352337</c:v>
                </c:pt>
                <c:pt idx="260">
                  <c:v>2.7239099427837914</c:v>
                </c:pt>
                <c:pt idx="261">
                  <c:v>4.5366981220417522</c:v>
                </c:pt>
                <c:pt idx="262">
                  <c:v>6.0983775057114524</c:v>
                </c:pt>
                <c:pt idx="263">
                  <c:v>4.2269807500166454</c:v>
                </c:pt>
                <c:pt idx="264">
                  <c:v>4.2395472871871753</c:v>
                </c:pt>
                <c:pt idx="265">
                  <c:v>23.416576114294411</c:v>
                </c:pt>
                <c:pt idx="266">
                  <c:v>17.113857269830525</c:v>
                </c:pt>
                <c:pt idx="267">
                  <c:v>9.1352961066820537</c:v>
                </c:pt>
                <c:pt idx="268">
                  <c:v>59.509686031877919</c:v>
                </c:pt>
                <c:pt idx="269">
                  <c:v>81.252803764305042</c:v>
                </c:pt>
                <c:pt idx="270">
                  <c:v>82.127134809660987</c:v>
                </c:pt>
                <c:pt idx="271">
                  <c:v>81.130048737956542</c:v>
                </c:pt>
                <c:pt idx="272">
                  <c:v>79.920207388873138</c:v>
                </c:pt>
                <c:pt idx="273">
                  <c:v>77.937850809493398</c:v>
                </c:pt>
                <c:pt idx="274">
                  <c:v>77.904585709573908</c:v>
                </c:pt>
                <c:pt idx="275">
                  <c:v>74.219382065870377</c:v>
                </c:pt>
                <c:pt idx="276">
                  <c:v>67.877557718679668</c:v>
                </c:pt>
                <c:pt idx="277">
                  <c:v>60.200944395472881</c:v>
                </c:pt>
                <c:pt idx="278">
                  <c:v>57.459624392106882</c:v>
                </c:pt>
                <c:pt idx="279">
                  <c:v>60.960603503649182</c:v>
                </c:pt>
                <c:pt idx="280">
                  <c:v>44.787415016753471</c:v>
                </c:pt>
                <c:pt idx="281">
                  <c:v>15.930768003491922</c:v>
                </c:pt>
                <c:pt idx="282">
                  <c:v>6.4572730347529745</c:v>
                </c:pt>
                <c:pt idx="283">
                  <c:v>6.7156945433614919</c:v>
                </c:pt>
                <c:pt idx="284">
                  <c:v>3.1072010858422567</c:v>
                </c:pt>
                <c:pt idx="285">
                  <c:v>15.27074482942492</c:v>
                </c:pt>
                <c:pt idx="286">
                  <c:v>5.1167301898903563</c:v>
                </c:pt>
                <c:pt idx="287">
                  <c:v>25.059549879908516</c:v>
                </c:pt>
                <c:pt idx="288">
                  <c:v>7.9195743085827743</c:v>
                </c:pt>
                <c:pt idx="289">
                  <c:v>9.1694313190081687</c:v>
                </c:pt>
                <c:pt idx="290">
                  <c:v>68.839369328027146</c:v>
                </c:pt>
                <c:pt idx="291">
                  <c:v>79.533506179095639</c:v>
                </c:pt>
                <c:pt idx="292">
                  <c:v>79.436479797277997</c:v>
                </c:pt>
                <c:pt idx="293">
                  <c:v>55.47874828550011</c:v>
                </c:pt>
                <c:pt idx="294">
                  <c:v>45.03527717927097</c:v>
                </c:pt>
                <c:pt idx="295">
                  <c:v>39.550315804383366</c:v>
                </c:pt>
                <c:pt idx="296">
                  <c:v>72.188415330066562</c:v>
                </c:pt>
                <c:pt idx="297">
                  <c:v>81.461011367007615</c:v>
                </c:pt>
                <c:pt idx="298">
                  <c:v>81.029032666729535</c:v>
                </c:pt>
                <c:pt idx="299">
                  <c:v>83.194974309821646</c:v>
                </c:pt>
                <c:pt idx="300">
                  <c:v>74.197006087245711</c:v>
                </c:pt>
                <c:pt idx="301">
                  <c:v>29.926280038723768</c:v>
                </c:pt>
                <c:pt idx="302">
                  <c:v>1.0858751081893789</c:v>
                </c:pt>
                <c:pt idx="303">
                  <c:v>63.745700504368308</c:v>
                </c:pt>
                <c:pt idx="304">
                  <c:v>69.11951838063203</c:v>
                </c:pt>
                <c:pt idx="305">
                  <c:v>44.092554291930938</c:v>
                </c:pt>
                <c:pt idx="306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5-4B3A-ABBA-CEB8472FB6A1}"/>
            </c:ext>
          </c:extLst>
        </c:ser>
        <c:ser>
          <c:idx val="1"/>
          <c:order val="1"/>
          <c:tx>
            <c:strRef>
              <c:f>'090'!$AC$12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'090'!$AC$14:$AC$503</c:f>
              <c:numCache>
                <c:formatCode>0</c:formatCode>
                <c:ptCount val="490"/>
                <c:pt idx="0">
                  <c:v>1.8400000000000034</c:v>
                </c:pt>
                <c:pt idx="1">
                  <c:v>12.966069545029896</c:v>
                </c:pt>
                <c:pt idx="2">
                  <c:v>6.5439159446385133</c:v>
                </c:pt>
                <c:pt idx="3">
                  <c:v>5.2451549967074982</c:v>
                </c:pt>
                <c:pt idx="4">
                  <c:v>38.573841181566742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11.214954576098734</c:v>
                </c:pt>
                <c:pt idx="31">
                  <c:v>3.5636025311416404</c:v>
                </c:pt>
                <c:pt idx="32">
                  <c:v>9.3810190862283775</c:v>
                </c:pt>
                <c:pt idx="33">
                  <c:v>8.0200770815748967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10.23181997088318</c:v>
                </c:pt>
                <c:pt idx="37">
                  <c:v>1.8400000000000034</c:v>
                </c:pt>
                <c:pt idx="38">
                  <c:v>7.4509101613552389</c:v>
                </c:pt>
                <c:pt idx="39">
                  <c:v>18.509348235789474</c:v>
                </c:pt>
                <c:pt idx="40">
                  <c:v>6.9321454076740565</c:v>
                </c:pt>
                <c:pt idx="41">
                  <c:v>6.5705011045849062</c:v>
                </c:pt>
                <c:pt idx="42">
                  <c:v>7.0980013333557395</c:v>
                </c:pt>
                <c:pt idx="43">
                  <c:v>32.503388165172836</c:v>
                </c:pt>
                <c:pt idx="44">
                  <c:v>30.531786885944399</c:v>
                </c:pt>
                <c:pt idx="45">
                  <c:v>54.344124907450677</c:v>
                </c:pt>
                <c:pt idx="46">
                  <c:v>56.805042556634675</c:v>
                </c:pt>
                <c:pt idx="47">
                  <c:v>62.453908993364351</c:v>
                </c:pt>
                <c:pt idx="48">
                  <c:v>62.625428536880811</c:v>
                </c:pt>
                <c:pt idx="49">
                  <c:v>42.161694387551513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12.269032388285353</c:v>
                </c:pt>
                <c:pt idx="57">
                  <c:v>15.834905499170247</c:v>
                </c:pt>
                <c:pt idx="58">
                  <c:v>14.550869635672228</c:v>
                </c:pt>
                <c:pt idx="59">
                  <c:v>13.473064625499433</c:v>
                </c:pt>
                <c:pt idx="60">
                  <c:v>25.323235261266205</c:v>
                </c:pt>
                <c:pt idx="61">
                  <c:v>22.348134455044843</c:v>
                </c:pt>
                <c:pt idx="62">
                  <c:v>17.459315526124016</c:v>
                </c:pt>
                <c:pt idx="63">
                  <c:v>6.5967927063423133</c:v>
                </c:pt>
                <c:pt idx="64">
                  <c:v>8.0429821038528644</c:v>
                </c:pt>
                <c:pt idx="65">
                  <c:v>15.696506951167265</c:v>
                </c:pt>
                <c:pt idx="66">
                  <c:v>7.4784343993515279</c:v>
                </c:pt>
                <c:pt idx="67">
                  <c:v>2.2247794408381765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6.1337124350029057</c:v>
                </c:pt>
                <c:pt idx="77">
                  <c:v>1.8400000000000034</c:v>
                </c:pt>
                <c:pt idx="78">
                  <c:v>31.236496379148406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6.9243479619113231</c:v>
                </c:pt>
                <c:pt idx="83">
                  <c:v>11.93986182509488</c:v>
                </c:pt>
                <c:pt idx="84">
                  <c:v>3.4142170221280708</c:v>
                </c:pt>
                <c:pt idx="85">
                  <c:v>9.5643993462485781</c:v>
                </c:pt>
                <c:pt idx="86">
                  <c:v>7.9776705104491441</c:v>
                </c:pt>
                <c:pt idx="87">
                  <c:v>5.421556723638588</c:v>
                </c:pt>
                <c:pt idx="88">
                  <c:v>5.0797296752642893</c:v>
                </c:pt>
                <c:pt idx="89">
                  <c:v>7.4499925530265898</c:v>
                </c:pt>
                <c:pt idx="90">
                  <c:v>7.5515835118704757</c:v>
                </c:pt>
                <c:pt idx="91">
                  <c:v>7.8996838087405195</c:v>
                </c:pt>
                <c:pt idx="92">
                  <c:v>10.348735854809846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14.523497652613401</c:v>
                </c:pt>
                <c:pt idx="96">
                  <c:v>6.3756581902680125</c:v>
                </c:pt>
                <c:pt idx="97">
                  <c:v>4.4159044981472846</c:v>
                </c:pt>
                <c:pt idx="98">
                  <c:v>5.8159869980105583</c:v>
                </c:pt>
                <c:pt idx="99">
                  <c:v>8.707229248144742</c:v>
                </c:pt>
                <c:pt idx="100">
                  <c:v>17.095205365748114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1.8400000000000034</c:v>
                </c:pt>
                <c:pt idx="104">
                  <c:v>1.8400000000000034</c:v>
                </c:pt>
                <c:pt idx="105">
                  <c:v>1.8400000000000034</c:v>
                </c:pt>
                <c:pt idx="106">
                  <c:v>1.8400000000000034</c:v>
                </c:pt>
                <c:pt idx="107">
                  <c:v>1.8400000000000034</c:v>
                </c:pt>
                <c:pt idx="108">
                  <c:v>1.8400000000000034</c:v>
                </c:pt>
                <c:pt idx="109">
                  <c:v>7.1986105579664468</c:v>
                </c:pt>
                <c:pt idx="110">
                  <c:v>6.5937032219366642</c:v>
                </c:pt>
                <c:pt idx="111">
                  <c:v>5.9967254771712248</c:v>
                </c:pt>
                <c:pt idx="112">
                  <c:v>5.3049251248283156</c:v>
                </c:pt>
                <c:pt idx="113">
                  <c:v>6.1453229429842509</c:v>
                </c:pt>
                <c:pt idx="114">
                  <c:v>10.643304985385328</c:v>
                </c:pt>
                <c:pt idx="115">
                  <c:v>10.582273968475917</c:v>
                </c:pt>
                <c:pt idx="116">
                  <c:v>10.343006121093111</c:v>
                </c:pt>
                <c:pt idx="117">
                  <c:v>12.87241949179834</c:v>
                </c:pt>
                <c:pt idx="118">
                  <c:v>12.937713658747469</c:v>
                </c:pt>
                <c:pt idx="119">
                  <c:v>13.16038644098586</c:v>
                </c:pt>
                <c:pt idx="120">
                  <c:v>12.876477481697989</c:v>
                </c:pt>
                <c:pt idx="121">
                  <c:v>12.1184937608094</c:v>
                </c:pt>
                <c:pt idx="122">
                  <c:v>12.335053143758188</c:v>
                </c:pt>
                <c:pt idx="123">
                  <c:v>8.2253515255798249</c:v>
                </c:pt>
                <c:pt idx="124">
                  <c:v>12.499238321441652</c:v>
                </c:pt>
                <c:pt idx="125">
                  <c:v>15.630203039880911</c:v>
                </c:pt>
                <c:pt idx="126">
                  <c:v>15.647914062184029</c:v>
                </c:pt>
                <c:pt idx="127">
                  <c:v>14.349235226803927</c:v>
                </c:pt>
                <c:pt idx="128">
                  <c:v>14.364079455849108</c:v>
                </c:pt>
                <c:pt idx="129">
                  <c:v>15.391667021323443</c:v>
                </c:pt>
                <c:pt idx="130">
                  <c:v>13.896358855695539</c:v>
                </c:pt>
                <c:pt idx="131">
                  <c:v>16.613021175956007</c:v>
                </c:pt>
                <c:pt idx="132">
                  <c:v>17.278442120563753</c:v>
                </c:pt>
                <c:pt idx="133">
                  <c:v>16.737426769009389</c:v>
                </c:pt>
                <c:pt idx="134">
                  <c:v>15.199571483085066</c:v>
                </c:pt>
                <c:pt idx="135">
                  <c:v>17.241910397290567</c:v>
                </c:pt>
                <c:pt idx="136">
                  <c:v>14.792590259098304</c:v>
                </c:pt>
                <c:pt idx="137">
                  <c:v>21.210575509697762</c:v>
                </c:pt>
                <c:pt idx="138">
                  <c:v>46.985307482845059</c:v>
                </c:pt>
                <c:pt idx="139">
                  <c:v>60.27247813471844</c:v>
                </c:pt>
                <c:pt idx="140">
                  <c:v>38.999530767799598</c:v>
                </c:pt>
                <c:pt idx="141">
                  <c:v>33.988181269297769</c:v>
                </c:pt>
                <c:pt idx="142">
                  <c:v>32.085226692625625</c:v>
                </c:pt>
                <c:pt idx="143">
                  <c:v>32.115649933328513</c:v>
                </c:pt>
                <c:pt idx="144">
                  <c:v>28.390525616300991</c:v>
                </c:pt>
                <c:pt idx="145">
                  <c:v>34.290397210774415</c:v>
                </c:pt>
                <c:pt idx="146">
                  <c:v>38.037906953153112</c:v>
                </c:pt>
                <c:pt idx="147">
                  <c:v>29.506636152434268</c:v>
                </c:pt>
                <c:pt idx="148">
                  <c:v>24.292094317870479</c:v>
                </c:pt>
                <c:pt idx="149">
                  <c:v>23.783345273948285</c:v>
                </c:pt>
                <c:pt idx="150">
                  <c:v>23.762116301900662</c:v>
                </c:pt>
                <c:pt idx="151">
                  <c:v>26.723835182885622</c:v>
                </c:pt>
                <c:pt idx="152">
                  <c:v>23.719873719674936</c:v>
                </c:pt>
                <c:pt idx="153">
                  <c:v>53.673601942577662</c:v>
                </c:pt>
                <c:pt idx="154">
                  <c:v>49.624714751245342</c:v>
                </c:pt>
                <c:pt idx="155">
                  <c:v>42.060653634828746</c:v>
                </c:pt>
                <c:pt idx="156">
                  <c:v>46.874630250125534</c:v>
                </c:pt>
                <c:pt idx="157">
                  <c:v>42.331506076296094</c:v>
                </c:pt>
                <c:pt idx="158">
                  <c:v>41.696404467066714</c:v>
                </c:pt>
                <c:pt idx="159">
                  <c:v>44.749958547963715</c:v>
                </c:pt>
                <c:pt idx="160">
                  <c:v>41.12276531182998</c:v>
                </c:pt>
                <c:pt idx="161">
                  <c:v>40.246828266231653</c:v>
                </c:pt>
                <c:pt idx="162">
                  <c:v>43.412157529180583</c:v>
                </c:pt>
                <c:pt idx="163">
                  <c:v>38.682668881518403</c:v>
                </c:pt>
                <c:pt idx="164">
                  <c:v>36.110147201033229</c:v>
                </c:pt>
                <c:pt idx="165">
                  <c:v>34.040152892092692</c:v>
                </c:pt>
                <c:pt idx="166">
                  <c:v>33.13844706942038</c:v>
                </c:pt>
                <c:pt idx="167">
                  <c:v>33.244670564088622</c:v>
                </c:pt>
                <c:pt idx="168">
                  <c:v>33.607018069045012</c:v>
                </c:pt>
                <c:pt idx="169">
                  <c:v>33.206089642462175</c:v>
                </c:pt>
                <c:pt idx="170">
                  <c:v>29.780486164732864</c:v>
                </c:pt>
                <c:pt idx="171">
                  <c:v>28.08811827371332</c:v>
                </c:pt>
                <c:pt idx="172">
                  <c:v>24.146569779162391</c:v>
                </c:pt>
                <c:pt idx="173">
                  <c:v>14.842218692299411</c:v>
                </c:pt>
                <c:pt idx="174">
                  <c:v>13.4084840504662</c:v>
                </c:pt>
                <c:pt idx="175">
                  <c:v>23.539279417734591</c:v>
                </c:pt>
                <c:pt idx="176">
                  <c:v>29.559349240689983</c:v>
                </c:pt>
                <c:pt idx="177">
                  <c:v>29.807397669975572</c:v>
                </c:pt>
                <c:pt idx="178">
                  <c:v>30.6969834943542</c:v>
                </c:pt>
                <c:pt idx="179">
                  <c:v>50.158197030757755</c:v>
                </c:pt>
                <c:pt idx="180">
                  <c:v>9.7833819726331086</c:v>
                </c:pt>
                <c:pt idx="181">
                  <c:v>60.072516926951891</c:v>
                </c:pt>
                <c:pt idx="182">
                  <c:v>59.021090526038904</c:v>
                </c:pt>
                <c:pt idx="183">
                  <c:v>58.34862565246673</c:v>
                </c:pt>
                <c:pt idx="184">
                  <c:v>57.614482067229886</c:v>
                </c:pt>
                <c:pt idx="185">
                  <c:v>59.326886886193485</c:v>
                </c:pt>
                <c:pt idx="186">
                  <c:v>57.336402616495249</c:v>
                </c:pt>
                <c:pt idx="187">
                  <c:v>49.913891615230035</c:v>
                </c:pt>
                <c:pt idx="188">
                  <c:v>45.865532222319374</c:v>
                </c:pt>
                <c:pt idx="189">
                  <c:v>47.447143316481174</c:v>
                </c:pt>
                <c:pt idx="190">
                  <c:v>47.128069615468767</c:v>
                </c:pt>
                <c:pt idx="191">
                  <c:v>51.399819536726341</c:v>
                </c:pt>
                <c:pt idx="192">
                  <c:v>51.297207282044781</c:v>
                </c:pt>
                <c:pt idx="193">
                  <c:v>53.444925998374927</c:v>
                </c:pt>
                <c:pt idx="194">
                  <c:v>55.360822200504352</c:v>
                </c:pt>
                <c:pt idx="195">
                  <c:v>58.242091079499843</c:v>
                </c:pt>
                <c:pt idx="196">
                  <c:v>55.790128520162796</c:v>
                </c:pt>
                <c:pt idx="197">
                  <c:v>58.607549368314011</c:v>
                </c:pt>
                <c:pt idx="198">
                  <c:v>57.949402952873065</c:v>
                </c:pt>
                <c:pt idx="199">
                  <c:v>53.403343338873313</c:v>
                </c:pt>
                <c:pt idx="200">
                  <c:v>40.691770567945269</c:v>
                </c:pt>
                <c:pt idx="201">
                  <c:v>44.203484694947164</c:v>
                </c:pt>
                <c:pt idx="202">
                  <c:v>52.745951131371605</c:v>
                </c:pt>
                <c:pt idx="203">
                  <c:v>58.83206771977585</c:v>
                </c:pt>
                <c:pt idx="204">
                  <c:v>56.864087083734304</c:v>
                </c:pt>
                <c:pt idx="205">
                  <c:v>48.595132741928381</c:v>
                </c:pt>
                <c:pt idx="206">
                  <c:v>21.38284970113358</c:v>
                </c:pt>
                <c:pt idx="207">
                  <c:v>34.855972947335601</c:v>
                </c:pt>
                <c:pt idx="208">
                  <c:v>46.00855466915587</c:v>
                </c:pt>
                <c:pt idx="209">
                  <c:v>54.144601421236565</c:v>
                </c:pt>
                <c:pt idx="210">
                  <c:v>57.570079478288278</c:v>
                </c:pt>
                <c:pt idx="211">
                  <c:v>57.02837952956834</c:v>
                </c:pt>
                <c:pt idx="212">
                  <c:v>56.054314083061733</c:v>
                </c:pt>
                <c:pt idx="213">
                  <c:v>55.402686836926016</c:v>
                </c:pt>
                <c:pt idx="214">
                  <c:v>50.574768575036252</c:v>
                </c:pt>
                <c:pt idx="215">
                  <c:v>38.801709956774722</c:v>
                </c:pt>
                <c:pt idx="216">
                  <c:v>39.702509116878403</c:v>
                </c:pt>
                <c:pt idx="217">
                  <c:v>37.311143245038778</c:v>
                </c:pt>
                <c:pt idx="218">
                  <c:v>32.230728123105791</c:v>
                </c:pt>
                <c:pt idx="219">
                  <c:v>48.521440201106316</c:v>
                </c:pt>
                <c:pt idx="220">
                  <c:v>39.459516929540328</c:v>
                </c:pt>
                <c:pt idx="221">
                  <c:v>18.375147277247166</c:v>
                </c:pt>
                <c:pt idx="222">
                  <c:v>16.477903714090615</c:v>
                </c:pt>
                <c:pt idx="223">
                  <c:v>28.745566010243209</c:v>
                </c:pt>
                <c:pt idx="224">
                  <c:v>31.101496914844404</c:v>
                </c:pt>
                <c:pt idx="225">
                  <c:v>18.736682966943377</c:v>
                </c:pt>
                <c:pt idx="226">
                  <c:v>7.103033670928923</c:v>
                </c:pt>
                <c:pt idx="227">
                  <c:v>1.8400000000000034</c:v>
                </c:pt>
                <c:pt idx="228">
                  <c:v>2.9356387308029781</c:v>
                </c:pt>
                <c:pt idx="229">
                  <c:v>23.286915542894263</c:v>
                </c:pt>
                <c:pt idx="230">
                  <c:v>18.972374222620928</c:v>
                </c:pt>
                <c:pt idx="231">
                  <c:v>28.560478108729541</c:v>
                </c:pt>
                <c:pt idx="232">
                  <c:v>13.45219421862069</c:v>
                </c:pt>
                <c:pt idx="233">
                  <c:v>13.759840837439938</c:v>
                </c:pt>
                <c:pt idx="234">
                  <c:v>11.63233149640547</c:v>
                </c:pt>
                <c:pt idx="235">
                  <c:v>26.055978532330826</c:v>
                </c:pt>
                <c:pt idx="236">
                  <c:v>22.839895033387691</c:v>
                </c:pt>
                <c:pt idx="237">
                  <c:v>19.701238325924834</c:v>
                </c:pt>
                <c:pt idx="238">
                  <c:v>8.5934206632217212</c:v>
                </c:pt>
                <c:pt idx="239">
                  <c:v>13.217266466644389</c:v>
                </c:pt>
                <c:pt idx="240">
                  <c:v>9.650621339540038</c:v>
                </c:pt>
                <c:pt idx="241">
                  <c:v>1.8400000000000034</c:v>
                </c:pt>
                <c:pt idx="242">
                  <c:v>8.6407570255204575</c:v>
                </c:pt>
                <c:pt idx="243">
                  <c:v>1.8400000000000034</c:v>
                </c:pt>
                <c:pt idx="244">
                  <c:v>1.8400000000000034</c:v>
                </c:pt>
                <c:pt idx="245">
                  <c:v>1.8400000000000034</c:v>
                </c:pt>
                <c:pt idx="246">
                  <c:v>1.8400000000000034</c:v>
                </c:pt>
                <c:pt idx="247">
                  <c:v>2.7292161225995812</c:v>
                </c:pt>
                <c:pt idx="248">
                  <c:v>2.8692380949162128</c:v>
                </c:pt>
                <c:pt idx="249">
                  <c:v>10.993318141665824</c:v>
                </c:pt>
                <c:pt idx="250">
                  <c:v>1.8400000000000034</c:v>
                </c:pt>
                <c:pt idx="251">
                  <c:v>1.8400000000000034</c:v>
                </c:pt>
                <c:pt idx="252">
                  <c:v>1.8400000000000034</c:v>
                </c:pt>
                <c:pt idx="253">
                  <c:v>11.867752959182482</c:v>
                </c:pt>
                <c:pt idx="254">
                  <c:v>38.664200668160817</c:v>
                </c:pt>
                <c:pt idx="255">
                  <c:v>36.231386564167778</c:v>
                </c:pt>
                <c:pt idx="256">
                  <c:v>38.930841946919415</c:v>
                </c:pt>
                <c:pt idx="257">
                  <c:v>44.614218257131974</c:v>
                </c:pt>
                <c:pt idx="258">
                  <c:v>34.101580768648958</c:v>
                </c:pt>
                <c:pt idx="259">
                  <c:v>31.314364307576</c:v>
                </c:pt>
                <c:pt idx="260">
                  <c:v>31.04071730375631</c:v>
                </c:pt>
                <c:pt idx="261">
                  <c:v>45.942874433747576</c:v>
                </c:pt>
                <c:pt idx="262">
                  <c:v>51.661060830604995</c:v>
                </c:pt>
                <c:pt idx="263">
                  <c:v>44.347345372885037</c:v>
                </c:pt>
                <c:pt idx="264">
                  <c:v>44.416508310946313</c:v>
                </c:pt>
                <c:pt idx="265">
                  <c:v>62.138456042742376</c:v>
                </c:pt>
                <c:pt idx="266">
                  <c:v>62.485631604962862</c:v>
                </c:pt>
                <c:pt idx="267">
                  <c:v>57.585898791207924</c:v>
                </c:pt>
                <c:pt idx="268">
                  <c:v>38.668504429121342</c:v>
                </c:pt>
                <c:pt idx="269">
                  <c:v>18.05580971937313</c:v>
                </c:pt>
                <c:pt idx="270">
                  <c:v>17.208008781098144</c:v>
                </c:pt>
                <c:pt idx="271">
                  <c:v>18.174957226464485</c:v>
                </c:pt>
                <c:pt idx="272">
                  <c:v>19.350381019015003</c:v>
                </c:pt>
                <c:pt idx="273">
                  <c:v>21.278526257305444</c:v>
                </c:pt>
                <c:pt idx="274">
                  <c:v>21.310882371521302</c:v>
                </c:pt>
                <c:pt idx="275">
                  <c:v>24.888251017037746</c:v>
                </c:pt>
                <c:pt idx="276">
                  <c:v>30.961357988070489</c:v>
                </c:pt>
                <c:pt idx="277">
                  <c:v>38.049253655521191</c:v>
                </c:pt>
                <c:pt idx="278">
                  <c:v>40.483324717855204</c:v>
                </c:pt>
                <c:pt idx="279">
                  <c:v>37.364688807746859</c:v>
                </c:pt>
                <c:pt idx="280">
                  <c:v>50.805109840917069</c:v>
                </c:pt>
                <c:pt idx="281">
                  <c:v>62.254074272103111</c:v>
                </c:pt>
                <c:pt idx="282">
                  <c:v>52.620574936407984</c:v>
                </c:pt>
                <c:pt idx="283">
                  <c:v>53.255025736352131</c:v>
                </c:pt>
                <c:pt idx="284">
                  <c:v>35.792462703889512</c:v>
                </c:pt>
                <c:pt idx="285">
                  <c:v>62.07096202829937</c:v>
                </c:pt>
                <c:pt idx="286">
                  <c:v>48.436101309672132</c:v>
                </c:pt>
                <c:pt idx="287">
                  <c:v>61.718390781834287</c:v>
                </c:pt>
                <c:pt idx="288">
                  <c:v>55.716449788955153</c:v>
                </c:pt>
                <c:pt idx="289">
                  <c:v>57.631425999670817</c:v>
                </c:pt>
                <c:pt idx="290">
                  <c:v>30.05032245204265</c:v>
                </c:pt>
                <c:pt idx="291">
                  <c:v>19.72639889465863</c:v>
                </c:pt>
                <c:pt idx="292">
                  <c:v>19.820760261963372</c:v>
                </c:pt>
                <c:pt idx="293">
                  <c:v>42.203935053378949</c:v>
                </c:pt>
                <c:pt idx="294">
                  <c:v>50.621114882600246</c:v>
                </c:pt>
                <c:pt idx="295">
                  <c:v>54.481255005798268</c:v>
                </c:pt>
                <c:pt idx="296">
                  <c:v>26.848220903685103</c:v>
                </c:pt>
                <c:pt idx="297">
                  <c:v>17.853781595545513</c:v>
                </c:pt>
                <c:pt idx="298">
                  <c:v>18.273023423385396</c:v>
                </c:pt>
                <c:pt idx="299">
                  <c:v>16.175062978912194</c:v>
                </c:pt>
                <c:pt idx="300">
                  <c:v>24.909902608522174</c:v>
                </c:pt>
                <c:pt idx="301">
                  <c:v>59.902485647200457</c:v>
                </c:pt>
                <c:pt idx="302">
                  <c:v>9.8567067199166729</c:v>
                </c:pt>
                <c:pt idx="303">
                  <c:v>34.821031311632709</c:v>
                </c:pt>
                <c:pt idx="304">
                  <c:v>29.784177785551833</c:v>
                </c:pt>
                <c:pt idx="305">
                  <c:v>51.3164045794624</c:v>
                </c:pt>
                <c:pt idx="306">
                  <c:v>2.2999999999999972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5-4B3A-ABBA-CEB8472FB6A1}"/>
            </c:ext>
          </c:extLst>
        </c:ser>
        <c:ser>
          <c:idx val="0"/>
          <c:order val="2"/>
          <c:tx>
            <c:strRef>
              <c:f>'090'!$AB$12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'090'!$AB$14:$AB$503</c:f>
              <c:numCache>
                <c:formatCode>0</c:formatCode>
                <c:ptCount val="490"/>
                <c:pt idx="0">
                  <c:v>97.81</c:v>
                </c:pt>
                <c:pt idx="1">
                  <c:v>85.599443278932299</c:v>
                </c:pt>
                <c:pt idx="2">
                  <c:v>93.106084055361492</c:v>
                </c:pt>
                <c:pt idx="3">
                  <c:v>94.404845003292507</c:v>
                </c:pt>
                <c:pt idx="4">
                  <c:v>58.032375393065372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87.538467666891989</c:v>
                </c:pt>
                <c:pt idx="31">
                  <c:v>96.086397468858365</c:v>
                </c:pt>
                <c:pt idx="32">
                  <c:v>89.592648671765815</c:v>
                </c:pt>
                <c:pt idx="33">
                  <c:v>91.133607141882038</c:v>
                </c:pt>
                <c:pt idx="34">
                  <c:v>97.81</c:v>
                </c:pt>
                <c:pt idx="35">
                  <c:v>97.81</c:v>
                </c:pt>
                <c:pt idx="36">
                  <c:v>88.63655922848514</c:v>
                </c:pt>
                <c:pt idx="37">
                  <c:v>97.81</c:v>
                </c:pt>
                <c:pt idx="38">
                  <c:v>91.782375379935445</c:v>
                </c:pt>
                <c:pt idx="39">
                  <c:v>79.578901749933351</c:v>
                </c:pt>
                <c:pt idx="40">
                  <c:v>92.717854592325949</c:v>
                </c:pt>
                <c:pt idx="41">
                  <c:v>93.079498895415099</c:v>
                </c:pt>
                <c:pt idx="42">
                  <c:v>92.551998666644266</c:v>
                </c:pt>
                <c:pt idx="43">
                  <c:v>64.665668056961024</c:v>
                </c:pt>
                <c:pt idx="44">
                  <c:v>66.779810915706548</c:v>
                </c:pt>
                <c:pt idx="45">
                  <c:v>38.451189670411232</c:v>
                </c:pt>
                <c:pt idx="46">
                  <c:v>34.608374630517311</c:v>
                </c:pt>
                <c:pt idx="47">
                  <c:v>15.868559665642984</c:v>
                </c:pt>
                <c:pt idx="48">
                  <c:v>18.672072169799762</c:v>
                </c:pt>
                <c:pt idx="49">
                  <c:v>53.97317752850357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86.368788460161767</c:v>
                </c:pt>
                <c:pt idx="57">
                  <c:v>82.464177254117033</c:v>
                </c:pt>
                <c:pt idx="58">
                  <c:v>83.861627260132053</c:v>
                </c:pt>
                <c:pt idx="59">
                  <c:v>85.041826204440014</c:v>
                </c:pt>
                <c:pt idx="60">
                  <c:v>72.32086523312455</c:v>
                </c:pt>
                <c:pt idx="61">
                  <c:v>75.480159496845914</c:v>
                </c:pt>
                <c:pt idx="62">
                  <c:v>80.708053898454011</c:v>
                </c:pt>
                <c:pt idx="63">
                  <c:v>93.053207293657692</c:v>
                </c:pt>
                <c:pt idx="64">
                  <c:v>91.107552323392383</c:v>
                </c:pt>
                <c:pt idx="65">
                  <c:v>82.614381158987172</c:v>
                </c:pt>
                <c:pt idx="66">
                  <c:v>91.750942707845979</c:v>
                </c:pt>
                <c:pt idx="67">
                  <c:v>97.425220559161829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93.5162875649971</c:v>
                </c:pt>
                <c:pt idx="77">
                  <c:v>97.81</c:v>
                </c:pt>
                <c:pt idx="78">
                  <c:v>66.025713288088809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92.725652038088683</c:v>
                </c:pt>
                <c:pt idx="83">
                  <c:v>86.73323420128078</c:v>
                </c:pt>
                <c:pt idx="84">
                  <c:v>96.235782977871935</c:v>
                </c:pt>
                <c:pt idx="85">
                  <c:v>89.386109884082842</c:v>
                </c:pt>
                <c:pt idx="86">
                  <c:v>91.18185620539937</c:v>
                </c:pt>
                <c:pt idx="87">
                  <c:v>94.228443276361418</c:v>
                </c:pt>
                <c:pt idx="88">
                  <c:v>94.570270324735716</c:v>
                </c:pt>
                <c:pt idx="89">
                  <c:v>91.783423391789327</c:v>
                </c:pt>
                <c:pt idx="90">
                  <c:v>92.09841648812953</c:v>
                </c:pt>
                <c:pt idx="91">
                  <c:v>91.270624463618702</c:v>
                </c:pt>
                <c:pt idx="92">
                  <c:v>88.505600505858382</c:v>
                </c:pt>
                <c:pt idx="93">
                  <c:v>97.81</c:v>
                </c:pt>
                <c:pt idx="94">
                  <c:v>97.81</c:v>
                </c:pt>
                <c:pt idx="95">
                  <c:v>83.891515279275509</c:v>
                </c:pt>
                <c:pt idx="96">
                  <c:v>93.274341809731993</c:v>
                </c:pt>
                <c:pt idx="97">
                  <c:v>95.234095501852721</c:v>
                </c:pt>
                <c:pt idx="98">
                  <c:v>93.834013001989447</c:v>
                </c:pt>
                <c:pt idx="99">
                  <c:v>90.353756365462147</c:v>
                </c:pt>
                <c:pt idx="100">
                  <c:v>81.100646142090127</c:v>
                </c:pt>
                <c:pt idx="101">
                  <c:v>97.81</c:v>
                </c:pt>
                <c:pt idx="102">
                  <c:v>97.81</c:v>
                </c:pt>
                <c:pt idx="103">
                  <c:v>97.81</c:v>
                </c:pt>
                <c:pt idx="104">
                  <c:v>97.81</c:v>
                </c:pt>
                <c:pt idx="105">
                  <c:v>97.81</c:v>
                </c:pt>
                <c:pt idx="106">
                  <c:v>97.81</c:v>
                </c:pt>
                <c:pt idx="107">
                  <c:v>97.81</c:v>
                </c:pt>
                <c:pt idx="108">
                  <c:v>97.81</c:v>
                </c:pt>
                <c:pt idx="109">
                  <c:v>92.451389442033559</c:v>
                </c:pt>
                <c:pt idx="110">
                  <c:v>93.056296778063341</c:v>
                </c:pt>
                <c:pt idx="111">
                  <c:v>93.653274522828781</c:v>
                </c:pt>
                <c:pt idx="112">
                  <c:v>94.34507487517169</c:v>
                </c:pt>
                <c:pt idx="113">
                  <c:v>93.504677057015755</c:v>
                </c:pt>
                <c:pt idx="114">
                  <c:v>88.176099372323762</c:v>
                </c:pt>
                <c:pt idx="115">
                  <c:v>88.244315333275665</c:v>
                </c:pt>
                <c:pt idx="116">
                  <c:v>88.51201607252915</c:v>
                </c:pt>
                <c:pt idx="117">
                  <c:v>85.70262322546985</c:v>
                </c:pt>
                <c:pt idx="118">
                  <c:v>85.630678707251946</c:v>
                </c:pt>
                <c:pt idx="119">
                  <c:v>85.385532141807346</c:v>
                </c:pt>
                <c:pt idx="120">
                  <c:v>85.698151117367317</c:v>
                </c:pt>
                <c:pt idx="121">
                  <c:v>86.535367987686428</c:v>
                </c:pt>
                <c:pt idx="122">
                  <c:v>86.29578095928396</c:v>
                </c:pt>
                <c:pt idx="123">
                  <c:v>90.900251871990164</c:v>
                </c:pt>
                <c:pt idx="124">
                  <c:v>86.114347087699429</c:v>
                </c:pt>
                <c:pt idx="125">
                  <c:v>82.686375387801462</c:v>
                </c:pt>
                <c:pt idx="126">
                  <c:v>82.667142166052074</c:v>
                </c:pt>
                <c:pt idx="127">
                  <c:v>84.081896547952809</c:v>
                </c:pt>
                <c:pt idx="128">
                  <c:v>84.065672451912235</c:v>
                </c:pt>
                <c:pt idx="129">
                  <c:v>82.945571178728585</c:v>
                </c:pt>
                <c:pt idx="130">
                  <c:v>84.577491233366274</c:v>
                </c:pt>
                <c:pt idx="131">
                  <c:v>81.62144674667951</c:v>
                </c:pt>
                <c:pt idx="132">
                  <c:v>80.903004916151332</c:v>
                </c:pt>
                <c:pt idx="133">
                  <c:v>81.486977155207725</c:v>
                </c:pt>
                <c:pt idx="134">
                  <c:v>83.154521837853736</c:v>
                </c:pt>
                <c:pt idx="135">
                  <c:v>80.942396860465323</c:v>
                </c:pt>
                <c:pt idx="136">
                  <c:v>83.59787154667687</c:v>
                </c:pt>
                <c:pt idx="137">
                  <c:v>76.690994208614157</c:v>
                </c:pt>
                <c:pt idx="138">
                  <c:v>48.251125062032202</c:v>
                </c:pt>
                <c:pt idx="139">
                  <c:v>27.960830045212788</c:v>
                </c:pt>
                <c:pt idx="140">
                  <c:v>57.557407221001753</c:v>
                </c:pt>
                <c:pt idx="141">
                  <c:v>63.06311212398569</c:v>
                </c:pt>
                <c:pt idx="142">
                  <c:v>65.115252409026624</c:v>
                </c:pt>
                <c:pt idx="143">
                  <c:v>65.082566524826618</c:v>
                </c:pt>
                <c:pt idx="144">
                  <c:v>69.062942220671843</c:v>
                </c:pt>
                <c:pt idx="145">
                  <c:v>62.735616480515382</c:v>
                </c:pt>
                <c:pt idx="146">
                  <c:v>58.628143539669352</c:v>
                </c:pt>
                <c:pt idx="147">
                  <c:v>67.874232110456262</c:v>
                </c:pt>
                <c:pt idx="148">
                  <c:v>73.415182154637733</c:v>
                </c:pt>
                <c:pt idx="149">
                  <c:v>73.955259348057908</c:v>
                </c:pt>
                <c:pt idx="150">
                  <c:v>73.977799427714714</c:v>
                </c:pt>
                <c:pt idx="151">
                  <c:v>70.834236195527851</c:v>
                </c:pt>
                <c:pt idx="152">
                  <c:v>74.022651980791892</c:v>
                </c:pt>
                <c:pt idx="153">
                  <c:v>39.429967317873498</c:v>
                </c:pt>
                <c:pt idx="154">
                  <c:v>44.93181774645312</c:v>
                </c:pt>
                <c:pt idx="155">
                  <c:v>54.089418652726977</c:v>
                </c:pt>
                <c:pt idx="156">
                  <c:v>48.38689473085708</c:v>
                </c:pt>
                <c:pt idx="157">
                  <c:v>53.777535759720372</c:v>
                </c:pt>
                <c:pt idx="158">
                  <c:v>54.507440233852293</c:v>
                </c:pt>
                <c:pt idx="159">
                  <c:v>50.94886047835778</c:v>
                </c:pt>
                <c:pt idx="160">
                  <c:v>55.162620495576348</c:v>
                </c:pt>
                <c:pt idx="161">
                  <c:v>56.156083719418923</c:v>
                </c:pt>
                <c:pt idx="162">
                  <c:v>52.523776850241092</c:v>
                </c:pt>
                <c:pt idx="163">
                  <c:v>57.911100538201083</c:v>
                </c:pt>
                <c:pt idx="164">
                  <c:v>60.75271873971105</c:v>
                </c:pt>
                <c:pt idx="165">
                  <c:v>63.00682692486734</c:v>
                </c:pt>
                <c:pt idx="166">
                  <c:v>63.981482803819823</c:v>
                </c:pt>
                <c:pt idx="167">
                  <c:v>63.86686722072146</c:v>
                </c:pt>
                <c:pt idx="168">
                  <c:v>63.475495606510172</c:v>
                </c:pt>
                <c:pt idx="169">
                  <c:v>63.908502184808562</c:v>
                </c:pt>
                <c:pt idx="170">
                  <c:v>67.582147536142074</c:v>
                </c:pt>
                <c:pt idx="171">
                  <c:v>69.384613545111961</c:v>
                </c:pt>
                <c:pt idx="172">
                  <c:v>73.569651645456759</c:v>
                </c:pt>
                <c:pt idx="173">
                  <c:v>83.543759518757128</c:v>
                </c:pt>
                <c:pt idx="174">
                  <c:v>85.112765089694307</c:v>
                </c:pt>
                <c:pt idx="175">
                  <c:v>74.214421097902772</c:v>
                </c:pt>
                <c:pt idx="176">
                  <c:v>67.818023268704579</c:v>
                </c:pt>
                <c:pt idx="177">
                  <c:v>67.55343405332097</c:v>
                </c:pt>
                <c:pt idx="178">
                  <c:v>66.603176594003159</c:v>
                </c:pt>
                <c:pt idx="179">
                  <c:v>44.239249742799636</c:v>
                </c:pt>
                <c:pt idx="180">
                  <c:v>89.139808891581282</c:v>
                </c:pt>
                <c:pt idx="181">
                  <c:v>28.417439141096281</c:v>
                </c:pt>
                <c:pt idx="182">
                  <c:v>30.623543446966799</c:v>
                </c:pt>
                <c:pt idx="183">
                  <c:v>31.907788818385363</c:v>
                </c:pt>
                <c:pt idx="184">
                  <c:v>33.228820572390553</c:v>
                </c:pt>
                <c:pt idx="185">
                  <c:v>30.010519718424923</c:v>
                </c:pt>
                <c:pt idx="186">
                  <c:v>33.710961057691762</c:v>
                </c:pt>
                <c:pt idx="187">
                  <c:v>44.557424467715229</c:v>
                </c:pt>
                <c:pt idx="188">
                  <c:v>49.61378806563232</c:v>
                </c:pt>
                <c:pt idx="189">
                  <c:v>47.681859367352502</c:v>
                </c:pt>
                <c:pt idx="190">
                  <c:v>48.075628015101969</c:v>
                </c:pt>
                <c:pt idx="191">
                  <c:v>42.593464043402072</c:v>
                </c:pt>
                <c:pt idx="192">
                  <c:v>42.731415890960974</c:v>
                </c:pt>
                <c:pt idx="193">
                  <c:v>39.75843902185899</c:v>
                </c:pt>
                <c:pt idx="194">
                  <c:v>36.916948630244363</c:v>
                </c:pt>
                <c:pt idx="195">
                  <c:v>32.104258393308761</c:v>
                </c:pt>
                <c:pt idx="196">
                  <c:v>36.248242565525196</c:v>
                </c:pt>
                <c:pt idx="197">
                  <c:v>31.42273153431411</c:v>
                </c:pt>
                <c:pt idx="198">
                  <c:v>32.635390047606414</c:v>
                </c:pt>
                <c:pt idx="199">
                  <c:v>39.817892999203323</c:v>
                </c:pt>
                <c:pt idx="200">
                  <c:v>55.652462817803936</c:v>
                </c:pt>
                <c:pt idx="201">
                  <c:v>51.595438589644274</c:v>
                </c:pt>
                <c:pt idx="202">
                  <c:v>40.747117256518223</c:v>
                </c:pt>
                <c:pt idx="203">
                  <c:v>30.992810574202039</c:v>
                </c:pt>
                <c:pt idx="204">
                  <c:v>34.510097028981853</c:v>
                </c:pt>
                <c:pt idx="205">
                  <c:v>46.246498049664751</c:v>
                </c:pt>
                <c:pt idx="206">
                  <c:v>76.50746273066305</c:v>
                </c:pt>
                <c:pt idx="207">
                  <c:v>62.121413443567242</c:v>
                </c:pt>
                <c:pt idx="208">
                  <c:v>49.441058923367798</c:v>
                </c:pt>
                <c:pt idx="209">
                  <c:v>38.744978622050546</c:v>
                </c:pt>
                <c:pt idx="210">
                  <c:v>33.306425904910128</c:v>
                </c:pt>
                <c:pt idx="211">
                  <c:v>34.234792748777267</c:v>
                </c:pt>
                <c:pt idx="212">
                  <c:v>35.829791863075194</c:v>
                </c:pt>
                <c:pt idx="213">
                  <c:v>36.852324279047991</c:v>
                </c:pt>
                <c:pt idx="214">
                  <c:v>43.692591930426609</c:v>
                </c:pt>
                <c:pt idx="215">
                  <c:v>57.778326227824934</c:v>
                </c:pt>
                <c:pt idx="216">
                  <c:v>56.769454704204129</c:v>
                </c:pt>
                <c:pt idx="217">
                  <c:v>59.432339199659474</c:v>
                </c:pt>
                <c:pt idx="218">
                  <c:v>64.958896799764489</c:v>
                </c:pt>
                <c:pt idx="219">
                  <c:v>46.339561687190105</c:v>
                </c:pt>
                <c:pt idx="220">
                  <c:v>57.042341071789252</c:v>
                </c:pt>
                <c:pt idx="221">
                  <c:v>79.722978914158503</c:v>
                </c:pt>
                <c:pt idx="222">
                  <c:v>81.767576074540017</c:v>
                </c:pt>
                <c:pt idx="223">
                  <c:v>68.685080340159473</c:v>
                </c:pt>
                <c:pt idx="224">
                  <c:v>66.170297581000995</c:v>
                </c:pt>
                <c:pt idx="225">
                  <c:v>79.334985108912093</c:v>
                </c:pt>
                <c:pt idx="226">
                  <c:v>92.546966329071083</c:v>
                </c:pt>
                <c:pt idx="227">
                  <c:v>97.81</c:v>
                </c:pt>
                <c:pt idx="228">
                  <c:v>96.714361269197028</c:v>
                </c:pt>
                <c:pt idx="229">
                  <c:v>74.482450874562133</c:v>
                </c:pt>
                <c:pt idx="230">
                  <c:v>79.082293415983855</c:v>
                </c:pt>
                <c:pt idx="231">
                  <c:v>68.882094392742133</c:v>
                </c:pt>
                <c:pt idx="232">
                  <c:v>85.064748580978772</c:v>
                </c:pt>
                <c:pt idx="233">
                  <c:v>84.727126146309359</c:v>
                </c:pt>
                <c:pt idx="234">
                  <c:v>87.074392489840918</c:v>
                </c:pt>
                <c:pt idx="235">
                  <c:v>71.543223967663465</c:v>
                </c:pt>
                <c:pt idx="236">
                  <c:v>74.957389124546438</c:v>
                </c:pt>
                <c:pt idx="237">
                  <c:v>78.302011311720051</c:v>
                </c:pt>
                <c:pt idx="238">
                  <c:v>90.482662075150671</c:v>
                </c:pt>
                <c:pt idx="239">
                  <c:v>85.32296201925007</c:v>
                </c:pt>
                <c:pt idx="240">
                  <c:v>89.289088022028665</c:v>
                </c:pt>
                <c:pt idx="241">
                  <c:v>97.81</c:v>
                </c:pt>
                <c:pt idx="242">
                  <c:v>90.429034073733433</c:v>
                </c:pt>
                <c:pt idx="243">
                  <c:v>97.81</c:v>
                </c:pt>
                <c:pt idx="244">
                  <c:v>97.81</c:v>
                </c:pt>
                <c:pt idx="245">
                  <c:v>97.81</c:v>
                </c:pt>
                <c:pt idx="246">
                  <c:v>97.81</c:v>
                </c:pt>
                <c:pt idx="247">
                  <c:v>96.920783877400424</c:v>
                </c:pt>
                <c:pt idx="248">
                  <c:v>96.780761905083793</c:v>
                </c:pt>
                <c:pt idx="249">
                  <c:v>87.785405792276322</c:v>
                </c:pt>
                <c:pt idx="250">
                  <c:v>97.81</c:v>
                </c:pt>
                <c:pt idx="251">
                  <c:v>97.81</c:v>
                </c:pt>
                <c:pt idx="252">
                  <c:v>97.81</c:v>
                </c:pt>
                <c:pt idx="253">
                  <c:v>86.813169361711715</c:v>
                </c:pt>
                <c:pt idx="254">
                  <c:v>57.931688271963523</c:v>
                </c:pt>
                <c:pt idx="255">
                  <c:v>60.619881614986653</c:v>
                </c:pt>
                <c:pt idx="256">
                  <c:v>57.634155827881258</c:v>
                </c:pt>
                <c:pt idx="257">
                  <c:v>51.109901827235504</c:v>
                </c:pt>
                <c:pt idx="258">
                  <c:v>62.94028269250493</c:v>
                </c:pt>
                <c:pt idx="259">
                  <c:v>65.942288878488768</c:v>
                </c:pt>
                <c:pt idx="260">
                  <c:v>66.235372753459899</c:v>
                </c:pt>
                <c:pt idx="261">
                  <c:v>49.520427444210675</c:v>
                </c:pt>
                <c:pt idx="262">
                  <c:v>42.24056166368355</c:v>
                </c:pt>
                <c:pt idx="263">
                  <c:v>51.425673877098319</c:v>
                </c:pt>
                <c:pt idx="264">
                  <c:v>51.343944401866509</c:v>
                </c:pt>
                <c:pt idx="265">
                  <c:v>14.444967842963216</c:v>
                </c:pt>
                <c:pt idx="266">
                  <c:v>20.400511125206613</c:v>
                </c:pt>
                <c:pt idx="267">
                  <c:v>33.27880510211002</c:v>
                </c:pt>
                <c:pt idx="268">
                  <c:v>1.8218095390007392</c:v>
                </c:pt>
                <c:pt idx="269">
                  <c:v>0.69138651632182757</c:v>
                </c:pt>
                <c:pt idx="270">
                  <c:v>0.66485640924086908</c:v>
                </c:pt>
                <c:pt idx="271">
                  <c:v>0.6949940355789721</c:v>
                </c:pt>
                <c:pt idx="272">
                  <c:v>0.72941159211185891</c:v>
                </c:pt>
                <c:pt idx="273">
                  <c:v>0.78362293320115839</c:v>
                </c:pt>
                <c:pt idx="274">
                  <c:v>0.7845319189047899</c:v>
                </c:pt>
                <c:pt idx="275">
                  <c:v>0.8923669170918771</c:v>
                </c:pt>
                <c:pt idx="276">
                  <c:v>1.1610842932498429</c:v>
                </c:pt>
                <c:pt idx="277">
                  <c:v>1.7498019490059278</c:v>
                </c:pt>
                <c:pt idx="278">
                  <c:v>2.0570508900379139</c:v>
                </c:pt>
                <c:pt idx="279">
                  <c:v>1.6747076886039594</c:v>
                </c:pt>
                <c:pt idx="280">
                  <c:v>4.40747514232946</c:v>
                </c:pt>
                <c:pt idx="281">
                  <c:v>21.815157724404969</c:v>
                </c:pt>
                <c:pt idx="282">
                  <c:v>40.922152028839044</c:v>
                </c:pt>
                <c:pt idx="283">
                  <c:v>40.029279720286375</c:v>
                </c:pt>
                <c:pt idx="284">
                  <c:v>61.100336210268225</c:v>
                </c:pt>
                <c:pt idx="285">
                  <c:v>22.65829314227571</c:v>
                </c:pt>
                <c:pt idx="286">
                  <c:v>46.447168500437513</c:v>
                </c:pt>
                <c:pt idx="287">
                  <c:v>13.222059338257196</c:v>
                </c:pt>
                <c:pt idx="288">
                  <c:v>36.363975902462073</c:v>
                </c:pt>
                <c:pt idx="289">
                  <c:v>33.199142681321014</c:v>
                </c:pt>
                <c:pt idx="290">
                  <c:v>1.1103082199302037</c:v>
                </c:pt>
                <c:pt idx="291">
                  <c:v>0.7400949262457317</c:v>
                </c:pt>
                <c:pt idx="292">
                  <c:v>0.74275994075863139</c:v>
                </c:pt>
                <c:pt idx="293">
                  <c:v>2.317316661120941</c:v>
                </c:pt>
                <c:pt idx="294">
                  <c:v>4.343607938128784</c:v>
                </c:pt>
                <c:pt idx="295">
                  <c:v>5.9684291898183659</c:v>
                </c:pt>
                <c:pt idx="296">
                  <c:v>0.9633637662483352</c:v>
                </c:pt>
                <c:pt idx="297">
                  <c:v>0.68520703744687239</c:v>
                </c:pt>
                <c:pt idx="298">
                  <c:v>0.69794390988506905</c:v>
                </c:pt>
                <c:pt idx="299">
                  <c:v>0.62996271126615966</c:v>
                </c:pt>
                <c:pt idx="300">
                  <c:v>0.89309130423211514</c:v>
                </c:pt>
                <c:pt idx="301">
                  <c:v>10.171234314075775</c:v>
                </c:pt>
                <c:pt idx="302">
                  <c:v>89.057418171893943</c:v>
                </c:pt>
                <c:pt idx="303">
                  <c:v>1.433268183998976</c:v>
                </c:pt>
                <c:pt idx="304">
                  <c:v>1.0963038338161368</c:v>
                </c:pt>
                <c:pt idx="305">
                  <c:v>4.5910411286066619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5-4B3A-ABBA-CEB8472FB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'090'!$BB$12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'090'!$BB$14:$BB$503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7-4B4E-8F9D-356326AA29E7}"/>
            </c:ext>
          </c:extLst>
        </c:ser>
        <c:ser>
          <c:idx val="1"/>
          <c:order val="1"/>
          <c:tx>
            <c:strRef>
              <c:f>'090'!$BA$12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'090'!$BA$14:$BA$503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7-4B4E-8F9D-356326AA29E7}"/>
            </c:ext>
          </c:extLst>
        </c:ser>
        <c:ser>
          <c:idx val="0"/>
          <c:order val="2"/>
          <c:tx>
            <c:strRef>
              <c:f>'090'!$AZ$12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'090'!$AZ$14:$AZ$503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</c:v>
                </c:pt>
                <c:pt idx="201">
                  <c:v>100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7-4B4E-8F9D-356326AA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'090'!$BE$12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'090'!$BE$14:$BE$503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4-470F-89EA-32C8E49A0513}"/>
            </c:ext>
          </c:extLst>
        </c:ser>
        <c:ser>
          <c:idx val="1"/>
          <c:order val="1"/>
          <c:tx>
            <c:strRef>
              <c:f>'090'!$BD$12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'090'!$BD$14:$BD$503</c:f>
              <c:numCache>
                <c:formatCode>General</c:formatCode>
                <c:ptCount val="49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100</c:v>
                </c:pt>
                <c:pt idx="301">
                  <c:v>100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4-470F-89EA-32C8E49A0513}"/>
            </c:ext>
          </c:extLst>
        </c:ser>
        <c:ser>
          <c:idx val="0"/>
          <c:order val="2"/>
          <c:tx>
            <c:strRef>
              <c:f>'090'!$BC$12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cat>
          <c:val>
            <c:numRef>
              <c:f>'090'!$BC$14:$BC$503</c:f>
              <c:numCache>
                <c:formatCode>General</c:formatCode>
                <c:ptCount val="4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4-470F-89EA-32C8E49A0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'090'!$U$14:$U$4146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3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7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6</c:v>
                </c:pt>
                <c:pt idx="288">
                  <c:v>5</c:v>
                </c:pt>
                <c:pt idx="289">
                  <c:v>5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8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8</c:v>
                </c:pt>
                <c:pt idx="301">
                  <c:v>6</c:v>
                </c:pt>
                <c:pt idx="302">
                  <c:v>3</c:v>
                </c:pt>
                <c:pt idx="303">
                  <c:v>7</c:v>
                </c:pt>
                <c:pt idx="304">
                  <c:v>8</c:v>
                </c:pt>
                <c:pt idx="305">
                  <c:v>6</c:v>
                </c:pt>
                <c:pt idx="306">
                  <c:v>0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D-4B1D-BD63-D9F27BCF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'090'!$AN$14:$AN$4146</c:f>
              <c:numCache>
                <c:formatCode>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5.6475767243826303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4.2501883054215162</c:v>
                </c:pt>
                <c:pt idx="46">
                  <c:v>3.7688607436843591</c:v>
                </c:pt>
                <c:pt idx="47">
                  <c:v>4.5532268634686357</c:v>
                </c:pt>
                <c:pt idx="48">
                  <c:v>6.0291222253761019</c:v>
                </c:pt>
                <c:pt idx="49">
                  <c:v>5.0954786261708778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3.3389627022424082</c:v>
                </c:pt>
                <c:pt idx="139">
                  <c:v>3.2426971898949759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2.1006980982117516</c:v>
                </c:pt>
                <c:pt idx="154">
                  <c:v>1.8303634402497873</c:v>
                </c:pt>
                <c:pt idx="155">
                  <c:v>1.5481604314504684</c:v>
                </c:pt>
                <c:pt idx="156">
                  <c:v>1.6510194720408746</c:v>
                </c:pt>
                <c:pt idx="157">
                  <c:v>1.4756316207777469</c:v>
                </c:pt>
                <c:pt idx="158">
                  <c:v>1.5231050241271649</c:v>
                </c:pt>
                <c:pt idx="159">
                  <c:v>1.6721187624183929</c:v>
                </c:pt>
                <c:pt idx="160">
                  <c:v>1.6470633550950895</c:v>
                </c:pt>
                <c:pt idx="161">
                  <c:v>1.6378324155549229</c:v>
                </c:pt>
                <c:pt idx="162">
                  <c:v>1.7973957990349139</c:v>
                </c:pt>
                <c:pt idx="163">
                  <c:v>1.8316821458983801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4.0387558330967908</c:v>
                </c:pt>
                <c:pt idx="180">
                  <c:v>4.8923979562872582</c:v>
                </c:pt>
                <c:pt idx="181">
                  <c:v>4.4466754470621623</c:v>
                </c:pt>
                <c:pt idx="182">
                  <c:v>3.9666665909736012</c:v>
                </c:pt>
                <c:pt idx="183">
                  <c:v>3.9244680102185643</c:v>
                </c:pt>
                <c:pt idx="184">
                  <c:v>4.3741466363894412</c:v>
                </c:pt>
                <c:pt idx="185">
                  <c:v>4.8871231336928762</c:v>
                </c:pt>
                <c:pt idx="186">
                  <c:v>4.8211878512631285</c:v>
                </c:pt>
                <c:pt idx="187">
                  <c:v>5.7179076923076906</c:v>
                </c:pt>
                <c:pt idx="188">
                  <c:v>5.4770241271643512</c:v>
                </c:pt>
                <c:pt idx="189">
                  <c:v>5.587795401646324</c:v>
                </c:pt>
                <c:pt idx="190">
                  <c:v>6.0590128867442496</c:v>
                </c:pt>
                <c:pt idx="191">
                  <c:v>5.4317485665625886</c:v>
                </c:pt>
                <c:pt idx="192">
                  <c:v>5.9539560034061871</c:v>
                </c:pt>
                <c:pt idx="193">
                  <c:v>6.6779254044848129</c:v>
                </c:pt>
                <c:pt idx="194">
                  <c:v>6.9007866590973581</c:v>
                </c:pt>
                <c:pt idx="195">
                  <c:v>6.9443039455009945</c:v>
                </c:pt>
                <c:pt idx="196">
                  <c:v>6.3825353391995456</c:v>
                </c:pt>
                <c:pt idx="197">
                  <c:v>6.1768172580187324</c:v>
                </c:pt>
                <c:pt idx="198">
                  <c:v>6.2744014760147611</c:v>
                </c:pt>
                <c:pt idx="199">
                  <c:v>6.0897826852114676</c:v>
                </c:pt>
                <c:pt idx="200">
                  <c:v>7.2054076639227906</c:v>
                </c:pt>
                <c:pt idx="201">
                  <c:v>6.71133261424922</c:v>
                </c:pt>
                <c:pt idx="202">
                  <c:v>4.5745898949758725</c:v>
                </c:pt>
                <c:pt idx="203">
                  <c:v>4.7499777462389998</c:v>
                </c:pt>
                <c:pt idx="204">
                  <c:v>5.0387742832812927</c:v>
                </c:pt>
                <c:pt idx="205">
                  <c:v>7.5131056485949452</c:v>
                </c:pt>
                <c:pt idx="206">
                  <c:v>11.422628328129429</c:v>
                </c:pt>
                <c:pt idx="207">
                  <c:v>7.5060725518024407</c:v>
                </c:pt>
                <c:pt idx="208">
                  <c:v>6.3420950326426313</c:v>
                </c:pt>
                <c:pt idx="209">
                  <c:v>4.3939272211183633</c:v>
                </c:pt>
                <c:pt idx="210">
                  <c:v>4.047107635537893</c:v>
                </c:pt>
                <c:pt idx="211">
                  <c:v>3.8532579051944351</c:v>
                </c:pt>
                <c:pt idx="212">
                  <c:v>3.8730384899233616</c:v>
                </c:pt>
                <c:pt idx="213">
                  <c:v>4.0945810388873101</c:v>
                </c:pt>
                <c:pt idx="214">
                  <c:v>5.9992315640079497</c:v>
                </c:pt>
                <c:pt idx="215">
                  <c:v>6.5231972750496725</c:v>
                </c:pt>
                <c:pt idx="216">
                  <c:v>8.1583922793074066</c:v>
                </c:pt>
                <c:pt idx="217">
                  <c:v>9.021704910587566</c:v>
                </c:pt>
                <c:pt idx="218">
                  <c:v>9.4085252341754195</c:v>
                </c:pt>
                <c:pt idx="219">
                  <c:v>8.0731159806982689</c:v>
                </c:pt>
                <c:pt idx="220">
                  <c:v>10.178649332954867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9.9641398807834225</c:v>
                </c:pt>
                <c:pt idx="255">
                  <c:v>12.112750950894124</c:v>
                </c:pt>
                <c:pt idx="256">
                  <c:v>14.189272778881632</c:v>
                </c:pt>
                <c:pt idx="257">
                  <c:v>13.739154584161225</c:v>
                </c:pt>
                <c:pt idx="258">
                  <c:v>11.532520465512349</c:v>
                </c:pt>
                <c:pt idx="259">
                  <c:v>10.947015157536192</c:v>
                </c:pt>
                <c:pt idx="260">
                  <c:v>11.203723190462675</c:v>
                </c:pt>
                <c:pt idx="261">
                  <c:v>12.703531081464662</c:v>
                </c:pt>
                <c:pt idx="262">
                  <c:v>10.332058756741413</c:v>
                </c:pt>
                <c:pt idx="263">
                  <c:v>12.754521033210331</c:v>
                </c:pt>
                <c:pt idx="264">
                  <c:v>12.05296962815782</c:v>
                </c:pt>
                <c:pt idx="265">
                  <c:v>11.262801203519729</c:v>
                </c:pt>
                <c:pt idx="266">
                  <c:v>13.076285211467498</c:v>
                </c:pt>
                <c:pt idx="267">
                  <c:v>15.775675674141358</c:v>
                </c:pt>
                <c:pt idx="268">
                  <c:v>19.593328526823733</c:v>
                </c:pt>
                <c:pt idx="269">
                  <c:v>20.829219460686911</c:v>
                </c:pt>
                <c:pt idx="270">
                  <c:v>25.533833732614248</c:v>
                </c:pt>
                <c:pt idx="271">
                  <c:v>34.288984274765824</c:v>
                </c:pt>
                <c:pt idx="272">
                  <c:v>32.765219897814362</c:v>
                </c:pt>
                <c:pt idx="273">
                  <c:v>31.471569656542719</c:v>
                </c:pt>
                <c:pt idx="274">
                  <c:v>31.612011808118076</c:v>
                </c:pt>
                <c:pt idx="275">
                  <c:v>29.239000993471468</c:v>
                </c:pt>
                <c:pt idx="276">
                  <c:v>33.576883224524551</c:v>
                </c:pt>
                <c:pt idx="277">
                  <c:v>27.685785523701387</c:v>
                </c:pt>
                <c:pt idx="278">
                  <c:v>23.872967925063865</c:v>
                </c:pt>
                <c:pt idx="279">
                  <c:v>23.933628384899233</c:v>
                </c:pt>
                <c:pt idx="280">
                  <c:v>23.637359182514899</c:v>
                </c:pt>
                <c:pt idx="281">
                  <c:v>21.978867045131988</c:v>
                </c:pt>
                <c:pt idx="282">
                  <c:v>18.323414987226798</c:v>
                </c:pt>
                <c:pt idx="283">
                  <c:v>17.517685835935282</c:v>
                </c:pt>
                <c:pt idx="284">
                  <c:v>18.300117854101618</c:v>
                </c:pt>
                <c:pt idx="285">
                  <c:v>18.370888390576209</c:v>
                </c:pt>
                <c:pt idx="286">
                  <c:v>14.285538291229063</c:v>
                </c:pt>
                <c:pt idx="287">
                  <c:v>16.126187635537892</c:v>
                </c:pt>
                <c:pt idx="288">
                  <c:v>16.639427873971051</c:v>
                </c:pt>
                <c:pt idx="289">
                  <c:v>15.40116326994039</c:v>
                </c:pt>
                <c:pt idx="290">
                  <c:v>17.970001873403348</c:v>
                </c:pt>
                <c:pt idx="291">
                  <c:v>25.390358558047115</c:v>
                </c:pt>
                <c:pt idx="292">
                  <c:v>25.730584615384618</c:v>
                </c:pt>
                <c:pt idx="293">
                  <c:v>24.25099687766108</c:v>
                </c:pt>
                <c:pt idx="294">
                  <c:v>19.333103945500991</c:v>
                </c:pt>
                <c:pt idx="295">
                  <c:v>20.580247834232182</c:v>
                </c:pt>
                <c:pt idx="296">
                  <c:v>23.170317598637521</c:v>
                </c:pt>
                <c:pt idx="297">
                  <c:v>23.287286789667895</c:v>
                </c:pt>
                <c:pt idx="298">
                  <c:v>31.724101788248653</c:v>
                </c:pt>
                <c:pt idx="299">
                  <c:v>28.083682974737439</c:v>
                </c:pt>
                <c:pt idx="300">
                  <c:v>31.968721686063013</c:v>
                </c:pt>
                <c:pt idx="301">
                  <c:v>27.318306216292932</c:v>
                </c:pt>
                <c:pt idx="302">
                  <c:v>34.302171331251778</c:v>
                </c:pt>
                <c:pt idx="303">
                  <c:v>26.939398126596643</c:v>
                </c:pt>
                <c:pt idx="304">
                  <c:v>25.121342605733748</c:v>
                </c:pt>
                <c:pt idx="305">
                  <c:v>28.485096974169739</c:v>
                </c:pt>
                <c:pt idx="306">
                  <c:v>6.9407873971047387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C-4B13-A5E5-3AD3349AC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'090'!$AJ$14:$AJ$4146</c:f>
              <c:numCache>
                <c:formatCode>0</c:formatCode>
                <c:ptCount val="4133"/>
                <c:pt idx="268">
                  <c:v>33.073145475082477</c:v>
                </c:pt>
                <c:pt idx="269">
                  <c:v>36.742204395350363</c:v>
                </c:pt>
                <c:pt idx="270">
                  <c:v>37.953132432833307</c:v>
                </c:pt>
                <c:pt idx="271">
                  <c:v>38.35301562499339</c:v>
                </c:pt>
                <c:pt idx="272">
                  <c:v>38.056526782816874</c:v>
                </c:pt>
                <c:pt idx="273">
                  <c:v>37.788836243072915</c:v>
                </c:pt>
                <c:pt idx="274">
                  <c:v>37.789110273829451</c:v>
                </c:pt>
                <c:pt idx="275">
                  <c:v>37.290502728991186</c:v>
                </c:pt>
                <c:pt idx="276">
                  <c:v>36.342661831608766</c:v>
                </c:pt>
                <c:pt idx="277">
                  <c:v>35.091583015472324</c:v>
                </c:pt>
                <c:pt idx="278">
                  <c:v>34.097299015539164</c:v>
                </c:pt>
                <c:pt idx="279">
                  <c:v>34.08559120063736</c:v>
                </c:pt>
                <c:pt idx="280">
                  <c:v>33.974904086418256</c:v>
                </c:pt>
                <c:pt idx="290">
                  <c:v>33.786613697984521</c:v>
                </c:pt>
                <c:pt idx="291">
                  <c:v>35.997028986182613</c:v>
                </c:pt>
                <c:pt idx="292">
                  <c:v>36.055102800746099</c:v>
                </c:pt>
                <c:pt idx="293">
                  <c:v>33.785433676827914</c:v>
                </c:pt>
                <c:pt idx="294">
                  <c:v>32.224602144030243</c:v>
                </c:pt>
                <c:pt idx="296">
                  <c:v>35.286934804127846</c:v>
                </c:pt>
                <c:pt idx="297">
                  <c:v>36.698777850656384</c:v>
                </c:pt>
                <c:pt idx="298">
                  <c:v>37.202897832680847</c:v>
                </c:pt>
                <c:pt idx="299">
                  <c:v>37.792092533239924</c:v>
                </c:pt>
                <c:pt idx="300">
                  <c:v>37.201418876873667</c:v>
                </c:pt>
                <c:pt idx="303">
                  <c:v>34.217590931900574</c:v>
                </c:pt>
                <c:pt idx="304">
                  <c:v>35.601598835221061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B-4414-B61B-FC6C9E62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'090'!$AE$11</c:f>
              <c:strCache>
                <c:ptCount val="1"/>
                <c:pt idx="0">
                  <c:v>Su=Qt/Nc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'090'!$AE$14:$AE$4146</c:f>
              <c:numCache>
                <c:formatCode>0</c:formatCode>
                <c:ptCount val="4133"/>
                <c:pt idx="0">
                  <c:v>380.54929801708761</c:v>
                </c:pt>
                <c:pt idx="1">
                  <c:v>444.00838542035956</c:v>
                </c:pt>
                <c:pt idx="2">
                  <c:v>463.21451086170794</c:v>
                </c:pt>
                <c:pt idx="3">
                  <c:v>540.99115610858837</c:v>
                </c:pt>
                <c:pt idx="4">
                  <c:v>853.07772853762583</c:v>
                </c:pt>
                <c:pt idx="5">
                  <c:v>694.00683225554724</c:v>
                </c:pt>
                <c:pt idx="6">
                  <c:v>685.26568060002603</c:v>
                </c:pt>
                <c:pt idx="7">
                  <c:v>638.65604198689425</c:v>
                </c:pt>
                <c:pt idx="8">
                  <c:v>609.9753729727712</c:v>
                </c:pt>
                <c:pt idx="9">
                  <c:v>594.93370586525339</c:v>
                </c:pt>
                <c:pt idx="10">
                  <c:v>530.14677824923558</c:v>
                </c:pt>
                <c:pt idx="11">
                  <c:v>525.84595611306622</c:v>
                </c:pt>
                <c:pt idx="12">
                  <c:v>525.46269660808025</c:v>
                </c:pt>
                <c:pt idx="13">
                  <c:v>537.41586693756017</c:v>
                </c:pt>
                <c:pt idx="14">
                  <c:v>532.88214712335412</c:v>
                </c:pt>
                <c:pt idx="15">
                  <c:v>489.97802241109122</c:v>
                </c:pt>
                <c:pt idx="16">
                  <c:v>440.50436198442338</c:v>
                </c:pt>
                <c:pt idx="17">
                  <c:v>374.81825889836193</c:v>
                </c:pt>
                <c:pt idx="18">
                  <c:v>350.80868152978303</c:v>
                </c:pt>
                <c:pt idx="19">
                  <c:v>323.29164096603756</c:v>
                </c:pt>
                <c:pt idx="20">
                  <c:v>325.9506130615664</c:v>
                </c:pt>
                <c:pt idx="21">
                  <c:v>394.30654268692234</c:v>
                </c:pt>
                <c:pt idx="22">
                  <c:v>452.53550088291587</c:v>
                </c:pt>
                <c:pt idx="23">
                  <c:v>443.31227220567132</c:v>
                </c:pt>
                <c:pt idx="24">
                  <c:v>438.56107643926964</c:v>
                </c:pt>
                <c:pt idx="25">
                  <c:v>393.15133695008052</c:v>
                </c:pt>
                <c:pt idx="26">
                  <c:v>351.44011234945498</c:v>
                </c:pt>
                <c:pt idx="27">
                  <c:v>363.69786176429392</c:v>
                </c:pt>
                <c:pt idx="28">
                  <c:v>418.80504800033651</c:v>
                </c:pt>
                <c:pt idx="29">
                  <c:v>452.94945575039139</c:v>
                </c:pt>
                <c:pt idx="30">
                  <c:v>663.35932943527916</c:v>
                </c:pt>
                <c:pt idx="31">
                  <c:v>611.91281562381198</c:v>
                </c:pt>
                <c:pt idx="32">
                  <c:v>650.61564756725727</c:v>
                </c:pt>
                <c:pt idx="33">
                  <c:v>679.45210563021305</c:v>
                </c:pt>
                <c:pt idx="34">
                  <c:v>584.03336450280472</c:v>
                </c:pt>
                <c:pt idx="35">
                  <c:v>504.83006152644276</c:v>
                </c:pt>
                <c:pt idx="36">
                  <c:v>607.7138064960327</c:v>
                </c:pt>
                <c:pt idx="37">
                  <c:v>551.83153044728863</c:v>
                </c:pt>
                <c:pt idx="38">
                  <c:v>556.64055768559444</c:v>
                </c:pt>
                <c:pt idx="39">
                  <c:v>587.715745814912</c:v>
                </c:pt>
                <c:pt idx="40">
                  <c:v>512.93278334998695</c:v>
                </c:pt>
                <c:pt idx="41">
                  <c:v>530.13764368508464</c:v>
                </c:pt>
                <c:pt idx="42">
                  <c:v>544.91485781226868</c:v>
                </c:pt>
                <c:pt idx="43">
                  <c:v>654.60803518660691</c:v>
                </c:pt>
                <c:pt idx="44">
                  <c:v>607.88887270216628</c:v>
                </c:pt>
                <c:pt idx="45">
                  <c:v>854.10514127485749</c:v>
                </c:pt>
                <c:pt idx="46">
                  <c:v>757.7779420240621</c:v>
                </c:pt>
                <c:pt idx="47">
                  <c:v>1142.0002192060697</c:v>
                </c:pt>
                <c:pt idx="48">
                  <c:v>1209.4678278051481</c:v>
                </c:pt>
                <c:pt idx="49">
                  <c:v>768.28517746675948</c:v>
                </c:pt>
                <c:pt idx="50">
                  <c:v>541.87333806236825</c:v>
                </c:pt>
                <c:pt idx="51">
                  <c:v>517.12479346546127</c:v>
                </c:pt>
                <c:pt idx="52">
                  <c:v>460.12657784509219</c:v>
                </c:pt>
                <c:pt idx="53">
                  <c:v>439.54777071470579</c:v>
                </c:pt>
                <c:pt idx="54">
                  <c:v>420.54369949971289</c:v>
                </c:pt>
                <c:pt idx="55">
                  <c:v>426.68071503995623</c:v>
                </c:pt>
                <c:pt idx="56">
                  <c:v>444.81559429678055</c:v>
                </c:pt>
                <c:pt idx="57">
                  <c:v>447.74059116306597</c:v>
                </c:pt>
                <c:pt idx="58">
                  <c:v>423.24564510272648</c:v>
                </c:pt>
                <c:pt idx="59">
                  <c:v>410.00989170902432</c:v>
                </c:pt>
                <c:pt idx="60">
                  <c:v>478.81548311399877</c:v>
                </c:pt>
                <c:pt idx="61">
                  <c:v>586.65461362819065</c:v>
                </c:pt>
                <c:pt idx="62">
                  <c:v>677.46937723530084</c:v>
                </c:pt>
                <c:pt idx="63">
                  <c:v>644.68979222217138</c:v>
                </c:pt>
                <c:pt idx="64">
                  <c:v>669.20457920123431</c:v>
                </c:pt>
                <c:pt idx="65">
                  <c:v>720.00865966007063</c:v>
                </c:pt>
                <c:pt idx="66">
                  <c:v>705.11035536719714</c:v>
                </c:pt>
                <c:pt idx="67">
                  <c:v>693.64996841401273</c:v>
                </c:pt>
                <c:pt idx="68">
                  <c:v>669.70735708148845</c:v>
                </c:pt>
                <c:pt idx="69">
                  <c:v>651.62102664322515</c:v>
                </c:pt>
                <c:pt idx="70">
                  <c:v>662.78297358354814</c:v>
                </c:pt>
                <c:pt idx="71">
                  <c:v>679.76264710352984</c:v>
                </c:pt>
                <c:pt idx="72">
                  <c:v>683.07790248710648</c:v>
                </c:pt>
                <c:pt idx="73">
                  <c:v>650.75726190693888</c:v>
                </c:pt>
                <c:pt idx="74">
                  <c:v>533.14799520957013</c:v>
                </c:pt>
                <c:pt idx="75">
                  <c:v>543.51415147866066</c:v>
                </c:pt>
                <c:pt idx="76">
                  <c:v>585.44513567252</c:v>
                </c:pt>
                <c:pt idx="77">
                  <c:v>666.91415673546624</c:v>
                </c:pt>
                <c:pt idx="78">
                  <c:v>951.90123131665655</c:v>
                </c:pt>
                <c:pt idx="79">
                  <c:v>548.46482165199563</c:v>
                </c:pt>
                <c:pt idx="80">
                  <c:v>496.57950050467633</c:v>
                </c:pt>
                <c:pt idx="81">
                  <c:v>444.31634707425417</c:v>
                </c:pt>
                <c:pt idx="82">
                  <c:v>436.78737268767071</c:v>
                </c:pt>
                <c:pt idx="83">
                  <c:v>431.95364107018105</c:v>
                </c:pt>
                <c:pt idx="84">
                  <c:v>414.00996159594678</c:v>
                </c:pt>
                <c:pt idx="85">
                  <c:v>462.11793934588167</c:v>
                </c:pt>
                <c:pt idx="86">
                  <c:v>422.56133717010869</c:v>
                </c:pt>
                <c:pt idx="87">
                  <c:v>400.72479944387612</c:v>
                </c:pt>
                <c:pt idx="88">
                  <c:v>403.18714453493271</c:v>
                </c:pt>
                <c:pt idx="89">
                  <c:v>386.98170088784423</c:v>
                </c:pt>
                <c:pt idx="90">
                  <c:v>361.30085372817337</c:v>
                </c:pt>
                <c:pt idx="91">
                  <c:v>362.83931897000195</c:v>
                </c:pt>
                <c:pt idx="92">
                  <c:v>390.29766812203627</c:v>
                </c:pt>
                <c:pt idx="93">
                  <c:v>343.75428369434388</c:v>
                </c:pt>
                <c:pt idx="94">
                  <c:v>344.16453121955232</c:v>
                </c:pt>
                <c:pt idx="95">
                  <c:v>400.46390571661703</c:v>
                </c:pt>
                <c:pt idx="96">
                  <c:v>361.06309258967656</c:v>
                </c:pt>
                <c:pt idx="97">
                  <c:v>353.76843958236009</c:v>
                </c:pt>
                <c:pt idx="98">
                  <c:v>363.35565060728948</c:v>
                </c:pt>
                <c:pt idx="99">
                  <c:v>377.79429861658753</c:v>
                </c:pt>
                <c:pt idx="100">
                  <c:v>428.81813866865696</c:v>
                </c:pt>
                <c:pt idx="101">
                  <c:v>512.07008894584988</c:v>
                </c:pt>
                <c:pt idx="102">
                  <c:v>651.8404614627259</c:v>
                </c:pt>
                <c:pt idx="103">
                  <c:v>699.23132896105676</c:v>
                </c:pt>
                <c:pt idx="104">
                  <c:v>633.15339556728043</c:v>
                </c:pt>
                <c:pt idx="105">
                  <c:v>563.12234071937144</c:v>
                </c:pt>
                <c:pt idx="106">
                  <c:v>522.21618944332181</c:v>
                </c:pt>
                <c:pt idx="107">
                  <c:v>456.31017867483331</c:v>
                </c:pt>
                <c:pt idx="108">
                  <c:v>435.81619103657221</c:v>
                </c:pt>
                <c:pt idx="109">
                  <c:v>463.78502893178131</c:v>
                </c:pt>
                <c:pt idx="110">
                  <c:v>476.49929104935075</c:v>
                </c:pt>
                <c:pt idx="111">
                  <c:v>459.98226930459805</c:v>
                </c:pt>
                <c:pt idx="112">
                  <c:v>415.16012718778859</c:v>
                </c:pt>
                <c:pt idx="113">
                  <c:v>382.91273980536459</c:v>
                </c:pt>
                <c:pt idx="114">
                  <c:v>364.5456747211191</c:v>
                </c:pt>
                <c:pt idx="115">
                  <c:v>348.63623935666158</c:v>
                </c:pt>
                <c:pt idx="116">
                  <c:v>343.85262834815518</c:v>
                </c:pt>
                <c:pt idx="117">
                  <c:v>341.15809742967639</c:v>
                </c:pt>
                <c:pt idx="118">
                  <c:v>341.81509256834022</c:v>
                </c:pt>
                <c:pt idx="119">
                  <c:v>331.57773732785989</c:v>
                </c:pt>
                <c:pt idx="120">
                  <c:v>316.29074630811641</c:v>
                </c:pt>
                <c:pt idx="121">
                  <c:v>318.97285099240673</c:v>
                </c:pt>
                <c:pt idx="122">
                  <c:v>336.45915782410282</c:v>
                </c:pt>
                <c:pt idx="123">
                  <c:v>338.07473169513617</c:v>
                </c:pt>
                <c:pt idx="124">
                  <c:v>347.93953378520291</c:v>
                </c:pt>
                <c:pt idx="125">
                  <c:v>348.77545056145993</c:v>
                </c:pt>
                <c:pt idx="126">
                  <c:v>352.27962208658931</c:v>
                </c:pt>
                <c:pt idx="127">
                  <c:v>357.94769868991381</c:v>
                </c:pt>
                <c:pt idx="128">
                  <c:v>368.58830244329658</c:v>
                </c:pt>
                <c:pt idx="129">
                  <c:v>360.17557431251026</c:v>
                </c:pt>
                <c:pt idx="130">
                  <c:v>336.0910238665723</c:v>
                </c:pt>
                <c:pt idx="131">
                  <c:v>334.83243333091843</c:v>
                </c:pt>
                <c:pt idx="132">
                  <c:v>332.01452860571209</c:v>
                </c:pt>
                <c:pt idx="133">
                  <c:v>327.82779762292773</c:v>
                </c:pt>
                <c:pt idx="134">
                  <c:v>326.30546595755538</c:v>
                </c:pt>
                <c:pt idx="135">
                  <c:v>331.65496545090957</c:v>
                </c:pt>
                <c:pt idx="136">
                  <c:v>332.65823757037981</c:v>
                </c:pt>
                <c:pt idx="137">
                  <c:v>375.61019925058787</c:v>
                </c:pt>
                <c:pt idx="138">
                  <c:v>538.31148826698291</c:v>
                </c:pt>
                <c:pt idx="139">
                  <c:v>675.14191505465783</c:v>
                </c:pt>
                <c:pt idx="140">
                  <c:v>417.91005784794044</c:v>
                </c:pt>
                <c:pt idx="141">
                  <c:v>366.97160104941759</c:v>
                </c:pt>
                <c:pt idx="142">
                  <c:v>376.78699438111641</c:v>
                </c:pt>
                <c:pt idx="143">
                  <c:v>390.04644412500278</c:v>
                </c:pt>
                <c:pt idx="144">
                  <c:v>402.35431414882498</c:v>
                </c:pt>
                <c:pt idx="145">
                  <c:v>426.72716201447412</c:v>
                </c:pt>
                <c:pt idx="146">
                  <c:v>433.2712814990802</c:v>
                </c:pt>
                <c:pt idx="147">
                  <c:v>403.3096012111572</c:v>
                </c:pt>
                <c:pt idx="148">
                  <c:v>394.6685426844096</c:v>
                </c:pt>
                <c:pt idx="149">
                  <c:v>394.43250142552733</c:v>
                </c:pt>
                <c:pt idx="150">
                  <c:v>378.73369109015323</c:v>
                </c:pt>
                <c:pt idx="151">
                  <c:v>378.63030629134204</c:v>
                </c:pt>
                <c:pt idx="152">
                  <c:v>371.29024804631024</c:v>
                </c:pt>
                <c:pt idx="153">
                  <c:v>455.84477039564189</c:v>
                </c:pt>
                <c:pt idx="154">
                  <c:v>401.58506723023697</c:v>
                </c:pt>
                <c:pt idx="155">
                  <c:v>346.63651744548645</c:v>
                </c:pt>
                <c:pt idx="156">
                  <c:v>367.76736312530261</c:v>
                </c:pt>
                <c:pt idx="157">
                  <c:v>333.12545662768429</c:v>
                </c:pt>
                <c:pt idx="158">
                  <c:v>343.34881384355344</c:v>
                </c:pt>
                <c:pt idx="159">
                  <c:v>373.75300880959668</c:v>
                </c:pt>
                <c:pt idx="160">
                  <c:v>369.23927800330705</c:v>
                </c:pt>
                <c:pt idx="161">
                  <c:v>368.0677906008159</c:v>
                </c:pt>
                <c:pt idx="162">
                  <c:v>400.50095054394666</c:v>
                </c:pt>
                <c:pt idx="163">
                  <c:v>408.28352346709772</c:v>
                </c:pt>
                <c:pt idx="164">
                  <c:v>434.62593304750783</c:v>
                </c:pt>
                <c:pt idx="165">
                  <c:v>451.54691515577827</c:v>
                </c:pt>
                <c:pt idx="166">
                  <c:v>472.2412371407795</c:v>
                </c:pt>
                <c:pt idx="167">
                  <c:v>494.51957769451701</c:v>
                </c:pt>
                <c:pt idx="168">
                  <c:v>516.44007497306745</c:v>
                </c:pt>
                <c:pt idx="169">
                  <c:v>553.81177503372874</c:v>
                </c:pt>
                <c:pt idx="170">
                  <c:v>563.74283130923482</c:v>
                </c:pt>
                <c:pt idx="171">
                  <c:v>588.40483653440208</c:v>
                </c:pt>
                <c:pt idx="172">
                  <c:v>593.97952284287317</c:v>
                </c:pt>
                <c:pt idx="173">
                  <c:v>582.31079450164339</c:v>
                </c:pt>
                <c:pt idx="174">
                  <c:v>552.96897873901139</c:v>
                </c:pt>
                <c:pt idx="175">
                  <c:v>578.33196063932712</c:v>
                </c:pt>
                <c:pt idx="176">
                  <c:v>588.99255340062575</c:v>
                </c:pt>
                <c:pt idx="177">
                  <c:v>577.89914428678014</c:v>
                </c:pt>
                <c:pt idx="178">
                  <c:v>542.00250268496825</c:v>
                </c:pt>
                <c:pt idx="179">
                  <c:v>662.68484443453303</c:v>
                </c:pt>
                <c:pt idx="180">
                  <c:v>522.20759004524632</c:v>
                </c:pt>
                <c:pt idx="181">
                  <c:v>924.41180483770461</c:v>
                </c:pt>
                <c:pt idx="182">
                  <c:v>821.82495668590093</c:v>
                </c:pt>
                <c:pt idx="183">
                  <c:v>815.23199220434913</c:v>
                </c:pt>
                <c:pt idx="184">
                  <c:v>907.28049387873637</c:v>
                </c:pt>
                <c:pt idx="185">
                  <c:v>1010.5851927281077</c:v>
                </c:pt>
                <c:pt idx="186">
                  <c:v>997.51379918596535</c:v>
                </c:pt>
                <c:pt idx="187">
                  <c:v>891.62937242211501</c:v>
                </c:pt>
                <c:pt idx="188">
                  <c:v>856.6843105403683</c:v>
                </c:pt>
                <c:pt idx="189">
                  <c:v>874.34096820692935</c:v>
                </c:pt>
                <c:pt idx="190">
                  <c:v>947.31757269046159</c:v>
                </c:pt>
                <c:pt idx="191">
                  <c:v>1127.074635827043</c:v>
                </c:pt>
                <c:pt idx="192">
                  <c:v>1231.6394970024903</c:v>
                </c:pt>
                <c:pt idx="193">
                  <c:v>1377.7750673663793</c:v>
                </c:pt>
                <c:pt idx="194">
                  <c:v>1425.3198559447342</c:v>
                </c:pt>
                <c:pt idx="195">
                  <c:v>1436.0782581937699</c:v>
                </c:pt>
                <c:pt idx="196">
                  <c:v>1324.2604419064537</c:v>
                </c:pt>
                <c:pt idx="197">
                  <c:v>1284.5471907420404</c:v>
                </c:pt>
                <c:pt idx="198">
                  <c:v>1305.5290982961378</c:v>
                </c:pt>
                <c:pt idx="199">
                  <c:v>1268.8328105916332</c:v>
                </c:pt>
                <c:pt idx="200">
                  <c:v>1132.1847737961293</c:v>
                </c:pt>
                <c:pt idx="201">
                  <c:v>1058.8677352259035</c:v>
                </c:pt>
                <c:pt idx="202">
                  <c:v>968.35811446557454</c:v>
                </c:pt>
                <c:pt idx="203">
                  <c:v>1005.0164116168987</c:v>
                </c:pt>
                <c:pt idx="204">
                  <c:v>1063.9400593263501</c:v>
                </c:pt>
                <c:pt idx="205">
                  <c:v>1183.5635811255793</c:v>
                </c:pt>
                <c:pt idx="206">
                  <c:v>1194.9280265598345</c:v>
                </c:pt>
                <c:pt idx="207">
                  <c:v>1174.2425715559468</c:v>
                </c:pt>
                <c:pt idx="208">
                  <c:v>1002.6454693580429</c:v>
                </c:pt>
                <c:pt idx="209">
                  <c:v>931.08822741330164</c:v>
                </c:pt>
                <c:pt idx="210">
                  <c:v>863.54407394644136</c:v>
                </c:pt>
                <c:pt idx="211">
                  <c:v>825.64159995630393</c:v>
                </c:pt>
                <c:pt idx="212">
                  <c:v>830.52687588400715</c:v>
                </c:pt>
                <c:pt idx="213">
                  <c:v>876.71683622939452</c:v>
                </c:pt>
                <c:pt idx="214">
                  <c:v>962.31573623687439</c:v>
                </c:pt>
                <c:pt idx="215">
                  <c:v>1042.6956576592245</c:v>
                </c:pt>
                <c:pt idx="216">
                  <c:v>1288.4259937787326</c:v>
                </c:pt>
                <c:pt idx="217">
                  <c:v>1412.5831158983228</c:v>
                </c:pt>
                <c:pt idx="218">
                  <c:v>1463.8668702439995</c:v>
                </c:pt>
                <c:pt idx="219">
                  <c:v>1660.8035541704201</c:v>
                </c:pt>
                <c:pt idx="220">
                  <c:v>1561.5232711056203</c:v>
                </c:pt>
                <c:pt idx="221">
                  <c:v>1417.4263926397389</c:v>
                </c:pt>
                <c:pt idx="222">
                  <c:v>1150.4341547661138</c:v>
                </c:pt>
                <c:pt idx="223">
                  <c:v>962.75771063646539</c:v>
                </c:pt>
                <c:pt idx="224">
                  <c:v>804.90085959213297</c:v>
                </c:pt>
                <c:pt idx="225">
                  <c:v>755.00052188541588</c:v>
                </c:pt>
                <c:pt idx="226">
                  <c:v>828.63512953661188</c:v>
                </c:pt>
                <c:pt idx="227">
                  <c:v>919.80545277787189</c:v>
                </c:pt>
                <c:pt idx="228">
                  <c:v>1121.2257073141677</c:v>
                </c:pt>
                <c:pt idx="229">
                  <c:v>1452.4474356278463</c:v>
                </c:pt>
                <c:pt idx="230">
                  <c:v>1461.1333356308867</c:v>
                </c:pt>
                <c:pt idx="231">
                  <c:v>1573.0236932653322</c:v>
                </c:pt>
                <c:pt idx="232">
                  <c:v>1534.9517283801372</c:v>
                </c:pt>
                <c:pt idx="233">
                  <c:v>1518.7093022088693</c:v>
                </c:pt>
                <c:pt idx="234">
                  <c:v>1555.6500538857911</c:v>
                </c:pt>
                <c:pt idx="235">
                  <c:v>1730.044627533407</c:v>
                </c:pt>
                <c:pt idx="236">
                  <c:v>1788.4155248428137</c:v>
                </c:pt>
                <c:pt idx="237">
                  <c:v>1805.9126861182751</c:v>
                </c:pt>
                <c:pt idx="238">
                  <c:v>1624.3639748755274</c:v>
                </c:pt>
                <c:pt idx="239">
                  <c:v>1564.7083589500521</c:v>
                </c:pt>
                <c:pt idx="240">
                  <c:v>1334.4700635682952</c:v>
                </c:pt>
                <c:pt idx="241">
                  <c:v>1233.8728856330131</c:v>
                </c:pt>
                <c:pt idx="242">
                  <c:v>1295.5050622855535</c:v>
                </c:pt>
                <c:pt idx="243">
                  <c:v>1195.8888838207879</c:v>
                </c:pt>
                <c:pt idx="244">
                  <c:v>1023.65978704179</c:v>
                </c:pt>
                <c:pt idx="245">
                  <c:v>984.66465415798245</c:v>
                </c:pt>
                <c:pt idx="246">
                  <c:v>1115.8195324671021</c:v>
                </c:pt>
                <c:pt idx="247">
                  <c:v>1164.1072917944387</c:v>
                </c:pt>
                <c:pt idx="248">
                  <c:v>1049.8765391744341</c:v>
                </c:pt>
                <c:pt idx="249">
                  <c:v>1008.8778575433387</c:v>
                </c:pt>
                <c:pt idx="250">
                  <c:v>995.37693931868694</c:v>
                </c:pt>
                <c:pt idx="251">
                  <c:v>939.44154716930711</c:v>
                </c:pt>
                <c:pt idx="252">
                  <c:v>883.55769933014074</c:v>
                </c:pt>
                <c:pt idx="253">
                  <c:v>996.87071117341543</c:v>
                </c:pt>
                <c:pt idx="254">
                  <c:v>1514.356935762487</c:v>
                </c:pt>
                <c:pt idx="255">
                  <c:v>1838.0211298789382</c:v>
                </c:pt>
                <c:pt idx="256">
                  <c:v>2149.9235015376908</c:v>
                </c:pt>
                <c:pt idx="257">
                  <c:v>2082.3479408577259</c:v>
                </c:pt>
                <c:pt idx="258">
                  <c:v>1752.8294533096664</c:v>
                </c:pt>
                <c:pt idx="259">
                  <c:v>1665.0036571132434</c:v>
                </c:pt>
                <c:pt idx="260">
                  <c:v>1703.6370912904035</c:v>
                </c:pt>
                <c:pt idx="261">
                  <c:v>1928.9244203204416</c:v>
                </c:pt>
                <c:pt idx="262">
                  <c:v>2090.6392826444367</c:v>
                </c:pt>
                <c:pt idx="263">
                  <c:v>1938.0148444484221</c:v>
                </c:pt>
                <c:pt idx="264">
                  <c:v>1832.2462287175717</c:v>
                </c:pt>
                <c:pt idx="265">
                  <c:v>2839.9933745109106</c:v>
                </c:pt>
                <c:pt idx="266">
                  <c:v>3292.4082294957129</c:v>
                </c:pt>
                <c:pt idx="267">
                  <c:v>3179.1968825716353</c:v>
                </c:pt>
                <c:pt idx="281">
                  <c:v>4416.4230999274478</c:v>
                </c:pt>
                <c:pt idx="282">
                  <c:v>3691.3124625412433</c:v>
                </c:pt>
                <c:pt idx="283">
                  <c:v>3531.3695268985357</c:v>
                </c:pt>
                <c:pt idx="284">
                  <c:v>2774.0259444220956</c:v>
                </c:pt>
                <c:pt idx="285">
                  <c:v>3704.8437799499989</c:v>
                </c:pt>
                <c:pt idx="286">
                  <c:v>2886.3164069885979</c:v>
                </c:pt>
                <c:pt idx="287">
                  <c:v>4062.70265051468</c:v>
                </c:pt>
                <c:pt idx="288">
                  <c:v>3356.6625152134488</c:v>
                </c:pt>
                <c:pt idx="289">
                  <c:v>3110.5247789711912</c:v>
                </c:pt>
                <c:pt idx="295">
                  <c:v>5172.5704620268652</c:v>
                </c:pt>
                <c:pt idx="301">
                  <c:v>6849.1660013227174</c:v>
                </c:pt>
                <c:pt idx="302">
                  <c:v>3451.8808025002718</c:v>
                </c:pt>
                <c:pt idx="305">
                  <c:v>7147.0825017372872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4-4CB0-A35A-0AF59DE343D6}"/>
            </c:ext>
          </c:extLst>
        </c:ser>
        <c:ser>
          <c:idx val="2"/>
          <c:order val="1"/>
          <c:tx>
            <c:strRef>
              <c:f>'090'!$AF$11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'090'!$AF$14:$AF$4146</c:f>
              <c:numCache>
                <c:formatCode>0</c:formatCode>
                <c:ptCount val="4133"/>
                <c:pt idx="0">
                  <c:v>446.75940263859928</c:v>
                </c:pt>
                <c:pt idx="1">
                  <c:v>520.47149867270946</c:v>
                </c:pt>
                <c:pt idx="2">
                  <c:v>542.12128651632145</c:v>
                </c:pt>
                <c:pt idx="3">
                  <c:v>632.67756824879461</c:v>
                </c:pt>
                <c:pt idx="4">
                  <c:v>998.89258784262904</c:v>
                </c:pt>
                <c:pt idx="5">
                  <c:v>810.8047030704447</c:v>
                </c:pt>
                <c:pt idx="6">
                  <c:v>799.57534138832762</c:v>
                </c:pt>
                <c:pt idx="7">
                  <c:v>743.79481857961002</c:v>
                </c:pt>
                <c:pt idx="8">
                  <c:v>709.10720118149095</c:v>
                </c:pt>
                <c:pt idx="9">
                  <c:v>690.46546837937785</c:v>
                </c:pt>
                <c:pt idx="10">
                  <c:v>613.29989968491191</c:v>
                </c:pt>
                <c:pt idx="11">
                  <c:v>607.29445508438539</c:v>
                </c:pt>
                <c:pt idx="12">
                  <c:v>605.89790769701574</c:v>
                </c:pt>
                <c:pt idx="13">
                  <c:v>619.01480717372374</c:v>
                </c:pt>
                <c:pt idx="14">
                  <c:v>612.73536530491867</c:v>
                </c:pt>
                <c:pt idx="15">
                  <c:v>561.31427061487034</c:v>
                </c:pt>
                <c:pt idx="16">
                  <c:v>502.1643103784632</c:v>
                </c:pt>
                <c:pt idx="17">
                  <c:v>423.94088818982829</c:v>
                </c:pt>
                <c:pt idx="18">
                  <c:v>394.74867272764345</c:v>
                </c:pt>
                <c:pt idx="19">
                  <c:v>361.4300299770274</c:v>
                </c:pt>
                <c:pt idx="20">
                  <c:v>363.61257859026341</c:v>
                </c:pt>
                <c:pt idx="21">
                  <c:v>443.08566547388421</c:v>
                </c:pt>
                <c:pt idx="22">
                  <c:v>510.64466832296108</c:v>
                </c:pt>
                <c:pt idx="23">
                  <c:v>498.84815720352259</c:v>
                </c:pt>
                <c:pt idx="24">
                  <c:v>492.31286127331089</c:v>
                </c:pt>
                <c:pt idx="25">
                  <c:v>437.9439844927611</c:v>
                </c:pt>
                <c:pt idx="26">
                  <c:v>387.92630169875662</c:v>
                </c:pt>
                <c:pt idx="27">
                  <c:v>401.40152951118108</c:v>
                </c:pt>
                <c:pt idx="28">
                  <c:v>465.28785946619797</c:v>
                </c:pt>
                <c:pt idx="29">
                  <c:v>504.51209708475869</c:v>
                </c:pt>
                <c:pt idx="30">
                  <c:v>751.10747109724059</c:v>
                </c:pt>
                <c:pt idx="31">
                  <c:v>689.63650687871666</c:v>
                </c:pt>
                <c:pt idx="32">
                  <c:v>734.22359648950146</c:v>
                </c:pt>
                <c:pt idx="33">
                  <c:v>767.2031874173573</c:v>
                </c:pt>
                <c:pt idx="34">
                  <c:v>654.00019106243201</c:v>
                </c:pt>
                <c:pt idx="35">
                  <c:v>559.87418076756114</c:v>
                </c:pt>
                <c:pt idx="36">
                  <c:v>679.96822687969257</c:v>
                </c:pt>
                <c:pt idx="37">
                  <c:v>613.27871885260754</c:v>
                </c:pt>
                <c:pt idx="38">
                  <c:v>617.99074410440483</c:v>
                </c:pt>
                <c:pt idx="39">
                  <c:v>653.60413511033335</c:v>
                </c:pt>
                <c:pt idx="40">
                  <c:v>564.67852541715308</c:v>
                </c:pt>
                <c:pt idx="41">
                  <c:v>583.97388372399951</c:v>
                </c:pt>
                <c:pt idx="42">
                  <c:v>600.41318766859456</c:v>
                </c:pt>
                <c:pt idx="43">
                  <c:v>728.51833072748877</c:v>
                </c:pt>
                <c:pt idx="44">
                  <c:v>672.60895630546656</c:v>
                </c:pt>
                <c:pt idx="45">
                  <c:v>961.32950077418775</c:v>
                </c:pt>
                <c:pt idx="46">
                  <c:v>847.05773015645411</c:v>
                </c:pt>
                <c:pt idx="47">
                  <c:v>1298.1382847537827</c:v>
                </c:pt>
                <c:pt idx="48">
                  <c:v>1376.5662880770772</c:v>
                </c:pt>
                <c:pt idx="49">
                  <c:v>856.58222206217488</c:v>
                </c:pt>
                <c:pt idx="50">
                  <c:v>589.26969832256395</c:v>
                </c:pt>
                <c:pt idx="51">
                  <c:v>559.20810965058126</c:v>
                </c:pt>
                <c:pt idx="52">
                  <c:v>491.20573153923152</c:v>
                </c:pt>
                <c:pt idx="53">
                  <c:v>466.04971635727316</c:v>
                </c:pt>
                <c:pt idx="54">
                  <c:v>442.74633166401298</c:v>
                </c:pt>
                <c:pt idx="55">
                  <c:v>449.02069609456021</c:v>
                </c:pt>
                <c:pt idx="56">
                  <c:v>469.41019430932033</c:v>
                </c:pt>
                <c:pt idx="57">
                  <c:v>471.90571324109357</c:v>
                </c:pt>
                <c:pt idx="58">
                  <c:v>442.1424757886021</c:v>
                </c:pt>
                <c:pt idx="59">
                  <c:v>425.62534735568397</c:v>
                </c:pt>
                <c:pt idx="60">
                  <c:v>505.62744809767952</c:v>
                </c:pt>
                <c:pt idx="61">
                  <c:v>631.55135955640162</c:v>
                </c:pt>
                <c:pt idx="62">
                  <c:v>737.44660406561559</c:v>
                </c:pt>
                <c:pt idx="63">
                  <c:v>697.93673255101839</c:v>
                </c:pt>
                <c:pt idx="64">
                  <c:v>725.83200455664746</c:v>
                </c:pt>
                <c:pt idx="65">
                  <c:v>784.65585712671589</c:v>
                </c:pt>
                <c:pt idx="66">
                  <c:v>766.18278645947851</c:v>
                </c:pt>
                <c:pt idx="67">
                  <c:v>751.75432442716954</c:v>
                </c:pt>
                <c:pt idx="68">
                  <c:v>722.64089253681357</c:v>
                </c:pt>
                <c:pt idx="69">
                  <c:v>700.41720287500004</c:v>
                </c:pt>
                <c:pt idx="70">
                  <c:v>712.60325130564092</c:v>
                </c:pt>
                <c:pt idx="71">
                  <c:v>731.63368394764507</c:v>
                </c:pt>
                <c:pt idx="72">
                  <c:v>734.58833054681986</c:v>
                </c:pt>
                <c:pt idx="73">
                  <c:v>695.6183936592364</c:v>
                </c:pt>
                <c:pt idx="74">
                  <c:v>556.30889663376945</c:v>
                </c:pt>
                <c:pt idx="75">
                  <c:v>567.55872074531328</c:v>
                </c:pt>
                <c:pt idx="76">
                  <c:v>615.94363653305572</c:v>
                </c:pt>
                <c:pt idx="77">
                  <c:v>710.84388981384177</c:v>
                </c:pt>
                <c:pt idx="78">
                  <c:v>1045.1771472337384</c:v>
                </c:pt>
                <c:pt idx="79">
                  <c:v>569.6004231879275</c:v>
                </c:pt>
                <c:pt idx="80">
                  <c:v>507.61321504487159</c:v>
                </c:pt>
                <c:pt idx="81">
                  <c:v>445.18149833345944</c:v>
                </c:pt>
                <c:pt idx="82">
                  <c:v>435.37822755597512</c:v>
                </c:pt>
                <c:pt idx="83">
                  <c:v>428.74583062448346</c:v>
                </c:pt>
                <c:pt idx="84">
                  <c:v>406.68996562623352</c:v>
                </c:pt>
                <c:pt idx="85">
                  <c:v>462.34193265641784</c:v>
                </c:pt>
                <c:pt idx="86">
                  <c:v>414.85909977400468</c:v>
                </c:pt>
                <c:pt idx="87">
                  <c:v>388.22340153810956</c:v>
                </c:pt>
                <c:pt idx="88">
                  <c:v>390.17462426373129</c:v>
                </c:pt>
                <c:pt idx="89">
                  <c:v>370.16374259153514</c:v>
                </c:pt>
                <c:pt idx="90">
                  <c:v>339.00532737512447</c:v>
                </c:pt>
                <c:pt idx="91">
                  <c:v>339.86963263106605</c:v>
                </c:pt>
                <c:pt idx="92">
                  <c:v>371.22791895783797</c:v>
                </c:pt>
                <c:pt idx="93">
                  <c:v>300.10539474307558</c:v>
                </c:pt>
                <c:pt idx="94">
                  <c:v>299.47834304353694</c:v>
                </c:pt>
                <c:pt idx="95">
                  <c:v>364.60320542853515</c:v>
                </c:pt>
                <c:pt idx="96">
                  <c:v>317.13961178529189</c:v>
                </c:pt>
                <c:pt idx="97">
                  <c:v>307.44797122395926</c:v>
                </c:pt>
                <c:pt idx="98">
                  <c:v>317.61734717115115</c:v>
                </c:pt>
                <c:pt idx="99">
                  <c:v>333.49429604112964</c:v>
                </c:pt>
                <c:pt idx="100">
                  <c:v>392.41264731436871</c:v>
                </c:pt>
                <c:pt idx="101">
                  <c:v>489.24642238187067</c:v>
                </c:pt>
                <c:pt idx="102">
                  <c:v>652.57245890782315</c:v>
                </c:pt>
                <c:pt idx="103">
                  <c:v>707.21672482372276</c:v>
                </c:pt>
                <c:pt idx="104">
                  <c:v>628.36828380773147</c:v>
                </c:pt>
                <c:pt idx="105">
                  <c:v>544.86911166923119</c:v>
                </c:pt>
                <c:pt idx="106">
                  <c:v>495.63453196821257</c:v>
                </c:pt>
                <c:pt idx="107">
                  <c:v>416.9883528643245</c:v>
                </c:pt>
                <c:pt idx="108">
                  <c:v>391.76808332540998</c:v>
                </c:pt>
                <c:pt idx="109">
                  <c:v>423.56290264940145</c:v>
                </c:pt>
                <c:pt idx="110">
                  <c:v>437.41116223499341</c:v>
                </c:pt>
                <c:pt idx="111">
                  <c:v>416.86967610020645</c:v>
                </c:pt>
                <c:pt idx="112">
                  <c:v>363.02804835123499</c:v>
                </c:pt>
                <c:pt idx="113">
                  <c:v>323.98024970154057</c:v>
                </c:pt>
                <c:pt idx="114">
                  <c:v>301.26224199087966</c:v>
                </c:pt>
                <c:pt idx="115">
                  <c:v>281.43556336232228</c:v>
                </c:pt>
                <c:pt idx="116">
                  <c:v>274.6980898584132</c:v>
                </c:pt>
                <c:pt idx="117">
                  <c:v>270.41835763688965</c:v>
                </c:pt>
                <c:pt idx="118">
                  <c:v>270.08159724729859</c:v>
                </c:pt>
                <c:pt idx="119">
                  <c:v>256.92795405871431</c:v>
                </c:pt>
                <c:pt idx="120">
                  <c:v>237.83356289452635</c:v>
                </c:pt>
                <c:pt idx="121">
                  <c:v>239.87928432331938</c:v>
                </c:pt>
                <c:pt idx="122">
                  <c:v>259.34171416082501</c:v>
                </c:pt>
                <c:pt idx="123">
                  <c:v>260.13269345637445</c:v>
                </c:pt>
                <c:pt idx="124">
                  <c:v>270.62864712725741</c:v>
                </c:pt>
                <c:pt idx="125">
                  <c:v>270.50238278189363</c:v>
                </c:pt>
                <c:pt idx="126">
                  <c:v>273.51524167049729</c:v>
                </c:pt>
                <c:pt idx="127">
                  <c:v>279.0738712393304</c:v>
                </c:pt>
                <c:pt idx="128">
                  <c:v>290.48253274940868</c:v>
                </c:pt>
                <c:pt idx="129">
                  <c:v>279.47550968987622</c:v>
                </c:pt>
                <c:pt idx="130">
                  <c:v>250.03104861251825</c:v>
                </c:pt>
                <c:pt idx="131">
                  <c:v>247.44065801784757</c:v>
                </c:pt>
                <c:pt idx="132">
                  <c:v>243.01578014135035</c:v>
                </c:pt>
                <c:pt idx="133">
                  <c:v>236.98051843240839</c:v>
                </c:pt>
                <c:pt idx="134">
                  <c:v>234.0798441557159</c:v>
                </c:pt>
                <c:pt idx="135">
                  <c:v>239.26367712458409</c:v>
                </c:pt>
                <c:pt idx="136">
                  <c:v>239.33430141829464</c:v>
                </c:pt>
                <c:pt idx="137">
                  <c:v>288.75632519522611</c:v>
                </c:pt>
                <c:pt idx="138">
                  <c:v>479.05991054414227</c:v>
                </c:pt>
                <c:pt idx="139">
                  <c:v>638.92718738868189</c:v>
                </c:pt>
                <c:pt idx="140">
                  <c:v>335.19177718099525</c:v>
                </c:pt>
                <c:pt idx="141">
                  <c:v>274.15448510059628</c:v>
                </c:pt>
                <c:pt idx="142">
                  <c:v>284.59231082045807</c:v>
                </c:pt>
                <c:pt idx="143">
                  <c:v>299.08196761348177</c:v>
                </c:pt>
                <c:pt idx="144">
                  <c:v>312.45211885348863</c:v>
                </c:pt>
                <c:pt idx="145">
                  <c:v>340.01636167211558</c:v>
                </c:pt>
                <c:pt idx="146">
                  <c:v>346.60562992480953</c:v>
                </c:pt>
                <c:pt idx="147">
                  <c:v>310.24689844511619</c:v>
                </c:pt>
                <c:pt idx="148">
                  <c:v>298.97125139033523</c:v>
                </c:pt>
                <c:pt idx="149">
                  <c:v>297.5838599448075</c:v>
                </c:pt>
                <c:pt idx="150">
                  <c:v>278.004975468113</c:v>
                </c:pt>
                <c:pt idx="151">
                  <c:v>276.77365044619836</c:v>
                </c:pt>
                <c:pt idx="152">
                  <c:v>267.02859195814176</c:v>
                </c:pt>
                <c:pt idx="153">
                  <c:v>365.39480475757165</c:v>
                </c:pt>
                <c:pt idx="154">
                  <c:v>300.45016401025254</c:v>
                </c:pt>
                <c:pt idx="155">
                  <c:v>234.69511547546807</c:v>
                </c:pt>
                <c:pt idx="156">
                  <c:v>258.44523807546796</c:v>
                </c:pt>
                <c:pt idx="157">
                  <c:v>216.58035811378019</c:v>
                </c:pt>
                <c:pt idx="158">
                  <c:v>227.49814134443065</c:v>
                </c:pt>
                <c:pt idx="159">
                  <c:v>262.15808663410945</c:v>
                </c:pt>
                <c:pt idx="160">
                  <c:v>255.73811925045533</c:v>
                </c:pt>
                <c:pt idx="161">
                  <c:v>253.25020293009376</c:v>
                </c:pt>
                <c:pt idx="162">
                  <c:v>290.2971658398755</c:v>
                </c:pt>
                <c:pt idx="163">
                  <c:v>298.34343813791639</c:v>
                </c:pt>
                <c:pt idx="164">
                  <c:v>328.22481238567389</c:v>
                </c:pt>
                <c:pt idx="165">
                  <c:v>347.02215431326704</c:v>
                </c:pt>
                <c:pt idx="166">
                  <c:v>370.25871962524934</c:v>
                </c:pt>
                <c:pt idx="167">
                  <c:v>395.35883619456837</c:v>
                </c:pt>
                <c:pt idx="168">
                  <c:v>420.0379606754322</c:v>
                </c:pt>
                <c:pt idx="169">
                  <c:v>462.89497078230863</c:v>
                </c:pt>
                <c:pt idx="170">
                  <c:v>473.46887055370848</c:v>
                </c:pt>
                <c:pt idx="171">
                  <c:v>501.37329850118016</c:v>
                </c:pt>
                <c:pt idx="172">
                  <c:v>506.82205713489168</c:v>
                </c:pt>
                <c:pt idx="173">
                  <c:v>491.98444559248458</c:v>
                </c:pt>
                <c:pt idx="174">
                  <c:v>456.35496649548668</c:v>
                </c:pt>
                <c:pt idx="175">
                  <c:v>485.08407288430948</c:v>
                </c:pt>
                <c:pt idx="176">
                  <c:v>496.51625087428874</c:v>
                </c:pt>
                <c:pt idx="177">
                  <c:v>482.35548548174529</c:v>
                </c:pt>
                <c:pt idx="178">
                  <c:v>439.01444657394762</c:v>
                </c:pt>
                <c:pt idx="179">
                  <c:v>579.88397631482803</c:v>
                </c:pt>
                <c:pt idx="180">
                  <c:v>413.50692236294225</c:v>
                </c:pt>
                <c:pt idx="181">
                  <c:v>885.57865568369755</c:v>
                </c:pt>
                <c:pt idx="182">
                  <c:v>763.77855024649762</c:v>
                </c:pt>
                <c:pt idx="183">
                  <c:v>754.91242559782927</c:v>
                </c:pt>
                <c:pt idx="184">
                  <c:v>858.52475889392792</c:v>
                </c:pt>
                <c:pt idx="185">
                  <c:v>978.9307038116691</c:v>
                </c:pt>
                <c:pt idx="186">
                  <c:v>962.42359885704127</c:v>
                </c:pt>
                <c:pt idx="187">
                  <c:v>836.72469011216867</c:v>
                </c:pt>
                <c:pt idx="188">
                  <c:v>794.48385769918275</c:v>
                </c:pt>
                <c:pt idx="189">
                  <c:v>814.12740122538253</c:v>
                </c:pt>
                <c:pt idx="190">
                  <c:v>898.85323512448929</c:v>
                </c:pt>
                <c:pt idx="191">
                  <c:v>1109.2031380271835</c:v>
                </c:pt>
                <c:pt idx="192">
                  <c:v>1231.0916268579551</c:v>
                </c:pt>
                <c:pt idx="193">
                  <c:v>1401.8868323810113</c:v>
                </c:pt>
                <c:pt idx="194">
                  <c:v>1456.6928828622626</c:v>
                </c:pt>
                <c:pt idx="195">
                  <c:v>1468.2208317796089</c:v>
                </c:pt>
                <c:pt idx="196">
                  <c:v>1335.5414647718353</c:v>
                </c:pt>
                <c:pt idx="197">
                  <c:v>1287.6909979086533</c:v>
                </c:pt>
                <c:pt idx="198">
                  <c:v>1311.2466001260723</c:v>
                </c:pt>
                <c:pt idx="199">
                  <c:v>1266.9455020392536</c:v>
                </c:pt>
                <c:pt idx="200">
                  <c:v>1105.0541109042006</c:v>
                </c:pt>
                <c:pt idx="201">
                  <c:v>1017.6697765047684</c:v>
                </c:pt>
                <c:pt idx="202">
                  <c:v>910.05887482286209</c:v>
                </c:pt>
                <c:pt idx="203">
                  <c:v>952.05728833113619</c:v>
                </c:pt>
                <c:pt idx="204">
                  <c:v>1020.250231907795</c:v>
                </c:pt>
                <c:pt idx="205">
                  <c:v>1159.8547920606629</c:v>
                </c:pt>
                <c:pt idx="206">
                  <c:v>1172.0957329606206</c:v>
                </c:pt>
                <c:pt idx="207">
                  <c:v>1146.6309086392334</c:v>
                </c:pt>
                <c:pt idx="208">
                  <c:v>943.62296997194483</c:v>
                </c:pt>
                <c:pt idx="209">
                  <c:v>858.30898454367127</c:v>
                </c:pt>
                <c:pt idx="210">
                  <c:v>777.71627967761037</c:v>
                </c:pt>
                <c:pt idx="211">
                  <c:v>731.99613890181206</c:v>
                </c:pt>
                <c:pt idx="212">
                  <c:v>736.61452744112</c:v>
                </c:pt>
                <c:pt idx="213">
                  <c:v>789.82666235417423</c:v>
                </c:pt>
                <c:pt idx="214">
                  <c:v>889.40225569321944</c:v>
                </c:pt>
                <c:pt idx="215">
                  <c:v>982.8378742262297</c:v>
                </c:pt>
                <c:pt idx="216">
                  <c:v>1270.8033924029555</c:v>
                </c:pt>
                <c:pt idx="217">
                  <c:v>1415.7415999915424</c:v>
                </c:pt>
                <c:pt idx="218">
                  <c:v>1474.9464337284662</c:v>
                </c:pt>
                <c:pt idx="219">
                  <c:v>1705.5076552074418</c:v>
                </c:pt>
                <c:pt idx="220">
                  <c:v>1587.5783272849819</c:v>
                </c:pt>
                <c:pt idx="221">
                  <c:v>1416.9235930083078</c:v>
                </c:pt>
                <c:pt idx="222">
                  <c:v>1101.6860829578181</c:v>
                </c:pt>
                <c:pt idx="223">
                  <c:v>879.76127142965356</c:v>
                </c:pt>
                <c:pt idx="224">
                  <c:v>692.9183341195079</c:v>
                </c:pt>
                <c:pt idx="225">
                  <c:v>633.08305955949811</c:v>
                </c:pt>
                <c:pt idx="226">
                  <c:v>718.58301483232719</c:v>
                </c:pt>
                <c:pt idx="227">
                  <c:v>824.71322374052545</c:v>
                </c:pt>
                <c:pt idx="228">
                  <c:v>1060.5492341722954</c:v>
                </c:pt>
                <c:pt idx="229">
                  <c:v>1449.092860812751</c:v>
                </c:pt>
                <c:pt idx="230">
                  <c:v>1458.1825717936324</c:v>
                </c:pt>
                <c:pt idx="231">
                  <c:v>1588.6892917526372</c:v>
                </c:pt>
                <c:pt idx="232">
                  <c:v>1542.7697499238295</c:v>
                </c:pt>
                <c:pt idx="233">
                  <c:v>1522.5320183467013</c:v>
                </c:pt>
                <c:pt idx="234">
                  <c:v>1564.8627312968547</c:v>
                </c:pt>
                <c:pt idx="235">
                  <c:v>1768.9038230360602</c:v>
                </c:pt>
                <c:pt idx="236">
                  <c:v>1836.4464720244312</c:v>
                </c:pt>
                <c:pt idx="237">
                  <c:v>1855.9023727375725</c:v>
                </c:pt>
                <c:pt idx="238">
                  <c:v>1641.186658723409</c:v>
                </c:pt>
                <c:pt idx="239">
                  <c:v>1569.8745862589772</c:v>
                </c:pt>
                <c:pt idx="240">
                  <c:v>1297.8770085518618</c:v>
                </c:pt>
                <c:pt idx="241">
                  <c:v>1178.3983925464815</c:v>
                </c:pt>
                <c:pt idx="242">
                  <c:v>1249.7778407620685</c:v>
                </c:pt>
                <c:pt idx="243">
                  <c:v>1131.453341780825</c:v>
                </c:pt>
                <c:pt idx="244">
                  <c:v>927.70188007695538</c:v>
                </c:pt>
                <c:pt idx="245">
                  <c:v>880.69625824978027</c:v>
                </c:pt>
                <c:pt idx="246">
                  <c:v>1033.86712017899</c:v>
                </c:pt>
                <c:pt idx="247">
                  <c:v>1089.5472538943372</c:v>
                </c:pt>
                <c:pt idx="248">
                  <c:v>954.02913825987173</c:v>
                </c:pt>
                <c:pt idx="249">
                  <c:v>904.66640025941649</c:v>
                </c:pt>
                <c:pt idx="250">
                  <c:v>887.65397214889515</c:v>
                </c:pt>
                <c:pt idx="251">
                  <c:v>820.71863353869389</c:v>
                </c:pt>
                <c:pt idx="252">
                  <c:v>753.84393529344948</c:v>
                </c:pt>
                <c:pt idx="253">
                  <c:v>886.02436608637117</c:v>
                </c:pt>
                <c:pt idx="254">
                  <c:v>1493.7026942272889</c:v>
                </c:pt>
                <c:pt idx="255">
                  <c:v>1873.3551041651242</c:v>
                </c:pt>
                <c:pt idx="256">
                  <c:v>2239.1700759174314</c:v>
                </c:pt>
                <c:pt idx="257">
                  <c:v>2158.5404213888946</c:v>
                </c:pt>
                <c:pt idx="258">
                  <c:v>1769.7426176037761</c:v>
                </c:pt>
                <c:pt idx="259">
                  <c:v>1665.2891565852888</c:v>
                </c:pt>
                <c:pt idx="260">
                  <c:v>1709.6112607121931</c:v>
                </c:pt>
                <c:pt idx="261">
                  <c:v>1973.5261823130718</c:v>
                </c:pt>
                <c:pt idx="262">
                  <c:v>2162.6499666127233</c:v>
                </c:pt>
                <c:pt idx="263">
                  <c:v>1981.9628091241277</c:v>
                </c:pt>
                <c:pt idx="264">
                  <c:v>1848.728773016504</c:v>
                </c:pt>
                <c:pt idx="265">
                  <c:v>3033.1557069280743</c:v>
                </c:pt>
                <c:pt idx="266">
                  <c:v>3564.2505340060725</c:v>
                </c:pt>
                <c:pt idx="267">
                  <c:v>3429.9027706030356</c:v>
                </c:pt>
                <c:pt idx="281">
                  <c:v>4869.2518174227507</c:v>
                </c:pt>
                <c:pt idx="282">
                  <c:v>4015.0225358289754</c:v>
                </c:pt>
                <c:pt idx="283">
                  <c:v>3825.6964327569622</c:v>
                </c:pt>
                <c:pt idx="284">
                  <c:v>2933.5460392923219</c:v>
                </c:pt>
                <c:pt idx="285">
                  <c:v>4027.4679023033796</c:v>
                </c:pt>
                <c:pt idx="286">
                  <c:v>3063.3365788564333</c:v>
                </c:pt>
                <c:pt idx="287">
                  <c:v>4446.1624512771132</c:v>
                </c:pt>
                <c:pt idx="288">
                  <c:v>3614.3690544891897</c:v>
                </c:pt>
                <c:pt idx="289">
                  <c:v>3323.6373036529994</c:v>
                </c:pt>
                <c:pt idx="295">
                  <c:v>5742.6257404114112</c:v>
                </c:pt>
                <c:pt idx="301">
                  <c:v>7708.1434198053266</c:v>
                </c:pt>
                <c:pt idx="302">
                  <c:v>3710.1793600512697</c:v>
                </c:pt>
                <c:pt idx="305">
                  <c:v>8054.0016463236261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84-4CB0-A35A-0AF59DE3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  <c:max val="8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'090'!$O$14:$O$4146</c:f>
              <c:numCache>
                <c:formatCode>0.0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8.4713650865739449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8.5003766108430323</c:v>
                </c:pt>
                <c:pt idx="46">
                  <c:v>7.5377214873687182</c:v>
                </c:pt>
                <c:pt idx="47">
                  <c:v>11.383067158671588</c:v>
                </c:pt>
                <c:pt idx="48">
                  <c:v>12.058244450752204</c:v>
                </c:pt>
                <c:pt idx="49">
                  <c:v>7.6432179392563171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5.0084440533636121</c:v>
                </c:pt>
                <c:pt idx="139">
                  <c:v>6.4853943797899518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4.2013961964235031</c:v>
                </c:pt>
                <c:pt idx="154">
                  <c:v>3.6607268804995745</c:v>
                </c:pt>
                <c:pt idx="155">
                  <c:v>3.0963208629009369</c:v>
                </c:pt>
                <c:pt idx="156">
                  <c:v>3.3020389440817492</c:v>
                </c:pt>
                <c:pt idx="157">
                  <c:v>2.9512632415554938</c:v>
                </c:pt>
                <c:pt idx="158">
                  <c:v>3.0462100482543297</c:v>
                </c:pt>
                <c:pt idx="159">
                  <c:v>3.3442375248367857</c:v>
                </c:pt>
                <c:pt idx="160">
                  <c:v>3.294126710190179</c:v>
                </c:pt>
                <c:pt idx="161">
                  <c:v>3.2756648311098457</c:v>
                </c:pt>
                <c:pt idx="162">
                  <c:v>3.5947915980698277</c:v>
                </c:pt>
                <c:pt idx="163">
                  <c:v>3.6633642917967602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6.0581337496451857</c:v>
                </c:pt>
                <c:pt idx="180">
                  <c:v>4.8923979562872582</c:v>
                </c:pt>
                <c:pt idx="181">
                  <c:v>8.8933508941243247</c:v>
                </c:pt>
                <c:pt idx="182">
                  <c:v>7.9333331819472024</c:v>
                </c:pt>
                <c:pt idx="183">
                  <c:v>7.8489360204371286</c:v>
                </c:pt>
                <c:pt idx="184">
                  <c:v>8.7482932727788825</c:v>
                </c:pt>
                <c:pt idx="185">
                  <c:v>9.7742462673857524</c:v>
                </c:pt>
                <c:pt idx="186">
                  <c:v>9.6423757025262571</c:v>
                </c:pt>
                <c:pt idx="187">
                  <c:v>8.5768615384615359</c:v>
                </c:pt>
                <c:pt idx="188">
                  <c:v>8.2155361907465263</c:v>
                </c:pt>
                <c:pt idx="189">
                  <c:v>8.3816931024694856</c:v>
                </c:pt>
                <c:pt idx="190">
                  <c:v>9.0885193301163749</c:v>
                </c:pt>
                <c:pt idx="191">
                  <c:v>10.863497133125177</c:v>
                </c:pt>
                <c:pt idx="192">
                  <c:v>11.907912006812374</c:v>
                </c:pt>
                <c:pt idx="193">
                  <c:v>13.355850808969626</c:v>
                </c:pt>
                <c:pt idx="194">
                  <c:v>13.801573318194716</c:v>
                </c:pt>
                <c:pt idx="195">
                  <c:v>13.888607891001989</c:v>
                </c:pt>
                <c:pt idx="196">
                  <c:v>12.765070678399091</c:v>
                </c:pt>
                <c:pt idx="197">
                  <c:v>12.353634516037465</c:v>
                </c:pt>
                <c:pt idx="198">
                  <c:v>12.548802952029522</c:v>
                </c:pt>
                <c:pt idx="199">
                  <c:v>12.179565370422935</c:v>
                </c:pt>
                <c:pt idx="200">
                  <c:v>10.808111495884186</c:v>
                </c:pt>
                <c:pt idx="201">
                  <c:v>10.06699892137383</c:v>
                </c:pt>
                <c:pt idx="202">
                  <c:v>9.1491797899517451</c:v>
                </c:pt>
                <c:pt idx="203">
                  <c:v>9.4999554924779996</c:v>
                </c:pt>
                <c:pt idx="204">
                  <c:v>10.077548566562585</c:v>
                </c:pt>
                <c:pt idx="205">
                  <c:v>11.269658472892418</c:v>
                </c:pt>
                <c:pt idx="206">
                  <c:v>11.422628328129429</c:v>
                </c:pt>
                <c:pt idx="207">
                  <c:v>11.259108827703662</c:v>
                </c:pt>
                <c:pt idx="208">
                  <c:v>9.5131425489639465</c:v>
                </c:pt>
                <c:pt idx="209">
                  <c:v>8.7878544422367266</c:v>
                </c:pt>
                <c:pt idx="210">
                  <c:v>8.094215271075786</c:v>
                </c:pt>
                <c:pt idx="211">
                  <c:v>7.7065158103888702</c:v>
                </c:pt>
                <c:pt idx="212">
                  <c:v>7.7460769798467233</c:v>
                </c:pt>
                <c:pt idx="213">
                  <c:v>8.1891620777746201</c:v>
                </c:pt>
                <c:pt idx="214">
                  <c:v>8.9988473460119245</c:v>
                </c:pt>
                <c:pt idx="215">
                  <c:v>9.7847959125745092</c:v>
                </c:pt>
                <c:pt idx="216">
                  <c:v>12.23758841896111</c:v>
                </c:pt>
                <c:pt idx="217">
                  <c:v>13.532557365881349</c:v>
                </c:pt>
                <c:pt idx="218">
                  <c:v>14.112787851263128</c:v>
                </c:pt>
                <c:pt idx="219">
                  <c:v>16.146231961396538</c:v>
                </c:pt>
                <c:pt idx="220">
                  <c:v>15.2679739994323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14.946209821175135</c:v>
                </c:pt>
                <c:pt idx="255">
                  <c:v>18.169126426341187</c:v>
                </c:pt>
                <c:pt idx="256">
                  <c:v>21.283909168322449</c:v>
                </c:pt>
                <c:pt idx="257">
                  <c:v>20.608731876241837</c:v>
                </c:pt>
                <c:pt idx="258">
                  <c:v>17.298780698268523</c:v>
                </c:pt>
                <c:pt idx="259">
                  <c:v>16.420522736304289</c:v>
                </c:pt>
                <c:pt idx="260">
                  <c:v>16.805584785694013</c:v>
                </c:pt>
                <c:pt idx="261">
                  <c:v>19.055296622196995</c:v>
                </c:pt>
                <c:pt idx="262">
                  <c:v>20.664117513482825</c:v>
                </c:pt>
                <c:pt idx="263">
                  <c:v>19.131781549815496</c:v>
                </c:pt>
                <c:pt idx="264">
                  <c:v>18.079454442236731</c:v>
                </c:pt>
                <c:pt idx="265">
                  <c:v>28.157003008799322</c:v>
                </c:pt>
                <c:pt idx="266">
                  <c:v>32.690713028668746</c:v>
                </c:pt>
                <c:pt idx="267">
                  <c:v>31.551351348282715</c:v>
                </c:pt>
                <c:pt idx="268">
                  <c:v>58.779985580471198</c:v>
                </c:pt>
                <c:pt idx="269">
                  <c:v>104.14609730343456</c:v>
                </c:pt>
                <c:pt idx="270">
                  <c:v>127.66916866307123</c:v>
                </c:pt>
                <c:pt idx="271">
                  <c:v>137.15593709906329</c:v>
                </c:pt>
                <c:pt idx="272">
                  <c:v>131.06087959125745</c:v>
                </c:pt>
                <c:pt idx="273">
                  <c:v>125.88627862617088</c:v>
                </c:pt>
                <c:pt idx="274">
                  <c:v>126.44804723247231</c:v>
                </c:pt>
                <c:pt idx="275">
                  <c:v>116.95600397388587</c:v>
                </c:pt>
                <c:pt idx="276">
                  <c:v>100.73064967357365</c:v>
                </c:pt>
                <c:pt idx="277">
                  <c:v>83.057356571104165</c:v>
                </c:pt>
                <c:pt idx="278">
                  <c:v>71.618903775191598</c:v>
                </c:pt>
                <c:pt idx="279">
                  <c:v>71.800885154697696</c:v>
                </c:pt>
                <c:pt idx="280">
                  <c:v>70.912077547544698</c:v>
                </c:pt>
                <c:pt idx="281">
                  <c:v>43.957734090263976</c:v>
                </c:pt>
                <c:pt idx="282">
                  <c:v>36.646829974453595</c:v>
                </c:pt>
                <c:pt idx="283">
                  <c:v>35.035371671870564</c:v>
                </c:pt>
                <c:pt idx="284">
                  <c:v>27.450176781152425</c:v>
                </c:pt>
                <c:pt idx="285">
                  <c:v>36.741776781152417</c:v>
                </c:pt>
                <c:pt idx="286">
                  <c:v>28.571076582458126</c:v>
                </c:pt>
                <c:pt idx="287">
                  <c:v>40.315469088844729</c:v>
                </c:pt>
                <c:pt idx="288">
                  <c:v>33.278855747942103</c:v>
                </c:pt>
                <c:pt idx="289">
                  <c:v>30.802326539880781</c:v>
                </c:pt>
                <c:pt idx="290">
                  <c:v>71.880007493613391</c:v>
                </c:pt>
                <c:pt idx="291">
                  <c:v>101.56143423218846</c:v>
                </c:pt>
                <c:pt idx="292">
                  <c:v>102.92233846153847</c:v>
                </c:pt>
                <c:pt idx="293">
                  <c:v>72.752990632983241</c:v>
                </c:pt>
                <c:pt idx="294">
                  <c:v>57.999311836502976</c:v>
                </c:pt>
                <c:pt idx="295">
                  <c:v>51.450619585580455</c:v>
                </c:pt>
                <c:pt idx="296">
                  <c:v>92.681270394550083</c:v>
                </c:pt>
                <c:pt idx="297">
                  <c:v>116.43643394833948</c:v>
                </c:pt>
                <c:pt idx="298">
                  <c:v>126.89640715299461</c:v>
                </c:pt>
                <c:pt idx="299">
                  <c:v>140.4184148736872</c:v>
                </c:pt>
                <c:pt idx="300">
                  <c:v>127.87488674425205</c:v>
                </c:pt>
                <c:pt idx="301">
                  <c:v>68.295765540732333</c:v>
                </c:pt>
                <c:pt idx="302">
                  <c:v>34.302171331251778</c:v>
                </c:pt>
                <c:pt idx="303">
                  <c:v>80.818194379789929</c:v>
                </c:pt>
                <c:pt idx="304">
                  <c:v>100.48537042293499</c:v>
                </c:pt>
                <c:pt idx="305">
                  <c:v>71.212742435424346</c:v>
                </c:pt>
                <c:pt idx="306">
                  <c:v>41.644724382628432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C-4164-9874-AD565BF95E7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FC-4164-9874-AD565BF9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'090'!$Q$14:$Q$4146</c:f>
              <c:numCache>
                <c:formatCode>0.0</c:formatCode>
                <c:ptCount val="4133"/>
                <c:pt idx="0">
                  <c:v>0.14883533032416912</c:v>
                </c:pt>
                <c:pt idx="1">
                  <c:v>0.15127183011899875</c:v>
                </c:pt>
                <c:pt idx="2">
                  <c:v>0.17633297086581876</c:v>
                </c:pt>
                <c:pt idx="3">
                  <c:v>0.21803192449733289</c:v>
                </c:pt>
                <c:pt idx="4">
                  <c:v>0.24970642183011907</c:v>
                </c:pt>
                <c:pt idx="5">
                  <c:v>0.33387008617152247</c:v>
                </c:pt>
                <c:pt idx="6">
                  <c:v>0.38622002462043503</c:v>
                </c:pt>
                <c:pt idx="7">
                  <c:v>0.41754645055395978</c:v>
                </c:pt>
                <c:pt idx="8">
                  <c:v>0.41566686499794836</c:v>
                </c:pt>
                <c:pt idx="9">
                  <c:v>0.3942952810832992</c:v>
                </c:pt>
                <c:pt idx="10">
                  <c:v>0.37201871153057048</c:v>
                </c:pt>
                <c:pt idx="11">
                  <c:v>0.34925484201887563</c:v>
                </c:pt>
                <c:pt idx="12">
                  <c:v>0.35705164136233086</c:v>
                </c:pt>
                <c:pt idx="13">
                  <c:v>0.35774778416085357</c:v>
                </c:pt>
                <c:pt idx="14">
                  <c:v>0.32502907263028319</c:v>
                </c:pt>
                <c:pt idx="15">
                  <c:v>0.28409587607714409</c:v>
                </c:pt>
                <c:pt idx="16">
                  <c:v>0.25945242100943788</c:v>
                </c:pt>
                <c:pt idx="17">
                  <c:v>0.25903473533032423</c:v>
                </c:pt>
                <c:pt idx="18">
                  <c:v>0.2707299343455068</c:v>
                </c:pt>
                <c:pt idx="19">
                  <c:v>0.25757283545342646</c:v>
                </c:pt>
                <c:pt idx="20">
                  <c:v>0.23014480919162908</c:v>
                </c:pt>
                <c:pt idx="21">
                  <c:v>0.24260576528518676</c:v>
                </c:pt>
                <c:pt idx="22">
                  <c:v>0.25680707837505135</c:v>
                </c:pt>
                <c:pt idx="23">
                  <c:v>0.24504226508001645</c:v>
                </c:pt>
                <c:pt idx="24">
                  <c:v>0.23439128026261802</c:v>
                </c:pt>
                <c:pt idx="25">
                  <c:v>0.21016551087402552</c:v>
                </c:pt>
                <c:pt idx="26">
                  <c:v>0.16784002872384091</c:v>
                </c:pt>
                <c:pt idx="27">
                  <c:v>0.14932263028313517</c:v>
                </c:pt>
                <c:pt idx="28">
                  <c:v>0.18635742716454667</c:v>
                </c:pt>
                <c:pt idx="29">
                  <c:v>0.25645900697578999</c:v>
                </c:pt>
                <c:pt idx="30">
                  <c:v>0.26133200656544942</c:v>
                </c:pt>
                <c:pt idx="31">
                  <c:v>0.25889550677061968</c:v>
                </c:pt>
                <c:pt idx="32">
                  <c:v>0.2607054780467789</c:v>
                </c:pt>
                <c:pt idx="33">
                  <c:v>0.27998863356585968</c:v>
                </c:pt>
                <c:pt idx="34">
                  <c:v>0.31326425933524832</c:v>
                </c:pt>
                <c:pt idx="35">
                  <c:v>0.27372334837915474</c:v>
                </c:pt>
                <c:pt idx="36">
                  <c:v>0.23668855149774326</c:v>
                </c:pt>
                <c:pt idx="37">
                  <c:v>0.233138223225277</c:v>
                </c:pt>
                <c:pt idx="38">
                  <c:v>0.21942421009437835</c:v>
                </c:pt>
                <c:pt idx="39">
                  <c:v>0.20264716864997964</c:v>
                </c:pt>
                <c:pt idx="40">
                  <c:v>0.19986259745588847</c:v>
                </c:pt>
                <c:pt idx="41">
                  <c:v>0.20926052523594593</c:v>
                </c:pt>
                <c:pt idx="42">
                  <c:v>0.21538658186294629</c:v>
                </c:pt>
                <c:pt idx="43">
                  <c:v>0.19025582683627423</c:v>
                </c:pt>
                <c:pt idx="44">
                  <c:v>0.17716834222404595</c:v>
                </c:pt>
                <c:pt idx="45">
                  <c:v>0.17501029954862549</c:v>
                </c:pt>
                <c:pt idx="46">
                  <c:v>0.12878641772671329</c:v>
                </c:pt>
                <c:pt idx="47">
                  <c:v>0.12614107509232678</c:v>
                </c:pt>
                <c:pt idx="48">
                  <c:v>0.16846655724251128</c:v>
                </c:pt>
                <c:pt idx="49">
                  <c:v>0.20222948297086593</c:v>
                </c:pt>
                <c:pt idx="50">
                  <c:v>0.23828967993434555</c:v>
                </c:pt>
                <c:pt idx="51">
                  <c:v>0.2418400082068117</c:v>
                </c:pt>
                <c:pt idx="52">
                  <c:v>0.20390022568732055</c:v>
                </c:pt>
                <c:pt idx="53">
                  <c:v>0.18997736971686505</c:v>
                </c:pt>
                <c:pt idx="54">
                  <c:v>0.17556721378744372</c:v>
                </c:pt>
                <c:pt idx="55">
                  <c:v>0.16672620024620435</c:v>
                </c:pt>
                <c:pt idx="56">
                  <c:v>0.15238565859663533</c:v>
                </c:pt>
                <c:pt idx="57">
                  <c:v>0.14535461633155525</c:v>
                </c:pt>
                <c:pt idx="58">
                  <c:v>0.13672244562987293</c:v>
                </c:pt>
                <c:pt idx="59">
                  <c:v>0.13275443167829301</c:v>
                </c:pt>
                <c:pt idx="60">
                  <c:v>0.13581745999179318</c:v>
                </c:pt>
                <c:pt idx="61">
                  <c:v>0.18830662700041048</c:v>
                </c:pt>
                <c:pt idx="62">
                  <c:v>0.24406766516208458</c:v>
                </c:pt>
                <c:pt idx="63">
                  <c:v>0.26328120640131314</c:v>
                </c:pt>
                <c:pt idx="64">
                  <c:v>0.27024263438654089</c:v>
                </c:pt>
                <c:pt idx="65">
                  <c:v>0.26975533442757493</c:v>
                </c:pt>
                <c:pt idx="66">
                  <c:v>0.29063961838325814</c:v>
                </c:pt>
                <c:pt idx="67">
                  <c:v>0.30156906032006575</c:v>
                </c:pt>
                <c:pt idx="68">
                  <c:v>0.29224074681986062</c:v>
                </c:pt>
                <c:pt idx="69">
                  <c:v>0.29203190398030376</c:v>
                </c:pt>
                <c:pt idx="70">
                  <c:v>0.30031600328272473</c:v>
                </c:pt>
                <c:pt idx="71">
                  <c:v>0.30971393106278222</c:v>
                </c:pt>
                <c:pt idx="72">
                  <c:v>0.31994723020106697</c:v>
                </c:pt>
                <c:pt idx="73">
                  <c:v>0.31472615921214619</c:v>
                </c:pt>
                <c:pt idx="74">
                  <c:v>0.28486163315551916</c:v>
                </c:pt>
                <c:pt idx="75">
                  <c:v>0.26446464915880186</c:v>
                </c:pt>
                <c:pt idx="76">
                  <c:v>0.23369513746409529</c:v>
                </c:pt>
                <c:pt idx="77">
                  <c:v>0.32844017234304479</c:v>
                </c:pt>
                <c:pt idx="78">
                  <c:v>0.32036491588018057</c:v>
                </c:pt>
                <c:pt idx="79">
                  <c:v>0.2674580631924498</c:v>
                </c:pt>
                <c:pt idx="80">
                  <c:v>0.20529251128436612</c:v>
                </c:pt>
                <c:pt idx="81">
                  <c:v>0.17180804267542066</c:v>
                </c:pt>
                <c:pt idx="82">
                  <c:v>0.15698020106688562</c:v>
                </c:pt>
                <c:pt idx="83">
                  <c:v>0.14284850225687326</c:v>
                </c:pt>
                <c:pt idx="84">
                  <c:v>0.1524552728764875</c:v>
                </c:pt>
                <c:pt idx="85">
                  <c:v>0.16157474353713588</c:v>
                </c:pt>
                <c:pt idx="86">
                  <c:v>0.1463988305293395</c:v>
                </c:pt>
                <c:pt idx="87">
                  <c:v>0.14173467377923687</c:v>
                </c:pt>
                <c:pt idx="88">
                  <c:v>0.1434750307755438</c:v>
                </c:pt>
                <c:pt idx="89">
                  <c:v>0.13087484612228156</c:v>
                </c:pt>
                <c:pt idx="90">
                  <c:v>0.11959733278621254</c:v>
                </c:pt>
                <c:pt idx="91">
                  <c:v>0.11883157570783751</c:v>
                </c:pt>
                <c:pt idx="92">
                  <c:v>0.1262803036520313</c:v>
                </c:pt>
                <c:pt idx="93">
                  <c:v>0.13421633155519094</c:v>
                </c:pt>
                <c:pt idx="94">
                  <c:v>0.12621068937217894</c:v>
                </c:pt>
                <c:pt idx="95">
                  <c:v>0.12189460402133788</c:v>
                </c:pt>
                <c:pt idx="96">
                  <c:v>0.12043270414443993</c:v>
                </c:pt>
                <c:pt idx="97">
                  <c:v>0.1196669470660649</c:v>
                </c:pt>
                <c:pt idx="98">
                  <c:v>0.12182498974148552</c:v>
                </c:pt>
                <c:pt idx="99">
                  <c:v>0.12252113254000822</c:v>
                </c:pt>
                <c:pt idx="100">
                  <c:v>0.12781181780878137</c:v>
                </c:pt>
                <c:pt idx="101">
                  <c:v>0.2430930652441527</c:v>
                </c:pt>
                <c:pt idx="102">
                  <c:v>0.41162923676651625</c:v>
                </c:pt>
                <c:pt idx="103">
                  <c:v>0.49488791546984007</c:v>
                </c:pt>
                <c:pt idx="104">
                  <c:v>0.41566686499794836</c:v>
                </c:pt>
                <c:pt idx="105">
                  <c:v>0.30017677472302018</c:v>
                </c:pt>
                <c:pt idx="106">
                  <c:v>0.22325299548625371</c:v>
                </c:pt>
                <c:pt idx="107">
                  <c:v>0.18245902749281911</c:v>
                </c:pt>
                <c:pt idx="108">
                  <c:v>0.16178358637669274</c:v>
                </c:pt>
                <c:pt idx="109">
                  <c:v>0.16463777185063605</c:v>
                </c:pt>
                <c:pt idx="110">
                  <c:v>0.17173842839556849</c:v>
                </c:pt>
                <c:pt idx="111">
                  <c:v>0.16477700041034071</c:v>
                </c:pt>
                <c:pt idx="112">
                  <c:v>0.14444963069347572</c:v>
                </c:pt>
                <c:pt idx="113">
                  <c:v>0.12774220352892904</c:v>
                </c:pt>
                <c:pt idx="114">
                  <c:v>0.11047786212556437</c:v>
                </c:pt>
                <c:pt idx="115">
                  <c:v>0.10316836274107509</c:v>
                </c:pt>
                <c:pt idx="116">
                  <c:v>0.10142800574476815</c:v>
                </c:pt>
                <c:pt idx="117">
                  <c:v>9.5789249076733834E-2</c:v>
                </c:pt>
                <c:pt idx="118">
                  <c:v>9.5789249076733834E-2</c:v>
                </c:pt>
                <c:pt idx="119">
                  <c:v>9.1055478046778868E-2</c:v>
                </c:pt>
                <c:pt idx="120">
                  <c:v>8.5138264259335364E-2</c:v>
                </c:pt>
                <c:pt idx="121">
                  <c:v>8.7296306934755999E-2</c:v>
                </c:pt>
                <c:pt idx="122">
                  <c:v>9.404889208042691E-2</c:v>
                </c:pt>
                <c:pt idx="123">
                  <c:v>0.1014976200246205</c:v>
                </c:pt>
                <c:pt idx="124">
                  <c:v>9.8295363151415835E-2</c:v>
                </c:pt>
                <c:pt idx="125">
                  <c:v>9.3213520722199517E-2</c:v>
                </c:pt>
                <c:pt idx="126">
                  <c:v>9.4466577759540413E-2</c:v>
                </c:pt>
                <c:pt idx="127">
                  <c:v>9.8852277390234E-2</c:v>
                </c:pt>
                <c:pt idx="128">
                  <c:v>0.10309874846122294</c:v>
                </c:pt>
                <c:pt idx="129">
                  <c:v>9.7808063192449779E-2</c:v>
                </c:pt>
                <c:pt idx="130">
                  <c:v>9.0289720968403833E-2</c:v>
                </c:pt>
                <c:pt idx="131">
                  <c:v>8.5277492819039874E-2</c:v>
                </c:pt>
                <c:pt idx="132">
                  <c:v>8.2980221583914757E-2</c:v>
                </c:pt>
                <c:pt idx="133">
                  <c:v>8.2075235945835184E-2</c:v>
                </c:pt>
                <c:pt idx="134">
                  <c:v>8.3745978662289777E-2</c:v>
                </c:pt>
                <c:pt idx="135">
                  <c:v>8.2214464505539694E-2</c:v>
                </c:pt>
                <c:pt idx="136">
                  <c:v>8.639132129667626E-2</c:v>
                </c:pt>
                <c:pt idx="137">
                  <c:v>9.2447763643824454E-2</c:v>
                </c:pt>
                <c:pt idx="138">
                  <c:v>9.3143906442347171E-2</c:v>
                </c:pt>
                <c:pt idx="139">
                  <c:v>7.3930365203118714E-2</c:v>
                </c:pt>
                <c:pt idx="140">
                  <c:v>7.7550307755437087E-2</c:v>
                </c:pt>
                <c:pt idx="141">
                  <c:v>7.0031965531391141E-2</c:v>
                </c:pt>
                <c:pt idx="142">
                  <c:v>7.6366864997948355E-2</c:v>
                </c:pt>
                <c:pt idx="143">
                  <c:v>8.0543721789085115E-2</c:v>
                </c:pt>
                <c:pt idx="144">
                  <c:v>9.1612392285597061E-2</c:v>
                </c:pt>
                <c:pt idx="145">
                  <c:v>8.861897825194924E-2</c:v>
                </c:pt>
                <c:pt idx="146">
                  <c:v>8.2980221583914757E-2</c:v>
                </c:pt>
                <c:pt idx="147">
                  <c:v>8.9245506770619792E-2</c:v>
                </c:pt>
                <c:pt idx="148">
                  <c:v>9.5441177677472289E-2</c:v>
                </c:pt>
                <c:pt idx="149">
                  <c:v>9.6067706196142855E-2</c:v>
                </c:pt>
                <c:pt idx="150">
                  <c:v>9.0011263848994841E-2</c:v>
                </c:pt>
                <c:pt idx="151">
                  <c:v>8.4650964300369336E-2</c:v>
                </c:pt>
                <c:pt idx="152">
                  <c:v>8.7017849815346812E-2</c:v>
                </c:pt>
                <c:pt idx="153">
                  <c:v>5.01222814936398E-2</c:v>
                </c:pt>
                <c:pt idx="154">
                  <c:v>4.7476938859253318E-2</c:v>
                </c:pt>
                <c:pt idx="155">
                  <c:v>4.7685781698810166E-2</c:v>
                </c:pt>
                <c:pt idx="156">
                  <c:v>4.4205067706196297E-2</c:v>
                </c:pt>
                <c:pt idx="157">
                  <c:v>4.3230467788264407E-2</c:v>
                </c:pt>
                <c:pt idx="158">
                  <c:v>4.6920024620435132E-2</c:v>
                </c:pt>
                <c:pt idx="159">
                  <c:v>4.9565367254821614E-2</c:v>
                </c:pt>
                <c:pt idx="160">
                  <c:v>5.4995281083299263E-2</c:v>
                </c:pt>
                <c:pt idx="161">
                  <c:v>5.6039495281083311E-2</c:v>
                </c:pt>
                <c:pt idx="162">
                  <c:v>5.9311366434140332E-2</c:v>
                </c:pt>
                <c:pt idx="163">
                  <c:v>7.0797722609766189E-2</c:v>
                </c:pt>
                <c:pt idx="164">
                  <c:v>8.4233278621255639E-2</c:v>
                </c:pt>
                <c:pt idx="165">
                  <c:v>9.3979277800574551E-2</c:v>
                </c:pt>
                <c:pt idx="166">
                  <c:v>0.10288990562166608</c:v>
                </c:pt>
                <c:pt idx="167">
                  <c:v>0.11047786212556437</c:v>
                </c:pt>
                <c:pt idx="168">
                  <c:v>0.11736967583093975</c:v>
                </c:pt>
                <c:pt idx="169">
                  <c:v>0.13191906032006581</c:v>
                </c:pt>
                <c:pt idx="170">
                  <c:v>0.14396233073450967</c:v>
                </c:pt>
                <c:pt idx="171">
                  <c:v>0.15781557242511302</c:v>
                </c:pt>
                <c:pt idx="172">
                  <c:v>0.16999807139926154</c:v>
                </c:pt>
                <c:pt idx="173">
                  <c:v>0.18900276979893316</c:v>
                </c:pt>
                <c:pt idx="174">
                  <c:v>0.1782125564218302</c:v>
                </c:pt>
                <c:pt idx="175">
                  <c:v>0.16317587197373831</c:v>
                </c:pt>
                <c:pt idx="176">
                  <c:v>0.15175913007796482</c:v>
                </c:pt>
                <c:pt idx="177">
                  <c:v>0.1463988305293395</c:v>
                </c:pt>
                <c:pt idx="178">
                  <c:v>0.12990024620434967</c:v>
                </c:pt>
                <c:pt idx="179">
                  <c:v>0.11555970455478048</c:v>
                </c:pt>
                <c:pt idx="180">
                  <c:v>0.18238941321296676</c:v>
                </c:pt>
                <c:pt idx="181">
                  <c:v>0.14159544521953238</c:v>
                </c:pt>
                <c:pt idx="182">
                  <c:v>0.12398303241690617</c:v>
                </c:pt>
                <c:pt idx="183">
                  <c:v>0.12704606073040633</c:v>
                </c:pt>
                <c:pt idx="184">
                  <c:v>0.16025207221994262</c:v>
                </c:pt>
                <c:pt idx="185">
                  <c:v>0.17654181370537561</c:v>
                </c:pt>
                <c:pt idx="186">
                  <c:v>0.19130004103405829</c:v>
                </c:pt>
                <c:pt idx="187">
                  <c:v>0.20250794009027495</c:v>
                </c:pt>
                <c:pt idx="188">
                  <c:v>0.20856438243742315</c:v>
                </c:pt>
                <c:pt idx="189">
                  <c:v>0.20752016823963892</c:v>
                </c:pt>
                <c:pt idx="190">
                  <c:v>0.23571395157981134</c:v>
                </c:pt>
                <c:pt idx="191">
                  <c:v>0.27873557652851871</c:v>
                </c:pt>
                <c:pt idx="192">
                  <c:v>0.31987761592121478</c:v>
                </c:pt>
                <c:pt idx="193">
                  <c:v>0.35969698399671729</c:v>
                </c:pt>
                <c:pt idx="194">
                  <c:v>0.35907045547804683</c:v>
                </c:pt>
                <c:pt idx="195">
                  <c:v>0.32976284366023806</c:v>
                </c:pt>
                <c:pt idx="196">
                  <c:v>0.31542230201066901</c:v>
                </c:pt>
                <c:pt idx="197">
                  <c:v>0.2703122486663932</c:v>
                </c:pt>
                <c:pt idx="198">
                  <c:v>0.2849312474353714</c:v>
                </c:pt>
                <c:pt idx="199">
                  <c:v>0.31430847353303248</c:v>
                </c:pt>
                <c:pt idx="200">
                  <c:v>0.33867347148132965</c:v>
                </c:pt>
                <c:pt idx="201">
                  <c:v>0.28931694706606492</c:v>
                </c:pt>
                <c:pt idx="202">
                  <c:v>0.20710248256052521</c:v>
                </c:pt>
                <c:pt idx="203">
                  <c:v>0.17306109971276173</c:v>
                </c:pt>
                <c:pt idx="204">
                  <c:v>0.20981743947476414</c:v>
                </c:pt>
                <c:pt idx="205">
                  <c:v>0.31284657365613461</c:v>
                </c:pt>
                <c:pt idx="206">
                  <c:v>0.46495377513336078</c:v>
                </c:pt>
                <c:pt idx="207">
                  <c:v>0.38886536725482151</c:v>
                </c:pt>
                <c:pt idx="208">
                  <c:v>0.25785129257283557</c:v>
                </c:pt>
                <c:pt idx="209">
                  <c:v>0.18593974148543296</c:v>
                </c:pt>
                <c:pt idx="210">
                  <c:v>0.14034238818219127</c:v>
                </c:pt>
                <c:pt idx="211">
                  <c:v>0.13240636027903166</c:v>
                </c:pt>
                <c:pt idx="212">
                  <c:v>0.13999431678292995</c:v>
                </c:pt>
                <c:pt idx="213">
                  <c:v>0.15816364382437434</c:v>
                </c:pt>
                <c:pt idx="214">
                  <c:v>0.21427275338530988</c:v>
                </c:pt>
                <c:pt idx="215">
                  <c:v>0.30400556011489549</c:v>
                </c:pt>
                <c:pt idx="216">
                  <c:v>0.40710430857611829</c:v>
                </c:pt>
                <c:pt idx="217">
                  <c:v>0.48089544521953226</c:v>
                </c:pt>
                <c:pt idx="218">
                  <c:v>0.54006758309396807</c:v>
                </c:pt>
                <c:pt idx="219">
                  <c:v>0.51932252769798937</c:v>
                </c:pt>
                <c:pt idx="220">
                  <c:v>0.548838982355355</c:v>
                </c:pt>
                <c:pt idx="221">
                  <c:v>0.61239681986048422</c:v>
                </c:pt>
                <c:pt idx="222">
                  <c:v>0.48347117357406655</c:v>
                </c:pt>
                <c:pt idx="223">
                  <c:v>0.3324778005744769</c:v>
                </c:pt>
                <c:pt idx="224">
                  <c:v>0.25165562166598288</c:v>
                </c:pt>
                <c:pt idx="225">
                  <c:v>0.27240067706196147</c:v>
                </c:pt>
                <c:pt idx="226">
                  <c:v>0.35454552728764888</c:v>
                </c:pt>
                <c:pt idx="227">
                  <c:v>0.45799234714813303</c:v>
                </c:pt>
                <c:pt idx="228">
                  <c:v>0.5354730406237177</c:v>
                </c:pt>
                <c:pt idx="229">
                  <c:v>0.6036254205990973</c:v>
                </c:pt>
                <c:pt idx="230">
                  <c:v>0.63606567501025846</c:v>
                </c:pt>
                <c:pt idx="231">
                  <c:v>0.63446454657365614</c:v>
                </c:pt>
                <c:pt idx="232">
                  <c:v>0.71438173984407061</c:v>
                </c:pt>
                <c:pt idx="233">
                  <c:v>0.70310422650800175</c:v>
                </c:pt>
                <c:pt idx="234">
                  <c:v>0.73902519491177676</c:v>
                </c:pt>
                <c:pt idx="235">
                  <c:v>0.73519640951990151</c:v>
                </c:pt>
                <c:pt idx="236">
                  <c:v>0.79081821912187122</c:v>
                </c:pt>
                <c:pt idx="237">
                  <c:v>0.82430268773081661</c:v>
                </c:pt>
                <c:pt idx="238">
                  <c:v>0.80167804677882659</c:v>
                </c:pt>
                <c:pt idx="239">
                  <c:v>0.7338737382027084</c:v>
                </c:pt>
                <c:pt idx="240">
                  <c:v>0.62450970455478061</c:v>
                </c:pt>
                <c:pt idx="241">
                  <c:v>0.61685213377102999</c:v>
                </c:pt>
                <c:pt idx="242">
                  <c:v>0.60842880590890447</c:v>
                </c:pt>
                <c:pt idx="243">
                  <c:v>0.64393208863356588</c:v>
                </c:pt>
                <c:pt idx="244">
                  <c:v>0.54473173984407064</c:v>
                </c:pt>
                <c:pt idx="245">
                  <c:v>0.50177972917521563</c:v>
                </c:pt>
                <c:pt idx="246">
                  <c:v>0.56053418137053757</c:v>
                </c:pt>
                <c:pt idx="247">
                  <c:v>0.56429335248256052</c:v>
                </c:pt>
                <c:pt idx="248">
                  <c:v>0.49690672958555604</c:v>
                </c:pt>
                <c:pt idx="249">
                  <c:v>0.43543732047599509</c:v>
                </c:pt>
                <c:pt idx="250">
                  <c:v>0.47121906032006572</c:v>
                </c:pt>
                <c:pt idx="251">
                  <c:v>0.46070730406237187</c:v>
                </c:pt>
                <c:pt idx="252">
                  <c:v>0.44003186294624552</c:v>
                </c:pt>
                <c:pt idx="253">
                  <c:v>0.42492556421830119</c:v>
                </c:pt>
                <c:pt idx="254">
                  <c:v>0.53902336889618385</c:v>
                </c:pt>
                <c:pt idx="255">
                  <c:v>0.71514749692244572</c:v>
                </c:pt>
                <c:pt idx="256">
                  <c:v>0.85054727123512519</c:v>
                </c:pt>
                <c:pt idx="257">
                  <c:v>0.76276366434140341</c:v>
                </c:pt>
                <c:pt idx="258">
                  <c:v>0.68730178498153471</c:v>
                </c:pt>
                <c:pt idx="259">
                  <c:v>0.66251910135412395</c:v>
                </c:pt>
                <c:pt idx="260">
                  <c:v>0.68430837094788688</c:v>
                </c:pt>
                <c:pt idx="261">
                  <c:v>0.67560658596635215</c:v>
                </c:pt>
                <c:pt idx="262">
                  <c:v>0.68966867049651215</c:v>
                </c:pt>
                <c:pt idx="263">
                  <c:v>0.69405437012720561</c:v>
                </c:pt>
                <c:pt idx="264">
                  <c:v>0.64337517439474778</c:v>
                </c:pt>
                <c:pt idx="265">
                  <c:v>0.63077498974148549</c:v>
                </c:pt>
                <c:pt idx="266">
                  <c:v>0.9266356791136644</c:v>
                </c:pt>
                <c:pt idx="267">
                  <c:v>1.0892546368485845</c:v>
                </c:pt>
                <c:pt idx="268">
                  <c:v>0.80752564628641788</c:v>
                </c:pt>
                <c:pt idx="269">
                  <c:v>0.74480318013951574</c:v>
                </c:pt>
                <c:pt idx="270">
                  <c:v>1.112505806319245</c:v>
                </c:pt>
                <c:pt idx="271">
                  <c:v>1.4178340377513337</c:v>
                </c:pt>
                <c:pt idx="272">
                  <c:v>1.4236816372589249</c:v>
                </c:pt>
                <c:pt idx="273">
                  <c:v>1.507497230201067</c:v>
                </c:pt>
                <c:pt idx="274">
                  <c:v>1.5235085145670906</c:v>
                </c:pt>
                <c:pt idx="275">
                  <c:v>1.6138678498153467</c:v>
                </c:pt>
                <c:pt idx="276">
                  <c:v>1.6133805498563809</c:v>
                </c:pt>
                <c:pt idx="277">
                  <c:v>1.4845245178498152</c:v>
                </c:pt>
                <c:pt idx="278">
                  <c:v>1.2467917521542882</c:v>
                </c:pt>
                <c:pt idx="279">
                  <c:v>1.1216948912597458</c:v>
                </c:pt>
                <c:pt idx="280">
                  <c:v>1.6637116741895774</c:v>
                </c:pt>
                <c:pt idx="281">
                  <c:v>1.4432432498974148</c:v>
                </c:pt>
                <c:pt idx="282">
                  <c:v>1.4490212351251539</c:v>
                </c:pt>
                <c:pt idx="283">
                  <c:v>1.3544850430857613</c:v>
                </c:pt>
                <c:pt idx="284">
                  <c:v>1.210383483791547</c:v>
                </c:pt>
                <c:pt idx="285">
                  <c:v>1.1428576323348381</c:v>
                </c:pt>
                <c:pt idx="286">
                  <c:v>1.1116704349610176</c:v>
                </c:pt>
                <c:pt idx="287">
                  <c:v>1.0540994255231844</c:v>
                </c:pt>
                <c:pt idx="288">
                  <c:v>1.2153260976610587</c:v>
                </c:pt>
                <c:pt idx="289">
                  <c:v>1.0534032827246615</c:v>
                </c:pt>
                <c:pt idx="290">
                  <c:v>0.80529798933114483</c:v>
                </c:pt>
                <c:pt idx="291">
                  <c:v>0.83996590069757904</c:v>
                </c:pt>
                <c:pt idx="292">
                  <c:v>0.87567802626179747</c:v>
                </c:pt>
                <c:pt idx="293">
                  <c:v>1.3539281288469429</c:v>
                </c:pt>
                <c:pt idx="294">
                  <c:v>1.2053016413623308</c:v>
                </c:pt>
                <c:pt idx="295">
                  <c:v>1.1252452195322118</c:v>
                </c:pt>
                <c:pt idx="296">
                  <c:v>1.1473825605252359</c:v>
                </c:pt>
                <c:pt idx="297">
                  <c:v>0.96346163315551925</c:v>
                </c:pt>
                <c:pt idx="298">
                  <c:v>1.2180410545752975</c:v>
                </c:pt>
                <c:pt idx="299">
                  <c:v>1.2277870537546165</c:v>
                </c:pt>
                <c:pt idx="300">
                  <c:v>1.8921857406647515</c:v>
                </c:pt>
                <c:pt idx="301">
                  <c:v>2.0587030980713994</c:v>
                </c:pt>
                <c:pt idx="302">
                  <c:v>1.9440483791546983</c:v>
                </c:pt>
                <c:pt idx="303">
                  <c:v>1.2639168649979482</c:v>
                </c:pt>
                <c:pt idx="304">
                  <c:v>1.5330456709068527</c:v>
                </c:pt>
                <c:pt idx="305">
                  <c:v>1.6979618998768977</c:v>
                </c:pt>
                <c:pt idx="306">
                  <c:v>228110.99368590501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A-45E3-B89E-40405424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'090'!$S$14:$S$4146</c:f>
              <c:numCache>
                <c:formatCode>0.0</c:formatCode>
                <c:ptCount val="4133"/>
                <c:pt idx="0">
                  <c:v>3.8259802476974554</c:v>
                </c:pt>
                <c:pt idx="1">
                  <c:v>3.5716288666398928</c:v>
                </c:pt>
                <c:pt idx="2">
                  <c:v>3.172698805823293</c:v>
                </c:pt>
                <c:pt idx="3">
                  <c:v>3.1539571251137879</c:v>
                </c:pt>
                <c:pt idx="4">
                  <c:v>4.1258471390495295</c:v>
                </c:pt>
                <c:pt idx="5">
                  <c:v>5.9330806360374808</c:v>
                </c:pt>
                <c:pt idx="6">
                  <c:v>5.3574432999598374</c:v>
                </c:pt>
                <c:pt idx="7">
                  <c:v>5.0415121108567584</c:v>
                </c:pt>
                <c:pt idx="8">
                  <c:v>4.9049655799732257</c:v>
                </c:pt>
                <c:pt idx="9">
                  <c:v>4.5328093487416314</c:v>
                </c:pt>
                <c:pt idx="10">
                  <c:v>4.0482030332530101</c:v>
                </c:pt>
                <c:pt idx="11">
                  <c:v>3.9919779911244961</c:v>
                </c:pt>
                <c:pt idx="12">
                  <c:v>3.9089791194109762</c:v>
                </c:pt>
                <c:pt idx="13">
                  <c:v>3.96788154449799</c:v>
                </c:pt>
                <c:pt idx="14">
                  <c:v>3.9330755660374823</c:v>
                </c:pt>
                <c:pt idx="15">
                  <c:v>3.44311448463186</c:v>
                </c:pt>
                <c:pt idx="16">
                  <c:v>2.4203541944846028</c:v>
                </c:pt>
                <c:pt idx="17">
                  <c:v>1.8607811561579646</c:v>
                </c:pt>
                <c:pt idx="18">
                  <c:v>1.1218234596117802</c:v>
                </c:pt>
                <c:pt idx="19">
                  <c:v>1.4270451168808571</c:v>
                </c:pt>
                <c:pt idx="20">
                  <c:v>1.6251714558099042</c:v>
                </c:pt>
                <c:pt idx="21">
                  <c:v>2.0241015166265051</c:v>
                </c:pt>
                <c:pt idx="22">
                  <c:v>1.9839407722489961</c:v>
                </c:pt>
                <c:pt idx="23">
                  <c:v>1.9892955381659954</c:v>
                </c:pt>
                <c:pt idx="24">
                  <c:v>1.9866181552074957</c:v>
                </c:pt>
                <c:pt idx="25">
                  <c:v>1.9544895597054888</c:v>
                </c:pt>
                <c:pt idx="26">
                  <c:v>2.1097777712985271</c:v>
                </c:pt>
                <c:pt idx="27">
                  <c:v>2.380193450107094</c:v>
                </c:pt>
                <c:pt idx="28">
                  <c:v>2.7362853835876821</c:v>
                </c:pt>
                <c:pt idx="29">
                  <c:v>3.0040236794377497</c:v>
                </c:pt>
                <c:pt idx="30">
                  <c:v>3.1486023591967851</c:v>
                </c:pt>
                <c:pt idx="31">
                  <c:v>3.3199548685408287</c:v>
                </c:pt>
                <c:pt idx="32">
                  <c:v>3.4565013994243641</c:v>
                </c:pt>
                <c:pt idx="33">
                  <c:v>3.5180812074698773</c:v>
                </c:pt>
                <c:pt idx="34">
                  <c:v>3.3735025277108415</c:v>
                </c:pt>
                <c:pt idx="35">
                  <c:v>3.3172774855823288</c:v>
                </c:pt>
                <c:pt idx="36">
                  <c:v>3.1512797421552845</c:v>
                </c:pt>
                <c:pt idx="37">
                  <c:v>3.172698805823293</c:v>
                </c:pt>
                <c:pt idx="38">
                  <c:v>3.215536933159302</c:v>
                </c:pt>
                <c:pt idx="39">
                  <c:v>3.1834083376572955</c:v>
                </c:pt>
                <c:pt idx="40">
                  <c:v>3.2664072093708136</c:v>
                </c:pt>
                <c:pt idx="41">
                  <c:v>3.3092453367068262</c:v>
                </c:pt>
                <c:pt idx="42">
                  <c:v>3.3146001026238254</c:v>
                </c:pt>
                <c:pt idx="43">
                  <c:v>3.2985358048728242</c:v>
                </c:pt>
                <c:pt idx="44">
                  <c:v>3.0896999341097708</c:v>
                </c:pt>
                <c:pt idx="45">
                  <c:v>2.8246390212182035</c:v>
                </c:pt>
                <c:pt idx="46">
                  <c:v>2.7818008938821945</c:v>
                </c:pt>
                <c:pt idx="47">
                  <c:v>2.564932874243639</c:v>
                </c:pt>
                <c:pt idx="48">
                  <c:v>2.5301268957831327</c:v>
                </c:pt>
                <c:pt idx="49">
                  <c:v>2.7523496813386874</c:v>
                </c:pt>
                <c:pt idx="50">
                  <c:v>3.4002763572958492</c:v>
                </c:pt>
                <c:pt idx="51">
                  <c:v>3.7965290351539482</c:v>
                </c:pt>
                <c:pt idx="52">
                  <c:v>4.1419114368005348</c:v>
                </c:pt>
                <c:pt idx="53">
                  <c:v>4.5033581361981243</c:v>
                </c:pt>
                <c:pt idx="54">
                  <c:v>4.8594500696787133</c:v>
                </c:pt>
                <c:pt idx="55">
                  <c:v>4.7255809217536795</c:v>
                </c:pt>
                <c:pt idx="56">
                  <c:v>4.8648048355957147</c:v>
                </c:pt>
                <c:pt idx="57">
                  <c:v>5.2476705986613092</c:v>
                </c:pt>
                <c:pt idx="58">
                  <c:v>6.3694940582730899</c:v>
                </c:pt>
                <c:pt idx="59">
                  <c:v>7.0682910104417651</c:v>
                </c:pt>
                <c:pt idx="60">
                  <c:v>7.0468719467737611</c:v>
                </c:pt>
                <c:pt idx="61">
                  <c:v>7.9411178549129833</c:v>
                </c:pt>
                <c:pt idx="62">
                  <c:v>8.5515611694511371</c:v>
                </c:pt>
                <c:pt idx="63">
                  <c:v>9.2316164409103063</c:v>
                </c:pt>
                <c:pt idx="64">
                  <c:v>9.4056463332128519</c:v>
                </c:pt>
                <c:pt idx="65">
                  <c:v>9.520773800428378</c:v>
                </c:pt>
                <c:pt idx="66">
                  <c:v>9.6144822039759035</c:v>
                </c:pt>
                <c:pt idx="67">
                  <c:v>9.5314833322623809</c:v>
                </c:pt>
                <c:pt idx="68">
                  <c:v>9.5716440766398918</c:v>
                </c:pt>
                <c:pt idx="69">
                  <c:v>9.6492881824364112</c:v>
                </c:pt>
                <c:pt idx="70">
                  <c:v>9.7081906075234254</c:v>
                </c:pt>
                <c:pt idx="71">
                  <c:v>9.7778025644444444</c:v>
                </c:pt>
                <c:pt idx="72">
                  <c:v>9.8822204998259693</c:v>
                </c:pt>
                <c:pt idx="73">
                  <c:v>9.9652193715394901</c:v>
                </c:pt>
                <c:pt idx="74">
                  <c:v>9.9786062863319955</c:v>
                </c:pt>
                <c:pt idx="75">
                  <c:v>9.6680298631459163</c:v>
                </c:pt>
                <c:pt idx="76">
                  <c:v>9.6653524801874138</c:v>
                </c:pt>
                <c:pt idx="77">
                  <c:v>9.6466107994779087</c:v>
                </c:pt>
                <c:pt idx="78">
                  <c:v>8.8326863800937065</c:v>
                </c:pt>
                <c:pt idx="79">
                  <c:v>11.274459638246318</c:v>
                </c:pt>
                <c:pt idx="80">
                  <c:v>11.507391955635876</c:v>
                </c:pt>
                <c:pt idx="81">
                  <c:v>11.477940743092368</c:v>
                </c:pt>
                <c:pt idx="82">
                  <c:v>11.560939614805891</c:v>
                </c:pt>
                <c:pt idx="83">
                  <c:v>11.684099230896921</c:v>
                </c:pt>
                <c:pt idx="84">
                  <c:v>11.860806506157964</c:v>
                </c:pt>
                <c:pt idx="85">
                  <c:v>12.484636735488618</c:v>
                </c:pt>
                <c:pt idx="86">
                  <c:v>12.854115583761713</c:v>
                </c:pt>
                <c:pt idx="87">
                  <c:v>12.891598945180723</c:v>
                </c:pt>
                <c:pt idx="88">
                  <c:v>12.953178753226236</c:v>
                </c:pt>
                <c:pt idx="89">
                  <c:v>13.054919305649264</c:v>
                </c:pt>
                <c:pt idx="90">
                  <c:v>13.170046772864792</c:v>
                </c:pt>
                <c:pt idx="91">
                  <c:v>13.32265760149933</c:v>
                </c:pt>
                <c:pt idx="92">
                  <c:v>13.52613870634538</c:v>
                </c:pt>
                <c:pt idx="93">
                  <c:v>13.622524492851404</c:v>
                </c:pt>
                <c:pt idx="94">
                  <c:v>13.72426504527443</c:v>
                </c:pt>
                <c:pt idx="95">
                  <c:v>14.358804806439089</c:v>
                </c:pt>
                <c:pt idx="96">
                  <c:v>14.65331693187416</c:v>
                </c:pt>
                <c:pt idx="97">
                  <c:v>15.448499670548861</c:v>
                </c:pt>
                <c:pt idx="98">
                  <c:v>15.512756861552875</c:v>
                </c:pt>
                <c:pt idx="99">
                  <c:v>15.64930339243641</c:v>
                </c:pt>
                <c:pt idx="100">
                  <c:v>15.91704168828648</c:v>
                </c:pt>
                <c:pt idx="101">
                  <c:v>16.037523921419009</c:v>
                </c:pt>
                <c:pt idx="102">
                  <c:v>16.578355279036142</c:v>
                </c:pt>
                <c:pt idx="103">
                  <c:v>16.704192278085674</c:v>
                </c:pt>
                <c:pt idx="104">
                  <c:v>16.605129108621149</c:v>
                </c:pt>
                <c:pt idx="105">
                  <c:v>17.05760682860776</c:v>
                </c:pt>
                <c:pt idx="106">
                  <c:v>17.405666613212851</c:v>
                </c:pt>
                <c:pt idx="107">
                  <c:v>17.6091477180589</c:v>
                </c:pt>
                <c:pt idx="108">
                  <c:v>18.029496842543505</c:v>
                </c:pt>
                <c:pt idx="109">
                  <c:v>18.404330456733597</c:v>
                </c:pt>
                <c:pt idx="110">
                  <c:v>18.808615283467201</c:v>
                </c:pt>
                <c:pt idx="111">
                  <c:v>19.060289281566259</c:v>
                </c:pt>
                <c:pt idx="112">
                  <c:v>19.253060854578312</c:v>
                </c:pt>
                <c:pt idx="113">
                  <c:v>19.386930002503345</c:v>
                </c:pt>
                <c:pt idx="114">
                  <c:v>19.635926617643907</c:v>
                </c:pt>
                <c:pt idx="115">
                  <c:v>20.492689164364123</c:v>
                </c:pt>
                <c:pt idx="116">
                  <c:v>20.65065475891566</c:v>
                </c:pt>
                <c:pt idx="117">
                  <c:v>20.977295479852742</c:v>
                </c:pt>
                <c:pt idx="118">
                  <c:v>21.250388541619813</c:v>
                </c:pt>
                <c:pt idx="119">
                  <c:v>21.467256561258363</c:v>
                </c:pt>
                <c:pt idx="120">
                  <c:v>21.657350751311913</c:v>
                </c:pt>
                <c:pt idx="121">
                  <c:v>21.871541387991964</c:v>
                </c:pt>
                <c:pt idx="122">
                  <c:v>22.109828471298528</c:v>
                </c:pt>
                <c:pt idx="123">
                  <c:v>22.315986959103078</c:v>
                </c:pt>
                <c:pt idx="124">
                  <c:v>22.573015723119141</c:v>
                </c:pt>
                <c:pt idx="125">
                  <c:v>22.787206359799196</c:v>
                </c:pt>
                <c:pt idx="126">
                  <c:v>23.022816060147257</c:v>
                </c:pt>
                <c:pt idx="127">
                  <c:v>23.29590912191432</c:v>
                </c:pt>
                <c:pt idx="128">
                  <c:v>23.542228354096387</c:v>
                </c:pt>
                <c:pt idx="129">
                  <c:v>23.560970034805891</c:v>
                </c:pt>
                <c:pt idx="130">
                  <c:v>23.868869075033466</c:v>
                </c:pt>
                <c:pt idx="131">
                  <c:v>24.093769243547523</c:v>
                </c:pt>
                <c:pt idx="132">
                  <c:v>24.334733709812586</c:v>
                </c:pt>
                <c:pt idx="133">
                  <c:v>24.540892197617133</c:v>
                </c:pt>
                <c:pt idx="134">
                  <c:v>24.765792366131187</c:v>
                </c:pt>
                <c:pt idx="135">
                  <c:v>25.550265572971885</c:v>
                </c:pt>
                <c:pt idx="136">
                  <c:v>25.697521635689423</c:v>
                </c:pt>
                <c:pt idx="137">
                  <c:v>26.03754927141901</c:v>
                </c:pt>
                <c:pt idx="138">
                  <c:v>26.018807590709503</c:v>
                </c:pt>
                <c:pt idx="139">
                  <c:v>18.473942413654619</c:v>
                </c:pt>
                <c:pt idx="140">
                  <c:v>19.697506425689422</c:v>
                </c:pt>
                <c:pt idx="141">
                  <c:v>20.771136992048191</c:v>
                </c:pt>
                <c:pt idx="142">
                  <c:v>21.360161242918338</c:v>
                </c:pt>
                <c:pt idx="143">
                  <c:v>21.95989502562249</c:v>
                </c:pt>
                <c:pt idx="144">
                  <c:v>22.265116682891566</c:v>
                </c:pt>
                <c:pt idx="145">
                  <c:v>22.706884871044174</c:v>
                </c:pt>
                <c:pt idx="146">
                  <c:v>23.038880357898258</c:v>
                </c:pt>
                <c:pt idx="147">
                  <c:v>23.47797116309237</c:v>
                </c:pt>
                <c:pt idx="148">
                  <c:v>23.887610755742969</c:v>
                </c:pt>
                <c:pt idx="149">
                  <c:v>24.273153901767067</c:v>
                </c:pt>
                <c:pt idx="150">
                  <c:v>24.543569580575635</c:v>
                </c:pt>
                <c:pt idx="151">
                  <c:v>24.838081706010708</c:v>
                </c:pt>
                <c:pt idx="152">
                  <c:v>25.05227234269076</c:v>
                </c:pt>
                <c:pt idx="153">
                  <c:v>24.795243578674697</c:v>
                </c:pt>
                <c:pt idx="154">
                  <c:v>24.661374430749664</c:v>
                </c:pt>
                <c:pt idx="155">
                  <c:v>25.697521635689423</c:v>
                </c:pt>
                <c:pt idx="156">
                  <c:v>26.08574216467202</c:v>
                </c:pt>
                <c:pt idx="157">
                  <c:v>26.388286438982597</c:v>
                </c:pt>
                <c:pt idx="158">
                  <c:v>26.894311818139222</c:v>
                </c:pt>
                <c:pt idx="159">
                  <c:v>27.311983559665329</c:v>
                </c:pt>
                <c:pt idx="160">
                  <c:v>27.657365961311914</c:v>
                </c:pt>
                <c:pt idx="161">
                  <c:v>28.125907979049529</c:v>
                </c:pt>
                <c:pt idx="162">
                  <c:v>28.487354678447119</c:v>
                </c:pt>
                <c:pt idx="163">
                  <c:v>29.129926588487283</c:v>
                </c:pt>
                <c:pt idx="164">
                  <c:v>29.657371031311911</c:v>
                </c:pt>
                <c:pt idx="165">
                  <c:v>30.235685750348061</c:v>
                </c:pt>
                <c:pt idx="166">
                  <c:v>30.870225511512714</c:v>
                </c:pt>
                <c:pt idx="167">
                  <c:v>31.322703231499329</c:v>
                </c:pt>
                <c:pt idx="168">
                  <c:v>31.892985801659968</c:v>
                </c:pt>
                <c:pt idx="169">
                  <c:v>32.57036369016064</c:v>
                </c:pt>
                <c:pt idx="170">
                  <c:v>33.239709429785805</c:v>
                </c:pt>
                <c:pt idx="171">
                  <c:v>33.882281339825973</c:v>
                </c:pt>
                <c:pt idx="172">
                  <c:v>34.639980717081656</c:v>
                </c:pt>
                <c:pt idx="173">
                  <c:v>35.328068137416338</c:v>
                </c:pt>
                <c:pt idx="174">
                  <c:v>36.747081105421685</c:v>
                </c:pt>
                <c:pt idx="175">
                  <c:v>37.510135248594374</c:v>
                </c:pt>
                <c:pt idx="176">
                  <c:v>38.136642860883541</c:v>
                </c:pt>
                <c:pt idx="177">
                  <c:v>38.674796835542161</c:v>
                </c:pt>
                <c:pt idx="178">
                  <c:v>39.204918661325301</c:v>
                </c:pt>
                <c:pt idx="179">
                  <c:v>39.494076020843373</c:v>
                </c:pt>
                <c:pt idx="180">
                  <c:v>22.894301678139225</c:v>
                </c:pt>
                <c:pt idx="181">
                  <c:v>24.358830156439087</c:v>
                </c:pt>
                <c:pt idx="182">
                  <c:v>19.785860063319944</c:v>
                </c:pt>
                <c:pt idx="183">
                  <c:v>21.068326500441767</c:v>
                </c:pt>
                <c:pt idx="184">
                  <c:v>22.535532361700131</c:v>
                </c:pt>
                <c:pt idx="185">
                  <c:v>23.028170826064255</c:v>
                </c:pt>
                <c:pt idx="186">
                  <c:v>23.108492314819276</c:v>
                </c:pt>
                <c:pt idx="187">
                  <c:v>23.571679566639887</c:v>
                </c:pt>
                <c:pt idx="188">
                  <c:v>24.396313517858093</c:v>
                </c:pt>
                <c:pt idx="189">
                  <c:v>25.119206916653276</c:v>
                </c:pt>
                <c:pt idx="190">
                  <c:v>26.712249776961176</c:v>
                </c:pt>
                <c:pt idx="191">
                  <c:v>28.281196190642568</c:v>
                </c:pt>
                <c:pt idx="192">
                  <c:v>28.366872445314588</c:v>
                </c:pt>
                <c:pt idx="193">
                  <c:v>29.298601714872824</c:v>
                </c:pt>
                <c:pt idx="194">
                  <c:v>31.362863975876841</c:v>
                </c:pt>
                <c:pt idx="195">
                  <c:v>32.789909092757696</c:v>
                </c:pt>
                <c:pt idx="196">
                  <c:v>33.162065323989289</c:v>
                </c:pt>
                <c:pt idx="197">
                  <c:v>34.155374401593036</c:v>
                </c:pt>
                <c:pt idx="198">
                  <c:v>35.172779925823285</c:v>
                </c:pt>
                <c:pt idx="199">
                  <c:v>35.330745520374833</c:v>
                </c:pt>
                <c:pt idx="200">
                  <c:v>35.676127922021408</c:v>
                </c:pt>
                <c:pt idx="201">
                  <c:v>36.227668811472554</c:v>
                </c:pt>
                <c:pt idx="202">
                  <c:v>37.111205187777777</c:v>
                </c:pt>
                <c:pt idx="203">
                  <c:v>38.208932200763059</c:v>
                </c:pt>
                <c:pt idx="204">
                  <c:v>39.017501854230254</c:v>
                </c:pt>
                <c:pt idx="205">
                  <c:v>39.303981830789823</c:v>
                </c:pt>
                <c:pt idx="206">
                  <c:v>36.573051213119136</c:v>
                </c:pt>
                <c:pt idx="207">
                  <c:v>33.563672767764388</c:v>
                </c:pt>
                <c:pt idx="208">
                  <c:v>35.646676709477909</c:v>
                </c:pt>
                <c:pt idx="209">
                  <c:v>36.321377215020085</c:v>
                </c:pt>
                <c:pt idx="210">
                  <c:v>37.585101971432401</c:v>
                </c:pt>
                <c:pt idx="211">
                  <c:v>38.187513137095038</c:v>
                </c:pt>
                <c:pt idx="212">
                  <c:v>38.832762430093709</c:v>
                </c:pt>
                <c:pt idx="213">
                  <c:v>40.139325313842036</c:v>
                </c:pt>
                <c:pt idx="214">
                  <c:v>43.354862247001336</c:v>
                </c:pt>
                <c:pt idx="215">
                  <c:v>44.59449055678715</c:v>
                </c:pt>
                <c:pt idx="216">
                  <c:v>44.907744362931723</c:v>
                </c:pt>
                <c:pt idx="217">
                  <c:v>41.199568965408304</c:v>
                </c:pt>
                <c:pt idx="218">
                  <c:v>36.519503553949129</c:v>
                </c:pt>
                <c:pt idx="219">
                  <c:v>32.06969307692102</c:v>
                </c:pt>
                <c:pt idx="220">
                  <c:v>24.115188307215529</c:v>
                </c:pt>
                <c:pt idx="221">
                  <c:v>20.203531804846051</c:v>
                </c:pt>
                <c:pt idx="222">
                  <c:v>14.465900124779115</c:v>
                </c:pt>
                <c:pt idx="223">
                  <c:v>14.174065382302542</c:v>
                </c:pt>
                <c:pt idx="224">
                  <c:v>14.626543102289157</c:v>
                </c:pt>
                <c:pt idx="225">
                  <c:v>14.955861206184736</c:v>
                </c:pt>
                <c:pt idx="226">
                  <c:v>15.357468649959838</c:v>
                </c:pt>
                <c:pt idx="227">
                  <c:v>15.665367690187416</c:v>
                </c:pt>
                <c:pt idx="228">
                  <c:v>16.160683537510039</c:v>
                </c:pt>
                <c:pt idx="229">
                  <c:v>16.867512638554214</c:v>
                </c:pt>
                <c:pt idx="230">
                  <c:v>15.756398710776439</c:v>
                </c:pt>
                <c:pt idx="231">
                  <c:v>15.068311290441766</c:v>
                </c:pt>
                <c:pt idx="232">
                  <c:v>14.637252634123158</c:v>
                </c:pt>
                <c:pt idx="233">
                  <c:v>14.530157315783132</c:v>
                </c:pt>
                <c:pt idx="234">
                  <c:v>14.358804806439089</c:v>
                </c:pt>
                <c:pt idx="235">
                  <c:v>14.401642933775097</c:v>
                </c:pt>
                <c:pt idx="236">
                  <c:v>14.093743893547522</c:v>
                </c:pt>
                <c:pt idx="237">
                  <c:v>13.973261660414993</c:v>
                </c:pt>
                <c:pt idx="238">
                  <c:v>13.72426504527443</c:v>
                </c:pt>
                <c:pt idx="239">
                  <c:v>13.689459066813921</c:v>
                </c:pt>
                <c:pt idx="240">
                  <c:v>13.694813832730922</c:v>
                </c:pt>
                <c:pt idx="241">
                  <c:v>13.617169726934405</c:v>
                </c:pt>
                <c:pt idx="242">
                  <c:v>13.376205260669341</c:v>
                </c:pt>
                <c:pt idx="243">
                  <c:v>12.88088941334672</c:v>
                </c:pt>
                <c:pt idx="244">
                  <c:v>12.693472606251671</c:v>
                </c:pt>
                <c:pt idx="245">
                  <c:v>12.720246435836678</c:v>
                </c:pt>
                <c:pt idx="246">
                  <c:v>12.955856136184737</c:v>
                </c:pt>
                <c:pt idx="247">
                  <c:v>12.97192043393574</c:v>
                </c:pt>
                <c:pt idx="248">
                  <c:v>12.950501370267737</c:v>
                </c:pt>
                <c:pt idx="249">
                  <c:v>13.234303963868808</c:v>
                </c:pt>
                <c:pt idx="250">
                  <c:v>13.1994979854083</c:v>
                </c:pt>
                <c:pt idx="251">
                  <c:v>12.634570181164658</c:v>
                </c:pt>
                <c:pt idx="252">
                  <c:v>12.838051286010707</c:v>
                </c:pt>
                <c:pt idx="253">
                  <c:v>13.137918177362783</c:v>
                </c:pt>
                <c:pt idx="254">
                  <c:v>13.705523364564927</c:v>
                </c:pt>
                <c:pt idx="255">
                  <c:v>14.658671697791164</c:v>
                </c:pt>
                <c:pt idx="256">
                  <c:v>14.953183823226237</c:v>
                </c:pt>
                <c:pt idx="257">
                  <c:v>14.913023078848727</c:v>
                </c:pt>
                <c:pt idx="258">
                  <c:v>15.938460751954482</c:v>
                </c:pt>
                <c:pt idx="259">
                  <c:v>15.938460751954482</c:v>
                </c:pt>
                <c:pt idx="260">
                  <c:v>16.026814389585006</c:v>
                </c:pt>
                <c:pt idx="261">
                  <c:v>16.246359792182062</c:v>
                </c:pt>
                <c:pt idx="262">
                  <c:v>16.824674511218205</c:v>
                </c:pt>
                <c:pt idx="263">
                  <c:v>17.24770101866131</c:v>
                </c:pt>
                <c:pt idx="264">
                  <c:v>16.875544787429721</c:v>
                </c:pt>
                <c:pt idx="265">
                  <c:v>16.870190021512716</c:v>
                </c:pt>
                <c:pt idx="266">
                  <c:v>16.206199047804546</c:v>
                </c:pt>
                <c:pt idx="267">
                  <c:v>16.709547044002676</c:v>
                </c:pt>
                <c:pt idx="268">
                  <c:v>16.741675639504688</c:v>
                </c:pt>
                <c:pt idx="269">
                  <c:v>16.307939600227577</c:v>
                </c:pt>
                <c:pt idx="270">
                  <c:v>15.360146032918335</c:v>
                </c:pt>
                <c:pt idx="271">
                  <c:v>15.100439885943773</c:v>
                </c:pt>
                <c:pt idx="272">
                  <c:v>15.183438757657294</c:v>
                </c:pt>
                <c:pt idx="273">
                  <c:v>15.394952011378848</c:v>
                </c:pt>
                <c:pt idx="274">
                  <c:v>15.625206945809902</c:v>
                </c:pt>
                <c:pt idx="275">
                  <c:v>15.378887713627844</c:v>
                </c:pt>
                <c:pt idx="276">
                  <c:v>15.459209202382866</c:v>
                </c:pt>
                <c:pt idx="277">
                  <c:v>15.261082863453812</c:v>
                </c:pt>
                <c:pt idx="278">
                  <c:v>15.210212587242301</c:v>
                </c:pt>
                <c:pt idx="279">
                  <c:v>15.477950883092367</c:v>
                </c:pt>
                <c:pt idx="280">
                  <c:v>14.947829057309233</c:v>
                </c:pt>
                <c:pt idx="281">
                  <c:v>14.340063125729584</c:v>
                </c:pt>
                <c:pt idx="282">
                  <c:v>18.492684094364122</c:v>
                </c:pt>
                <c:pt idx="283">
                  <c:v>19.328027577416329</c:v>
                </c:pt>
                <c:pt idx="284">
                  <c:v>20.144629379759035</c:v>
                </c:pt>
                <c:pt idx="285">
                  <c:v>21.295904051914324</c:v>
                </c:pt>
                <c:pt idx="286">
                  <c:v>20.283853293601069</c:v>
                </c:pt>
                <c:pt idx="287">
                  <c:v>21.635931687643907</c:v>
                </c:pt>
                <c:pt idx="288">
                  <c:v>19.983986402248995</c:v>
                </c:pt>
                <c:pt idx="289">
                  <c:v>21.036197904939762</c:v>
                </c:pt>
                <c:pt idx="290">
                  <c:v>19.804601744029451</c:v>
                </c:pt>
                <c:pt idx="291">
                  <c:v>19.041547600856756</c:v>
                </c:pt>
                <c:pt idx="292">
                  <c:v>17.054929445649261</c:v>
                </c:pt>
                <c:pt idx="293">
                  <c:v>15.812623752904951</c:v>
                </c:pt>
                <c:pt idx="294">
                  <c:v>16.776481617965192</c:v>
                </c:pt>
                <c:pt idx="295">
                  <c:v>19.103127408902274</c:v>
                </c:pt>
                <c:pt idx="296">
                  <c:v>24.988015151686746</c:v>
                </c:pt>
                <c:pt idx="297">
                  <c:v>19.25841562049531</c:v>
                </c:pt>
                <c:pt idx="298">
                  <c:v>16.987994871686745</c:v>
                </c:pt>
                <c:pt idx="299">
                  <c:v>16.559613598326635</c:v>
                </c:pt>
                <c:pt idx="300">
                  <c:v>15.065633907483264</c:v>
                </c:pt>
                <c:pt idx="301">
                  <c:v>13.603782812141898</c:v>
                </c:pt>
                <c:pt idx="302">
                  <c:v>15.044214843815258</c:v>
                </c:pt>
                <c:pt idx="303">
                  <c:v>21.274484988246314</c:v>
                </c:pt>
                <c:pt idx="304">
                  <c:v>18.8032605175502</c:v>
                </c:pt>
                <c:pt idx="305">
                  <c:v>17.922401524203483</c:v>
                </c:pt>
                <c:pt idx="306">
                  <c:v>17.981303949290492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4-425F-BFE4-CF5824DFA3D7}"/>
            </c:ext>
          </c:extLst>
        </c:ser>
        <c:ser>
          <c:idx val="0"/>
          <c:order val="1"/>
          <c:tx>
            <c:strRef>
              <c:f>'090'!$N$11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'090'!$N$14:$N$4146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84-425F-BFE4-CF5824DFA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3-4D17-840D-8F2D50C6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'090'!$W$14:$W$4146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0-4075-9151-00B545EC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'090'!$X$11:$Y$11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'090'!$Y$14:$Y$503</c:f>
              <c:numCache>
                <c:formatCode>0</c:formatCode>
                <c:ptCount val="490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'090'!$J$14:$J$503</c:f>
              <c:numCache>
                <c:formatCode>0.0</c:formatCode>
                <c:ptCount val="490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A-496E-923B-162563533BDD}"/>
            </c:ext>
          </c:extLst>
        </c:ser>
        <c:ser>
          <c:idx val="0"/>
          <c:order val="1"/>
          <c:tx>
            <c:strRef>
              <c:f>'090'!$X$11:$Y$11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'090'!$Y$14:$Y$4146</c:f>
              <c:numCache>
                <c:formatCode>0</c:formatCode>
                <c:ptCount val="4133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0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2A-496E-923B-16256353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'090'!$U$14:$U$4146</c:f>
              <c:numCache>
                <c:formatCode>0</c:formatCode>
                <c:ptCount val="413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3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7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6</c:v>
                </c:pt>
                <c:pt idx="288">
                  <c:v>5</c:v>
                </c:pt>
                <c:pt idx="289">
                  <c:v>5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8</c:v>
                </c:pt>
                <c:pt idx="297">
                  <c:v>9</c:v>
                </c:pt>
                <c:pt idx="298">
                  <c:v>8</c:v>
                </c:pt>
                <c:pt idx="299">
                  <c:v>9</c:v>
                </c:pt>
                <c:pt idx="300">
                  <c:v>8</c:v>
                </c:pt>
                <c:pt idx="301">
                  <c:v>6</c:v>
                </c:pt>
                <c:pt idx="302">
                  <c:v>3</c:v>
                </c:pt>
                <c:pt idx="303">
                  <c:v>7</c:v>
                </c:pt>
                <c:pt idx="304">
                  <c:v>8</c:v>
                </c:pt>
                <c:pt idx="305">
                  <c:v>6</c:v>
                </c:pt>
                <c:pt idx="306">
                  <c:v>0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B6-4797-8D8B-7A418CC67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'090'!$BL$14:$BL$4146</c:f>
              <c:numCache>
                <c:formatCode>0.0</c:formatCode>
                <c:ptCount val="4133"/>
                <c:pt idx="0">
                  <c:v>3.9193442282918203</c:v>
                </c:pt>
                <c:pt idx="1">
                  <c:v>3.4193391841315721</c:v>
                </c:pt>
                <c:pt idx="2">
                  <c:v>3.8266446848613294</c:v>
                </c:pt>
                <c:pt idx="3">
                  <c:v>4.0543265533729329</c:v>
                </c:pt>
                <c:pt idx="4">
                  <c:v>2.9409794862037071</c:v>
                </c:pt>
                <c:pt idx="5">
                  <c:v>4.8444259781045318</c:v>
                </c:pt>
                <c:pt idx="6">
                  <c:v>5.6827227658685029</c:v>
                </c:pt>
                <c:pt idx="7">
                  <c:v>6.6043901628255099</c:v>
                </c:pt>
                <c:pt idx="8">
                  <c:v>6.8962752085900174</c:v>
                </c:pt>
                <c:pt idx="9">
                  <c:v>6.7183200683917681</c:v>
                </c:pt>
                <c:pt idx="10">
                  <c:v>7.1362977984141622</c:v>
                </c:pt>
                <c:pt idx="11">
                  <c:v>6.7658784959081704</c:v>
                </c:pt>
                <c:pt idx="12">
                  <c:v>6.932863593151299</c:v>
                </c:pt>
                <c:pt idx="13">
                  <c:v>6.7991870500356946</c:v>
                </c:pt>
                <c:pt idx="14">
                  <c:v>6.2406573199937965</c:v>
                </c:pt>
                <c:pt idx="15">
                  <c:v>5.9544262446343827</c:v>
                </c:pt>
                <c:pt idx="16">
                  <c:v>6.0784515357930866</c:v>
                </c:pt>
                <c:pt idx="17">
                  <c:v>7.1884254606501568</c:v>
                </c:pt>
                <c:pt idx="18">
                  <c:v>8.068571907070444</c:v>
                </c:pt>
                <c:pt idx="19">
                  <c:v>8.3841086823523128</c:v>
                </c:pt>
                <c:pt idx="20">
                  <c:v>7.446348531140325</c:v>
                </c:pt>
                <c:pt idx="21">
                  <c:v>6.4416109487333468</c:v>
                </c:pt>
                <c:pt idx="22">
                  <c:v>5.916559856604672</c:v>
                </c:pt>
                <c:pt idx="23">
                  <c:v>5.7790133846997422</c:v>
                </c:pt>
                <c:pt idx="24">
                  <c:v>5.601203402539161</c:v>
                </c:pt>
                <c:pt idx="25">
                  <c:v>5.6457800759864725</c:v>
                </c:pt>
                <c:pt idx="26">
                  <c:v>5.0901126440120068</c:v>
                </c:pt>
                <c:pt idx="27">
                  <c:v>4.3765075559122391</c:v>
                </c:pt>
                <c:pt idx="28">
                  <c:v>4.7120084373105753</c:v>
                </c:pt>
                <c:pt idx="29">
                  <c:v>5.9803616313358345</c:v>
                </c:pt>
                <c:pt idx="30">
                  <c:v>4.0932813388160367</c:v>
                </c:pt>
                <c:pt idx="31">
                  <c:v>4.4165722972010695</c:v>
                </c:pt>
                <c:pt idx="32">
                  <c:v>4.1773695176826582</c:v>
                </c:pt>
                <c:pt idx="33">
                  <c:v>4.2934961406935725</c:v>
                </c:pt>
                <c:pt idx="34">
                  <c:v>5.6352611587853687</c:v>
                </c:pt>
                <c:pt idx="35">
                  <c:v>5.7517828066276246</c:v>
                </c:pt>
                <c:pt idx="36">
                  <c:v>4.0951489849301064</c:v>
                </c:pt>
                <c:pt idx="37">
                  <c:v>4.4723590463260816</c:v>
                </c:pt>
                <c:pt idx="38">
                  <c:v>4.1771843993700051</c:v>
                </c:pt>
                <c:pt idx="39">
                  <c:v>3.6475967776062679</c:v>
                </c:pt>
                <c:pt idx="40">
                  <c:v>4.1640058371523887</c:v>
                </c:pt>
                <c:pt idx="41">
                  <c:v>4.2157510820315176</c:v>
                </c:pt>
                <c:pt idx="42">
                  <c:v>4.2203599765392692</c:v>
                </c:pt>
                <c:pt idx="43">
                  <c:v>3.0724056632830328</c:v>
                </c:pt>
                <c:pt idx="44">
                  <c:v>3.0988785064339055</c:v>
                </c:pt>
                <c:pt idx="45">
                  <c:v>2.1417679358783164</c:v>
                </c:pt>
                <c:pt idx="46">
                  <c:v>1.7887025550392854</c:v>
                </c:pt>
                <c:pt idx="47">
                  <c:v>1.1431853336229836</c:v>
                </c:pt>
                <c:pt idx="48">
                  <c:v>1.4397850028270824</c:v>
                </c:pt>
                <c:pt idx="49">
                  <c:v>2.7775154872638117</c:v>
                </c:pt>
                <c:pt idx="50">
                  <c:v>4.7574277231764599</c:v>
                </c:pt>
                <c:pt idx="51">
                  <c:v>5.0878671429081344</c:v>
                </c:pt>
                <c:pt idx="52">
                  <c:v>4.8835468125337282</c:v>
                </c:pt>
                <c:pt idx="53">
                  <c:v>4.7956855257660367</c:v>
                </c:pt>
                <c:pt idx="54">
                  <c:v>4.6651919735405043</c:v>
                </c:pt>
                <c:pt idx="55">
                  <c:v>4.3683614716186741</c:v>
                </c:pt>
                <c:pt idx="56">
                  <c:v>3.8192022154864107</c:v>
                </c:pt>
                <c:pt idx="57">
                  <c:v>3.623720293696354</c:v>
                </c:pt>
                <c:pt idx="58">
                  <c:v>3.6379661498989404</c:v>
                </c:pt>
                <c:pt idx="59">
                  <c:v>3.6694638911363189</c:v>
                </c:pt>
                <c:pt idx="60">
                  <c:v>3.1601379167671362</c:v>
                </c:pt>
                <c:pt idx="61">
                  <c:v>3.5078256880229608</c:v>
                </c:pt>
                <c:pt idx="62">
                  <c:v>3.8936843429670716</c:v>
                </c:pt>
                <c:pt idx="63">
                  <c:v>4.4379752679603941</c:v>
                </c:pt>
                <c:pt idx="64">
                  <c:v>4.3802492732073555</c:v>
                </c:pt>
                <c:pt idx="65">
                  <c:v>4.0445657047120793</c:v>
                </c:pt>
                <c:pt idx="66">
                  <c:v>4.4627596553543416</c:v>
                </c:pt>
                <c:pt idx="67">
                  <c:v>4.7194557884140869</c:v>
                </c:pt>
                <c:pt idx="68">
                  <c:v>4.7577247131772049</c:v>
                </c:pt>
                <c:pt idx="69">
                  <c:v>4.9051757216833458</c:v>
                </c:pt>
                <c:pt idx="70">
                  <c:v>4.9580596831568631</c:v>
                </c:pt>
                <c:pt idx="71">
                  <c:v>4.9802153544391841</c:v>
                </c:pt>
                <c:pt idx="72">
                  <c:v>5.1240741305910458</c:v>
                </c:pt>
                <c:pt idx="73">
                  <c:v>5.3228332234516973</c:v>
                </c:pt>
                <c:pt idx="74">
                  <c:v>6.0241951036919081</c:v>
                </c:pt>
                <c:pt idx="75">
                  <c:v>5.4819857398141405</c:v>
                </c:pt>
                <c:pt idx="76">
                  <c:v>4.4636463392597641</c:v>
                </c:pt>
                <c:pt idx="77">
                  <c:v>5.4357955142262684</c:v>
                </c:pt>
                <c:pt idx="78">
                  <c:v>3.6060863178365916</c:v>
                </c:pt>
                <c:pt idx="79">
                  <c:v>5.5241627660883887</c:v>
                </c:pt>
                <c:pt idx="80">
                  <c:v>4.7579652056471602</c:v>
                </c:pt>
                <c:pt idx="81">
                  <c:v>4.5403303997711291</c:v>
                </c:pt>
                <c:pt idx="82">
                  <c:v>4.2418884960596612</c:v>
                </c:pt>
                <c:pt idx="83">
                  <c:v>3.9197363443486628</c:v>
                </c:pt>
                <c:pt idx="84">
                  <c:v>4.4102180953589771</c:v>
                </c:pt>
                <c:pt idx="85">
                  <c:v>4.11141452130326</c:v>
                </c:pt>
                <c:pt idx="86">
                  <c:v>4.151624451859341</c:v>
                </c:pt>
                <c:pt idx="87">
                  <c:v>4.2951216844157134</c:v>
                </c:pt>
                <c:pt idx="88">
                  <c:v>4.3261181880318205</c:v>
                </c:pt>
                <c:pt idx="89">
                  <c:v>4.1595215707710746</c:v>
                </c:pt>
                <c:pt idx="90">
                  <c:v>4.150458210902209</c:v>
                </c:pt>
                <c:pt idx="91">
                  <c:v>4.1133964423848246</c:v>
                </c:pt>
                <c:pt idx="92">
                  <c:v>4.0019905705667043</c:v>
                </c:pt>
                <c:pt idx="93">
                  <c:v>5.007005184462928</c:v>
                </c:pt>
                <c:pt idx="94">
                  <c:v>4.7177313765126394</c:v>
                </c:pt>
                <c:pt idx="95">
                  <c:v>3.775226455426846</c:v>
                </c:pt>
                <c:pt idx="96">
                  <c:v>4.2625585158218158</c:v>
                </c:pt>
                <c:pt idx="97">
                  <c:v>4.3626573387096164</c:v>
                </c:pt>
                <c:pt idx="98">
                  <c:v>4.3056483567764889</c:v>
                </c:pt>
                <c:pt idx="99">
                  <c:v>4.1331161452738794</c:v>
                </c:pt>
                <c:pt idx="100">
                  <c:v>3.6884582693095811</c:v>
                </c:pt>
                <c:pt idx="101">
                  <c:v>5.6687913147544213</c:v>
                </c:pt>
                <c:pt idx="102">
                  <c:v>7.2514094356323948</c:v>
                </c:pt>
                <c:pt idx="103">
                  <c:v>8.0587284912501627</c:v>
                </c:pt>
                <c:pt idx="104">
                  <c:v>7.5979096076401698</c:v>
                </c:pt>
                <c:pt idx="105">
                  <c:v>6.304827242144424</c:v>
                </c:pt>
                <c:pt idx="106">
                  <c:v>5.1410354090895316</c:v>
                </c:pt>
                <c:pt idx="107">
                  <c:v>4.9661198556979587</c:v>
                </c:pt>
                <c:pt idx="108">
                  <c:v>4.6762263712059076</c:v>
                </c:pt>
                <c:pt idx="109">
                  <c:v>4.4139287717974902</c:v>
                </c:pt>
                <c:pt idx="110">
                  <c:v>4.4634395623883032</c:v>
                </c:pt>
                <c:pt idx="111">
                  <c:v>4.4860869814102591</c:v>
                </c:pt>
                <c:pt idx="112">
                  <c:v>4.4924121220814381</c:v>
                </c:pt>
                <c:pt idx="113">
                  <c:v>4.430098119513084</c:v>
                </c:pt>
                <c:pt idx="114">
                  <c:v>4.1063666164903072</c:v>
                </c:pt>
                <c:pt idx="115">
                  <c:v>4.0909347633704964</c:v>
                </c:pt>
                <c:pt idx="116">
                  <c:v>4.1153792493777788</c:v>
                </c:pt>
                <c:pt idx="117">
                  <c:v>3.9448157830466659</c:v>
                </c:pt>
                <c:pt idx="118">
                  <c:v>3.9494715247108991</c:v>
                </c:pt>
                <c:pt idx="119">
                  <c:v>3.9357253581740381</c:v>
                </c:pt>
                <c:pt idx="120">
                  <c:v>3.9575990445283988</c:v>
                </c:pt>
                <c:pt idx="121">
                  <c:v>4.0253771985223725</c:v>
                </c:pt>
                <c:pt idx="122">
                  <c:v>4.0293778045361348</c:v>
                </c:pt>
                <c:pt idx="123">
                  <c:v>4.3360170022377149</c:v>
                </c:pt>
                <c:pt idx="124">
                  <c:v>4.0450455486325785</c:v>
                </c:pt>
                <c:pt idx="125">
                  <c:v>3.8376127674314837</c:v>
                </c:pt>
                <c:pt idx="126">
                  <c:v>3.8486237766399145</c:v>
                </c:pt>
                <c:pt idx="127">
                  <c:v>3.951241298566166</c:v>
                </c:pt>
                <c:pt idx="128">
                  <c:v>3.9672030098114894</c:v>
                </c:pt>
                <c:pt idx="129">
                  <c:v>3.9041752491648678</c:v>
                </c:pt>
                <c:pt idx="130">
                  <c:v>4.0040868760367321</c:v>
                </c:pt>
                <c:pt idx="131">
                  <c:v>3.8191006685445243</c:v>
                </c:pt>
                <c:pt idx="132">
                  <c:v>3.779887441081105</c:v>
                </c:pt>
                <c:pt idx="133">
                  <c:v>3.8281188578101886</c:v>
                </c:pt>
                <c:pt idx="134">
                  <c:v>3.9514863356153556</c:v>
                </c:pt>
                <c:pt idx="135">
                  <c:v>3.8002144438708889</c:v>
                </c:pt>
                <c:pt idx="136">
                  <c:v>3.9921743184814633</c:v>
                </c:pt>
                <c:pt idx="137">
                  <c:v>3.5775558970815426</c:v>
                </c:pt>
                <c:pt idx="138">
                  <c:v>2.2168229873178378</c:v>
                </c:pt>
                <c:pt idx="139">
                  <c:v>1.3295498031495765</c:v>
                </c:pt>
                <c:pt idx="140">
                  <c:v>2.6034030381317153</c:v>
                </c:pt>
                <c:pt idx="141">
                  <c:v>2.8468413836022561</c:v>
                </c:pt>
                <c:pt idx="142">
                  <c:v>2.9962949816671207</c:v>
                </c:pt>
                <c:pt idx="143">
                  <c:v>3.0145053413304477</c:v>
                </c:pt>
                <c:pt idx="144">
                  <c:v>3.2888814746182735</c:v>
                </c:pt>
                <c:pt idx="145">
                  <c:v>2.9345837292418486</c:v>
                </c:pt>
                <c:pt idx="146">
                  <c:v>2.6978216952771934</c:v>
                </c:pt>
                <c:pt idx="147">
                  <c:v>3.225616264174533</c:v>
                </c:pt>
                <c:pt idx="148">
                  <c:v>3.5733301841588219</c:v>
                </c:pt>
                <c:pt idx="149">
                  <c:v>3.6127386380701036</c:v>
                </c:pt>
                <c:pt idx="150">
                  <c:v>3.6109693244588765</c:v>
                </c:pt>
                <c:pt idx="151">
                  <c:v>3.4102496727920295</c:v>
                </c:pt>
                <c:pt idx="152">
                  <c:v>3.6266228530714271</c:v>
                </c:pt>
                <c:pt idx="153">
                  <c:v>1.5491207136008429</c:v>
                </c:pt>
                <c:pt idx="154">
                  <c:v>1.7692159758573558</c:v>
                </c:pt>
                <c:pt idx="155">
                  <c:v>2.2444765148014385</c:v>
                </c:pt>
                <c:pt idx="156">
                  <c:v>1.9001002818501496</c:v>
                </c:pt>
                <c:pt idx="157">
                  <c:v>2.1937626613359629</c:v>
                </c:pt>
                <c:pt idx="158">
                  <c:v>2.2739076723984359</c:v>
                </c:pt>
                <c:pt idx="159">
                  <c:v>2.1019919117744408</c:v>
                </c:pt>
                <c:pt idx="160">
                  <c:v>2.3875187190194946</c:v>
                </c:pt>
                <c:pt idx="161">
                  <c:v>2.4553935983176953</c:v>
                </c:pt>
                <c:pt idx="162">
                  <c:v>2.2836647607282163</c:v>
                </c:pt>
                <c:pt idx="163">
                  <c:v>2.6559825475101277</c:v>
                </c:pt>
                <c:pt idx="164">
                  <c:v>2.8851102750435227</c:v>
                </c:pt>
                <c:pt idx="165">
                  <c:v>3.0519059390280074</c:v>
                </c:pt>
                <c:pt idx="166">
                  <c:v>3.1398795246006541</c:v>
                </c:pt>
                <c:pt idx="167">
                  <c:v>3.1653504426487808</c:v>
                </c:pt>
                <c:pt idx="168">
                  <c:v>3.1721552333203542</c:v>
                </c:pt>
                <c:pt idx="169">
                  <c:v>3.2458142855881578</c:v>
                </c:pt>
                <c:pt idx="170">
                  <c:v>3.4654974786923156</c:v>
                </c:pt>
                <c:pt idx="171">
                  <c:v>3.5937840501752487</c:v>
                </c:pt>
                <c:pt idx="172">
                  <c:v>3.830802013631359</c:v>
                </c:pt>
                <c:pt idx="173">
                  <c:v>4.3836457269096698</c:v>
                </c:pt>
                <c:pt idx="174">
                  <c:v>4.4456530485001551</c:v>
                </c:pt>
                <c:pt idx="175">
                  <c:v>3.83682340759839</c:v>
                </c:pt>
                <c:pt idx="176">
                  <c:v>3.4886648444039694</c:v>
                </c:pt>
                <c:pt idx="177">
                  <c:v>3.4612133360918445</c:v>
                </c:pt>
                <c:pt idx="178">
                  <c:v>3.3641600945837213</c:v>
                </c:pt>
                <c:pt idx="179">
                  <c:v>2.2843804918027915</c:v>
                </c:pt>
                <c:pt idx="180">
                  <c:v>5.004533189458976</c:v>
                </c:pt>
                <c:pt idx="181">
                  <c:v>1.8492061018150474</c:v>
                </c:pt>
                <c:pt idx="182">
                  <c:v>1.8723483923022537</c:v>
                </c:pt>
                <c:pt idx="183">
                  <c:v>1.9406920248867015</c:v>
                </c:pt>
                <c:pt idx="184">
                  <c:v>2.1489232815787052</c:v>
                </c:pt>
                <c:pt idx="185">
                  <c:v>2.0816720139355445</c:v>
                </c:pt>
                <c:pt idx="186">
                  <c:v>2.2936391059636954</c:v>
                </c:pt>
                <c:pt idx="187">
                  <c:v>2.7847554570852204</c:v>
                </c:pt>
                <c:pt idx="188">
                  <c:v>3.0170003734451898</c:v>
                </c:pt>
                <c:pt idx="189">
                  <c:v>2.9310999030283527</c:v>
                </c:pt>
                <c:pt idx="190">
                  <c:v>3.0219305701404369</c:v>
                </c:pt>
                <c:pt idx="191">
                  <c:v>2.9071035474732501</c:v>
                </c:pt>
                <c:pt idx="192">
                  <c:v>3.0108571950289731</c:v>
                </c:pt>
                <c:pt idx="193">
                  <c:v>2.9786357404575123</c:v>
                </c:pt>
                <c:pt idx="194">
                  <c:v>2.8630015785541247</c:v>
                </c:pt>
                <c:pt idx="195">
                  <c:v>2.6089377485137524</c:v>
                </c:pt>
                <c:pt idx="196">
                  <c:v>2.7399527478511239</c:v>
                </c:pt>
                <c:pt idx="197">
                  <c:v>2.4340980790074842</c:v>
                </c:pt>
                <c:pt idx="198">
                  <c:v>2.5202988009452278</c:v>
                </c:pt>
                <c:pt idx="199">
                  <c:v>2.8759399157372556</c:v>
                </c:pt>
                <c:pt idx="200">
                  <c:v>3.5452726175569653</c:v>
                </c:pt>
                <c:pt idx="201">
                  <c:v>3.2839414145588526</c:v>
                </c:pt>
                <c:pt idx="202">
                  <c:v>2.6230912757808049</c:v>
                </c:pt>
                <c:pt idx="203">
                  <c:v>2.0971139884399279</c:v>
                </c:pt>
                <c:pt idx="204">
                  <c:v>2.3756541503440665</c:v>
                </c:pt>
                <c:pt idx="205">
                  <c:v>3.1226499084011525</c:v>
                </c:pt>
                <c:pt idx="206">
                  <c:v>4.5931918478796812</c:v>
                </c:pt>
                <c:pt idx="207">
                  <c:v>3.9254660464830451</c:v>
                </c:pt>
                <c:pt idx="208">
                  <c:v>3.1519642226302746</c:v>
                </c:pt>
                <c:pt idx="209">
                  <c:v>2.4939991722918449</c:v>
                </c:pt>
                <c:pt idx="210">
                  <c:v>2.0728673001926095</c:v>
                </c:pt>
                <c:pt idx="211">
                  <c:v>2.0747409614409995</c:v>
                </c:pt>
                <c:pt idx="212">
                  <c:v>2.1802292496260689</c:v>
                </c:pt>
                <c:pt idx="213">
                  <c:v>2.3011024564851654</c:v>
                </c:pt>
                <c:pt idx="214">
                  <c:v>2.7756335827955163</c:v>
                </c:pt>
                <c:pt idx="215">
                  <c:v>3.5706629519050055</c:v>
                </c:pt>
                <c:pt idx="216">
                  <c:v>3.7138834595098653</c:v>
                </c:pt>
                <c:pt idx="217">
                  <c:v>3.943814619113875</c:v>
                </c:pt>
                <c:pt idx="218">
                  <c:v>4.2535377101240144</c:v>
                </c:pt>
                <c:pt idx="219">
                  <c:v>3.5432494980838141</c:v>
                </c:pt>
                <c:pt idx="220">
                  <c:v>4.019539625359565</c:v>
                </c:pt>
                <c:pt idx="221">
                  <c:v>5.0181202825597282</c:v>
                </c:pt>
                <c:pt idx="222">
                  <c:v>5.0762441912978655</c:v>
                </c:pt>
                <c:pt idx="223">
                  <c:v>4.3530402258568612</c:v>
                </c:pt>
                <c:pt idx="224">
                  <c:v>4.1598275522251535</c:v>
                </c:pt>
                <c:pt idx="225">
                  <c:v>4.916034742351715</c:v>
                </c:pt>
                <c:pt idx="226">
                  <c:v>5.6566052562922629</c:v>
                </c:pt>
                <c:pt idx="227">
                  <c:v>6.3876899946982553</c:v>
                </c:pt>
                <c:pt idx="228">
                  <c:v>5.8365190536815428</c:v>
                </c:pt>
                <c:pt idx="229">
                  <c:v>4.8378476311245464</c:v>
                </c:pt>
                <c:pt idx="230">
                  <c:v>5.0664717440525973</c:v>
                </c:pt>
                <c:pt idx="231">
                  <c:v>4.6434253915476749</c:v>
                </c:pt>
                <c:pt idx="232">
                  <c:v>5.3820546586554201</c:v>
                </c:pt>
                <c:pt idx="233">
                  <c:v>5.3666420526487411</c:v>
                </c:pt>
                <c:pt idx="234">
                  <c:v>5.4900426888701972</c:v>
                </c:pt>
                <c:pt idx="235">
                  <c:v>4.8382376725794236</c:v>
                </c:pt>
                <c:pt idx="236">
                  <c:v>5.014810231896826</c:v>
                </c:pt>
                <c:pt idx="237">
                  <c:v>5.1728972878793691</c:v>
                </c:pt>
                <c:pt idx="238">
                  <c:v>5.6816523172973543</c:v>
                </c:pt>
                <c:pt idx="239">
                  <c:v>5.4345748876052742</c:v>
                </c:pt>
                <c:pt idx="240">
                  <c:v>5.5800581804358913</c:v>
                </c:pt>
                <c:pt idx="241">
                  <c:v>6.0616869776478515</c:v>
                </c:pt>
                <c:pt idx="242">
                  <c:v>5.6424971387868039</c:v>
                </c:pt>
                <c:pt idx="243">
                  <c:v>6.5860499594776467</c:v>
                </c:pt>
                <c:pt idx="244">
                  <c:v>6.7707860938812967</c:v>
                </c:pt>
                <c:pt idx="245">
                  <c:v>6.562834900428566</c:v>
                </c:pt>
                <c:pt idx="246">
                  <c:v>6.2645410189322934</c:v>
                </c:pt>
                <c:pt idx="247">
                  <c:v>5.9897327104326576</c:v>
                </c:pt>
                <c:pt idx="248">
                  <c:v>6.009194870459571</c:v>
                </c:pt>
                <c:pt idx="249">
                  <c:v>5.5473090834538539</c:v>
                </c:pt>
                <c:pt idx="250">
                  <c:v>6.115822121058363</c:v>
                </c:pt>
                <c:pt idx="251">
                  <c:v>6.4561296894351274</c:v>
                </c:pt>
                <c:pt idx="252">
                  <c:v>6.7001095372805795</c:v>
                </c:pt>
                <c:pt idx="253">
                  <c:v>5.5249241425102404</c:v>
                </c:pt>
                <c:pt idx="254">
                  <c:v>4.1926684550542745</c:v>
                </c:pt>
                <c:pt idx="255">
                  <c:v>4.4465007763602715</c:v>
                </c:pt>
                <c:pt idx="256">
                  <c:v>4.431594497663065</c:v>
                </c:pt>
                <c:pt idx="257">
                  <c:v>4.1213865825504161</c:v>
                </c:pt>
                <c:pt idx="258">
                  <c:v>4.5209277839201665</c:v>
                </c:pt>
                <c:pt idx="259">
                  <c:v>4.6282052554337998</c:v>
                </c:pt>
                <c:pt idx="260">
                  <c:v>4.6578349787954592</c:v>
                </c:pt>
                <c:pt idx="261">
                  <c:v>3.9894497150546564</c:v>
                </c:pt>
                <c:pt idx="262">
                  <c:v>3.7194175456778846</c:v>
                </c:pt>
                <c:pt idx="263">
                  <c:v>4.0811020689546265</c:v>
                </c:pt>
                <c:pt idx="264">
                  <c:v>4.0364803580165436</c:v>
                </c:pt>
                <c:pt idx="265">
                  <c:v>2.4254379476077381</c:v>
                </c:pt>
                <c:pt idx="266">
                  <c:v>3.0360644300229791</c:v>
                </c:pt>
                <c:pt idx="267">
                  <c:v>3.7075968975356663</c:v>
                </c:pt>
                <c:pt idx="268">
                  <c:v>1.4267679343604831</c:v>
                </c:pt>
                <c:pt idx="269">
                  <c:v>0.73056970340460625</c:v>
                </c:pt>
                <c:pt idx="270">
                  <c:v>0.88682730963418277</c:v>
                </c:pt>
                <c:pt idx="271">
                  <c:v>1.0508620913582736</c:v>
                </c:pt>
                <c:pt idx="272">
                  <c:v>1.1051941586068557</c:v>
                </c:pt>
                <c:pt idx="273">
                  <c:v>1.2193034565879295</c:v>
                </c:pt>
                <c:pt idx="274">
                  <c:v>1.2267445668636232</c:v>
                </c:pt>
                <c:pt idx="275">
                  <c:v>1.4072087710587529</c:v>
                </c:pt>
                <c:pt idx="276">
                  <c:v>1.638753303554719</c:v>
                </c:pt>
                <c:pt idx="277">
                  <c:v>1.8380627390392632</c:v>
                </c:pt>
                <c:pt idx="278">
                  <c:v>1.7986891742145854</c:v>
                </c:pt>
                <c:pt idx="279">
                  <c:v>1.6141194496897611</c:v>
                </c:pt>
                <c:pt idx="280">
                  <c:v>2.4257166542558037</c:v>
                </c:pt>
                <c:pt idx="281">
                  <c:v>3.4682125683169538</c:v>
                </c:pt>
                <c:pt idx="282">
                  <c:v>4.2180940733990644</c:v>
                </c:pt>
                <c:pt idx="283">
                  <c:v>4.1366861521510545</c:v>
                </c:pt>
                <c:pt idx="284">
                  <c:v>4.8107526446073114</c:v>
                </c:pt>
                <c:pt idx="285">
                  <c:v>3.3166399416348935</c:v>
                </c:pt>
                <c:pt idx="286">
                  <c:v>4.2328096403172903</c:v>
                </c:pt>
                <c:pt idx="287">
                  <c:v>2.7726908207839691</c:v>
                </c:pt>
                <c:pt idx="288">
                  <c:v>3.9271263944642358</c:v>
                </c:pt>
                <c:pt idx="289">
                  <c:v>3.6993012550734972</c:v>
                </c:pt>
                <c:pt idx="290">
                  <c:v>1.158271497843153</c:v>
                </c:pt>
                <c:pt idx="291">
                  <c:v>0.84685561033639756</c:v>
                </c:pt>
                <c:pt idx="292">
                  <c:v>0.87124434454243915</c:v>
                </c:pt>
                <c:pt idx="293">
                  <c:v>1.9256055363917886</c:v>
                </c:pt>
                <c:pt idx="294">
                  <c:v>2.1692847021206503</c:v>
                </c:pt>
                <c:pt idx="295">
                  <c:v>2.2946796192769776</c:v>
                </c:pt>
                <c:pt idx="296">
                  <c:v>1.2700336606874401</c:v>
                </c:pt>
                <c:pt idx="297">
                  <c:v>0.84510098272866585</c:v>
                </c:pt>
                <c:pt idx="298">
                  <c:v>0.97895215319469919</c:v>
                </c:pt>
                <c:pt idx="299">
                  <c:v>0.89015915067212448</c:v>
                </c:pt>
                <c:pt idx="300">
                  <c:v>1.5094731246126631</c:v>
                </c:pt>
                <c:pt idx="301">
                  <c:v>3.1313912884228614</c:v>
                </c:pt>
                <c:pt idx="302">
                  <c:v>6.120800090078685</c:v>
                </c:pt>
                <c:pt idx="303">
                  <c:v>1.6130186009585645</c:v>
                </c:pt>
                <c:pt idx="304">
                  <c:v>1.5646677880247633</c:v>
                </c:pt>
                <c:pt idx="305">
                  <c:v>2.4721420051506455</c:v>
                </c:pt>
                <c:pt idx="306">
                  <c:v>583302.31622332369</c:v>
                </c:pt>
              </c:numCache>
            </c:numRef>
          </c:xVal>
          <c:yVal>
            <c:numRef>
              <c:f>'090'!$BK$14:$BK$4146</c:f>
              <c:numCache>
                <c:formatCode>0</c:formatCode>
                <c:ptCount val="4133"/>
                <c:pt idx="0">
                  <c:v>120.69132742159037</c:v>
                </c:pt>
                <c:pt idx="1">
                  <c:v>90.208661204291914</c:v>
                </c:pt>
                <c:pt idx="2">
                  <c:v>78.165932396006497</c:v>
                </c:pt>
                <c:pt idx="3">
                  <c:v>76.003832632219485</c:v>
                </c:pt>
                <c:pt idx="4">
                  <c:v>85.19695992700133</c:v>
                </c:pt>
                <c:pt idx="5">
                  <c:v>76.333951663160505</c:v>
                </c:pt>
                <c:pt idx="6">
                  <c:v>72.034729042227184</c:v>
                </c:pt>
                <c:pt idx="7">
                  <c:v>65.283303075479552</c:v>
                </c:pt>
                <c:pt idx="8">
                  <c:v>58.872489549209561</c:v>
                </c:pt>
                <c:pt idx="9">
                  <c:v>53.331985910970971</c:v>
                </c:pt>
                <c:pt idx="10">
                  <c:v>46.184835102030725</c:v>
                </c:pt>
                <c:pt idx="11">
                  <c:v>42.559545374078354</c:v>
                </c:pt>
                <c:pt idx="12">
                  <c:v>40.353970290477818</c:v>
                </c:pt>
                <c:pt idx="13">
                  <c:v>38.747161365348433</c:v>
                </c:pt>
                <c:pt idx="14">
                  <c:v>35.897957498125898</c:v>
                </c:pt>
                <c:pt idx="15">
                  <c:v>31.621041268989032</c:v>
                </c:pt>
                <c:pt idx="16">
                  <c:v>27.754779513120617</c:v>
                </c:pt>
                <c:pt idx="17">
                  <c:v>23.919240194402082</c:v>
                </c:pt>
                <c:pt idx="18">
                  <c:v>21.970244066654754</c:v>
                </c:pt>
                <c:pt idx="19">
                  <c:v>19.110059625805768</c:v>
                </c:pt>
                <c:pt idx="20">
                  <c:v>18.309960517233321</c:v>
                </c:pt>
                <c:pt idx="21">
                  <c:v>20.751720394890459</c:v>
                </c:pt>
                <c:pt idx="22">
                  <c:v>22.204990769352229</c:v>
                </c:pt>
                <c:pt idx="23">
                  <c:v>20.980308816526389</c:v>
                </c:pt>
                <c:pt idx="24">
                  <c:v>19.991675642526328</c:v>
                </c:pt>
                <c:pt idx="25">
                  <c:v>17.59502173996265</c:v>
                </c:pt>
                <c:pt idx="26">
                  <c:v>15.193340324129082</c:v>
                </c:pt>
                <c:pt idx="27">
                  <c:v>14.863413774145148</c:v>
                </c:pt>
                <c:pt idx="28">
                  <c:v>16.510464260333936</c:v>
                </c:pt>
                <c:pt idx="29">
                  <c:v>17.761275908534181</c:v>
                </c:pt>
                <c:pt idx="30">
                  <c:v>23.01394925056859</c:v>
                </c:pt>
                <c:pt idx="31">
                  <c:v>21.429619589466345</c:v>
                </c:pt>
                <c:pt idx="32">
                  <c:v>22.233385489625753</c:v>
                </c:pt>
                <c:pt idx="33">
                  <c:v>22.958183306864736</c:v>
                </c:pt>
                <c:pt idx="34">
                  <c:v>20.587263339943203</c:v>
                </c:pt>
                <c:pt idx="35">
                  <c:v>17.9130830798719</c:v>
                </c:pt>
                <c:pt idx="36">
                  <c:v>20.059753759776296</c:v>
                </c:pt>
                <c:pt idx="37">
                  <c:v>18.413758194661551</c:v>
                </c:pt>
                <c:pt idx="38">
                  <c:v>18.219631845337457</c:v>
                </c:pt>
                <c:pt idx="39">
                  <c:v>18.641083048796435</c:v>
                </c:pt>
                <c:pt idx="40">
                  <c:v>16.576853037761047</c:v>
                </c:pt>
                <c:pt idx="41">
                  <c:v>16.94038220535791</c:v>
                </c:pt>
                <c:pt idx="42">
                  <c:v>17.204725023886404</c:v>
                </c:pt>
                <c:pt idx="43">
                  <c:v>19.406280262766426</c:v>
                </c:pt>
                <c:pt idx="44">
                  <c:v>18.001821003744716</c:v>
                </c:pt>
                <c:pt idx="45">
                  <c:v>23.277329464351258</c:v>
                </c:pt>
                <c:pt idx="46">
                  <c:v>20.361365598289098</c:v>
                </c:pt>
                <c:pt idx="47">
                  <c:v>27.829274062008192</c:v>
                </c:pt>
                <c:pt idx="48">
                  <c:v>29.734524262038505</c:v>
                </c:pt>
                <c:pt idx="49">
                  <c:v>21.071737179485947</c:v>
                </c:pt>
                <c:pt idx="50">
                  <c:v>16.082015633142021</c:v>
                </c:pt>
                <c:pt idx="51">
                  <c:v>15.308499265455687</c:v>
                </c:pt>
                <c:pt idx="52">
                  <c:v>13.321635185510743</c:v>
                </c:pt>
                <c:pt idx="53">
                  <c:v>12.522729777415714</c:v>
                </c:pt>
                <c:pt idx="54">
                  <c:v>11.787762779520348</c:v>
                </c:pt>
                <c:pt idx="55">
                  <c:v>11.846464556433673</c:v>
                </c:pt>
                <c:pt idx="56">
                  <c:v>12.273165116728098</c:v>
                </c:pt>
                <c:pt idx="57">
                  <c:v>12.209245732836752</c:v>
                </c:pt>
                <c:pt idx="58">
                  <c:v>11.3562280784486</c:v>
                </c:pt>
                <c:pt idx="59">
                  <c:v>10.836381190341058</c:v>
                </c:pt>
                <c:pt idx="60">
                  <c:v>12.507107057546785</c:v>
                </c:pt>
                <c:pt idx="61">
                  <c:v>15.218799116725263</c:v>
                </c:pt>
                <c:pt idx="62">
                  <c:v>17.48277266725302</c:v>
                </c:pt>
                <c:pt idx="63">
                  <c:v>16.769182271490546</c:v>
                </c:pt>
                <c:pt idx="64">
                  <c:v>17.209165369584394</c:v>
                </c:pt>
                <c:pt idx="65">
                  <c:v>18.148938164257341</c:v>
                </c:pt>
                <c:pt idx="66">
                  <c:v>17.83024944595191</c:v>
                </c:pt>
                <c:pt idx="67">
                  <c:v>17.514258547355237</c:v>
                </c:pt>
                <c:pt idx="68">
                  <c:v>16.813472668979369</c:v>
                </c:pt>
                <c:pt idx="69">
                  <c:v>16.295000651272193</c:v>
                </c:pt>
                <c:pt idx="70">
                  <c:v>16.44876573944503</c:v>
                </c:pt>
                <c:pt idx="71">
                  <c:v>16.728488613451532</c:v>
                </c:pt>
                <c:pt idx="72">
                  <c:v>16.721965620031224</c:v>
                </c:pt>
                <c:pt idx="73">
                  <c:v>15.778393751465156</c:v>
                </c:pt>
                <c:pt idx="74">
                  <c:v>12.52093727216376</c:v>
                </c:pt>
                <c:pt idx="75">
                  <c:v>12.67613046299102</c:v>
                </c:pt>
                <c:pt idx="76">
                  <c:v>13.652038442380368</c:v>
                </c:pt>
                <c:pt idx="77">
                  <c:v>15.636392848783341</c:v>
                </c:pt>
                <c:pt idx="78">
                  <c:v>21.25123367951867</c:v>
                </c:pt>
                <c:pt idx="79">
                  <c:v>12.342930548639037</c:v>
                </c:pt>
                <c:pt idx="80">
                  <c:v>10.918425218250349</c:v>
                </c:pt>
                <c:pt idx="81">
                  <c:v>9.5053257448683635</c:v>
                </c:pt>
                <c:pt idx="82">
                  <c:v>9.2283229317845112</c:v>
                </c:pt>
                <c:pt idx="83">
                  <c:v>9.0220492038816786</c:v>
                </c:pt>
                <c:pt idx="84">
                  <c:v>8.4965112728364325</c:v>
                </c:pt>
                <c:pt idx="85">
                  <c:v>9.5903561179043066</c:v>
                </c:pt>
                <c:pt idx="86">
                  <c:v>8.5445341894784281</c:v>
                </c:pt>
                <c:pt idx="87">
                  <c:v>7.9397630936606776</c:v>
                </c:pt>
                <c:pt idx="88">
                  <c:v>7.9239979348003065</c:v>
                </c:pt>
                <c:pt idx="89">
                  <c:v>7.4655163031772496</c:v>
                </c:pt>
                <c:pt idx="90">
                  <c:v>6.7900657299070177</c:v>
                </c:pt>
                <c:pt idx="91">
                  <c:v>6.76085875476479</c:v>
                </c:pt>
                <c:pt idx="92">
                  <c:v>7.3345328485927457</c:v>
                </c:pt>
                <c:pt idx="93">
                  <c:v>6.1688856257341573</c:v>
                </c:pt>
                <c:pt idx="94">
                  <c:v>6.09609368389052</c:v>
                </c:pt>
                <c:pt idx="95">
                  <c:v>7.2858706986803581</c:v>
                </c:pt>
                <c:pt idx="96">
                  <c:v>6.3140282001124337</c:v>
                </c:pt>
                <c:pt idx="97">
                  <c:v>6.0713932235360657</c:v>
                </c:pt>
                <c:pt idx="98">
                  <c:v>6.2034816792621124</c:v>
                </c:pt>
                <c:pt idx="99">
                  <c:v>6.4384652594389085</c:v>
                </c:pt>
                <c:pt idx="100">
                  <c:v>7.4563197081684933</c:v>
                </c:pt>
                <c:pt idx="101">
                  <c:v>9.142549792655208</c:v>
                </c:pt>
                <c:pt idx="102">
                  <c:v>11.992027491948916</c:v>
                </c:pt>
                <c:pt idx="103">
                  <c:v>12.856087713680427</c:v>
                </c:pt>
                <c:pt idx="104">
                  <c:v>11.350497241093677</c:v>
                </c:pt>
                <c:pt idx="105">
                  <c:v>9.7903315534669968</c:v>
                </c:pt>
                <c:pt idx="106">
                  <c:v>8.8512434493997993</c:v>
                </c:pt>
                <c:pt idx="107">
                  <c:v>7.4234093971090989</c:v>
                </c:pt>
                <c:pt idx="108">
                  <c:v>6.9298662698263334</c:v>
                </c:pt>
                <c:pt idx="109">
                  <c:v>7.407184859654496</c:v>
                </c:pt>
                <c:pt idx="110">
                  <c:v>7.5760325524445884</c:v>
                </c:pt>
                <c:pt idx="111">
                  <c:v>7.1713221461129049</c:v>
                </c:pt>
                <c:pt idx="112">
                  <c:v>6.2253577314894279</c:v>
                </c:pt>
                <c:pt idx="113">
                  <c:v>5.5365084313002111</c:v>
                </c:pt>
                <c:pt idx="114">
                  <c:v>5.1232988663624379</c:v>
                </c:pt>
                <c:pt idx="115">
                  <c:v>4.7632424945568106</c:v>
                </c:pt>
                <c:pt idx="116">
                  <c:v>4.6174492052687777</c:v>
                </c:pt>
                <c:pt idx="117">
                  <c:v>4.5128190053087049</c:v>
                </c:pt>
                <c:pt idx="118">
                  <c:v>4.471645306970129</c:v>
                </c:pt>
                <c:pt idx="119">
                  <c:v>4.2318477113170543</c:v>
                </c:pt>
                <c:pt idx="120">
                  <c:v>3.9041631125164593</c:v>
                </c:pt>
                <c:pt idx="121">
                  <c:v>3.9051442993226968</c:v>
                </c:pt>
                <c:pt idx="122">
                  <c:v>4.1706384866213266</c:v>
                </c:pt>
                <c:pt idx="123">
                  <c:v>4.1506546566611888</c:v>
                </c:pt>
                <c:pt idx="124">
                  <c:v>4.2761370531568543</c:v>
                </c:pt>
                <c:pt idx="125">
                  <c:v>4.2420431073561407</c:v>
                </c:pt>
                <c:pt idx="126">
                  <c:v>4.2547104647402438</c:v>
                </c:pt>
                <c:pt idx="127">
                  <c:v>4.3044203415475568</c:v>
                </c:pt>
                <c:pt idx="128">
                  <c:v>4.4383209830625203</c:v>
                </c:pt>
                <c:pt idx="129">
                  <c:v>4.2472405957367467</c:v>
                </c:pt>
                <c:pt idx="130">
                  <c:v>3.7951708489525808</c:v>
                </c:pt>
                <c:pt idx="131">
                  <c:v>3.7310213348279451</c:v>
                </c:pt>
                <c:pt idx="132">
                  <c:v>3.6419217503413193</c:v>
                </c:pt>
                <c:pt idx="133">
                  <c:v>3.5315416636746932</c:v>
                </c:pt>
                <c:pt idx="134">
                  <c:v>3.466296738777789</c:v>
                </c:pt>
                <c:pt idx="135">
                  <c:v>3.5135704526142133</c:v>
                </c:pt>
                <c:pt idx="136">
                  <c:v>3.4900910530425819</c:v>
                </c:pt>
                <c:pt idx="137">
                  <c:v>4.1388029075210397</c:v>
                </c:pt>
                <c:pt idx="138">
                  <c:v>6.6834016085886798</c:v>
                </c:pt>
                <c:pt idx="139">
                  <c:v>8.6595929569951231</c:v>
                </c:pt>
                <c:pt idx="140">
                  <c:v>4.6740790544171</c:v>
                </c:pt>
                <c:pt idx="141">
                  <c:v>3.8340420831878124</c:v>
                </c:pt>
                <c:pt idx="142">
                  <c:v>3.9457880885495853</c:v>
                </c:pt>
                <c:pt idx="143">
                  <c:v>4.1090166840384867</c:v>
                </c:pt>
                <c:pt idx="144">
                  <c:v>4.2555558594838256</c:v>
                </c:pt>
                <c:pt idx="145">
                  <c:v>4.5832908742443248</c:v>
                </c:pt>
                <c:pt idx="146">
                  <c:v>4.6379284951478956</c:v>
                </c:pt>
                <c:pt idx="147">
                  <c:v>4.1449591530884291</c:v>
                </c:pt>
                <c:pt idx="148">
                  <c:v>3.9756786545982319</c:v>
                </c:pt>
                <c:pt idx="149">
                  <c:v>3.9328687888250324</c:v>
                </c:pt>
                <c:pt idx="150">
                  <c:v>3.6633572345360967</c:v>
                </c:pt>
                <c:pt idx="151">
                  <c:v>3.6249918480991301</c:v>
                </c:pt>
                <c:pt idx="152">
                  <c:v>3.4820867306820609</c:v>
                </c:pt>
                <c:pt idx="153">
                  <c:v>4.6662559330285314</c:v>
                </c:pt>
                <c:pt idx="154">
                  <c:v>3.8461924429500676</c:v>
                </c:pt>
                <c:pt idx="155">
                  <c:v>3.0263960984874045</c:v>
                </c:pt>
                <c:pt idx="156">
                  <c:v>3.2937197399132416</c:v>
                </c:pt>
                <c:pt idx="157">
                  <c:v>2.7729802719290011</c:v>
                </c:pt>
                <c:pt idx="158">
                  <c:v>2.8860461848162187</c:v>
                </c:pt>
                <c:pt idx="159">
                  <c:v>3.2783276887889703</c:v>
                </c:pt>
                <c:pt idx="160">
                  <c:v>3.1833657644709996</c:v>
                </c:pt>
                <c:pt idx="161">
                  <c:v>3.1354455445937228</c:v>
                </c:pt>
                <c:pt idx="162">
                  <c:v>3.5470333240341807</c:v>
                </c:pt>
                <c:pt idx="163">
                  <c:v>3.6191148111437359</c:v>
                </c:pt>
                <c:pt idx="164">
                  <c:v>3.9408788093034088</c:v>
                </c:pt>
                <c:pt idx="165">
                  <c:v>4.1324821019034044</c:v>
                </c:pt>
                <c:pt idx="166">
                  <c:v>4.372225927180418</c:v>
                </c:pt>
                <c:pt idx="167">
                  <c:v>4.6302394847245383</c:v>
                </c:pt>
                <c:pt idx="168">
                  <c:v>4.8805961332838885</c:v>
                </c:pt>
                <c:pt idx="169">
                  <c:v>5.3307799139479881</c:v>
                </c:pt>
                <c:pt idx="170">
                  <c:v>5.4180066317096509</c:v>
                </c:pt>
                <c:pt idx="171">
                  <c:v>5.695308562248603</c:v>
                </c:pt>
                <c:pt idx="172">
                  <c:v>5.7233511853132262</c:v>
                </c:pt>
                <c:pt idx="173">
                  <c:v>5.52992194929835</c:v>
                </c:pt>
                <c:pt idx="174">
                  <c:v>5.113196548361671</c:v>
                </c:pt>
                <c:pt idx="175">
                  <c:v>5.3949883093483146</c:v>
                </c:pt>
                <c:pt idx="176">
                  <c:v>5.4882209642994511</c:v>
                </c:pt>
                <c:pt idx="177">
                  <c:v>5.3074724348453231</c:v>
                </c:pt>
                <c:pt idx="178">
                  <c:v>4.8191123912201359</c:v>
                </c:pt>
                <c:pt idx="179">
                  <c:v>6.2797092301971364</c:v>
                </c:pt>
                <c:pt idx="180">
                  <c:v>4.500055638881542</c:v>
                </c:pt>
                <c:pt idx="181">
                  <c:v>9.3941230132336155</c:v>
                </c:pt>
                <c:pt idx="182">
                  <c:v>8.0901173159316251</c:v>
                </c:pt>
                <c:pt idx="183">
                  <c:v>7.9561080254345242</c:v>
                </c:pt>
                <c:pt idx="184">
                  <c:v>9.0140821119225212</c:v>
                </c:pt>
                <c:pt idx="185">
                  <c:v>10.184660533268053</c:v>
                </c:pt>
                <c:pt idx="186">
                  <c:v>9.9736045349712281</c:v>
                </c:pt>
                <c:pt idx="187">
                  <c:v>8.6496315277461946</c:v>
                </c:pt>
                <c:pt idx="188">
                  <c:v>8.1789992179451811</c:v>
                </c:pt>
                <c:pt idx="189">
                  <c:v>8.33239867596469</c:v>
                </c:pt>
                <c:pt idx="190">
                  <c:v>9.1318377628596927</c:v>
                </c:pt>
                <c:pt idx="191">
                  <c:v>11.166530347900654</c:v>
                </c:pt>
                <c:pt idx="192">
                  <c:v>12.308944757729899</c:v>
                </c:pt>
                <c:pt idx="193">
                  <c:v>13.884668617080324</c:v>
                </c:pt>
                <c:pt idx="194">
                  <c:v>14.325268675727886</c:v>
                </c:pt>
                <c:pt idx="195">
                  <c:v>14.340674790051946</c:v>
                </c:pt>
                <c:pt idx="196">
                  <c:v>13.039382550528057</c:v>
                </c:pt>
                <c:pt idx="197">
                  <c:v>12.504066427268723</c:v>
                </c:pt>
                <c:pt idx="198">
                  <c:v>12.670153000087472</c:v>
                </c:pt>
                <c:pt idx="199">
                  <c:v>12.218267671734331</c:v>
                </c:pt>
                <c:pt idx="200">
                  <c:v>10.626639381498521</c:v>
                </c:pt>
                <c:pt idx="201">
                  <c:v>9.7517980025368054</c:v>
                </c:pt>
                <c:pt idx="202">
                  <c:v>8.6962220680485114</c:v>
                </c:pt>
                <c:pt idx="203">
                  <c:v>9.044804914177897</c:v>
                </c:pt>
                <c:pt idx="204">
                  <c:v>9.6328250942056428</c:v>
                </c:pt>
                <c:pt idx="205">
                  <c:v>10.873949239813969</c:v>
                </c:pt>
                <c:pt idx="206">
                  <c:v>10.933734806174453</c:v>
                </c:pt>
                <c:pt idx="207">
                  <c:v>10.648432784124838</c:v>
                </c:pt>
                <c:pt idx="208">
                  <c:v>8.751450900615291</c:v>
                </c:pt>
                <c:pt idx="209">
                  <c:v>7.9376562417022845</c:v>
                </c:pt>
                <c:pt idx="210">
                  <c:v>7.1741085951286223</c:v>
                </c:pt>
                <c:pt idx="211">
                  <c:v>6.7303793805401462</c:v>
                </c:pt>
                <c:pt idx="212">
                  <c:v>6.7399473713563234</c:v>
                </c:pt>
                <c:pt idx="213">
                  <c:v>7.1809556867373558</c:v>
                </c:pt>
                <c:pt idx="214">
                  <c:v>8.0276632119340459</c:v>
                </c:pt>
                <c:pt idx="215">
                  <c:v>8.8125014501920713</c:v>
                </c:pt>
                <c:pt idx="216">
                  <c:v>11.293680465919314</c:v>
                </c:pt>
                <c:pt idx="217">
                  <c:v>12.505268542783867</c:v>
                </c:pt>
                <c:pt idx="218">
                  <c:v>12.961838833451791</c:v>
                </c:pt>
                <c:pt idx="219">
                  <c:v>14.894407898749495</c:v>
                </c:pt>
                <c:pt idx="220">
                  <c:v>13.812887256322339</c:v>
                </c:pt>
                <c:pt idx="221">
                  <c:v>12.289794474967092</c:v>
                </c:pt>
                <c:pt idx="222">
                  <c:v>9.5483120209423689</c:v>
                </c:pt>
                <c:pt idx="223">
                  <c:v>7.62294897434451</c:v>
                </c:pt>
                <c:pt idx="224">
                  <c:v>6.0110112792959214</c:v>
                </c:pt>
                <c:pt idx="225">
                  <c:v>5.4812708826182348</c:v>
                </c:pt>
                <c:pt idx="226">
                  <c:v>6.1728323203579718</c:v>
                </c:pt>
                <c:pt idx="227">
                  <c:v>7.0302617621300882</c:v>
                </c:pt>
                <c:pt idx="228">
                  <c:v>8.9564920757593249</c:v>
                </c:pt>
                <c:pt idx="229">
                  <c:v>12.127604266127735</c:v>
                </c:pt>
                <c:pt idx="230">
                  <c:v>12.149815548509073</c:v>
                </c:pt>
                <c:pt idx="231">
                  <c:v>13.166309587192272</c:v>
                </c:pt>
                <c:pt idx="232">
                  <c:v>12.735245744468173</c:v>
                </c:pt>
                <c:pt idx="233">
                  <c:v>12.516419166990939</c:v>
                </c:pt>
                <c:pt idx="234">
                  <c:v>12.80537862190282</c:v>
                </c:pt>
                <c:pt idx="235">
                  <c:v>14.393911971787164</c:v>
                </c:pt>
                <c:pt idx="236">
                  <c:v>14.874637988862055</c:v>
                </c:pt>
                <c:pt idx="237">
                  <c:v>14.967402250469149</c:v>
                </c:pt>
                <c:pt idx="238">
                  <c:v>13.197629101852266</c:v>
                </c:pt>
                <c:pt idx="239">
                  <c:v>12.577982422661844</c:v>
                </c:pt>
                <c:pt idx="240">
                  <c:v>10.381207406439914</c:v>
                </c:pt>
                <c:pt idx="241">
                  <c:v>9.4001471532114529</c:v>
                </c:pt>
                <c:pt idx="242">
                  <c:v>9.91956487443443</c:v>
                </c:pt>
                <c:pt idx="243">
                  <c:v>8.9574364444483834</c:v>
                </c:pt>
                <c:pt idx="244">
                  <c:v>7.3406424920773805</c:v>
                </c:pt>
                <c:pt idx="245">
                  <c:v>6.947701769019976</c:v>
                </c:pt>
                <c:pt idx="246">
                  <c:v>8.0978293148838194</c:v>
                </c:pt>
                <c:pt idx="247">
                  <c:v>8.4917390705133524</c:v>
                </c:pt>
                <c:pt idx="248">
                  <c:v>7.4234910797704714</c:v>
                </c:pt>
                <c:pt idx="249">
                  <c:v>7.0185977963010737</c:v>
                </c:pt>
                <c:pt idx="250">
                  <c:v>6.8618229687168801</c:v>
                </c:pt>
                <c:pt idx="251">
                  <c:v>6.3298832582164444</c:v>
                </c:pt>
                <c:pt idx="252">
                  <c:v>5.8026084629783306</c:v>
                </c:pt>
                <c:pt idx="253">
                  <c:v>6.768502295851146</c:v>
                </c:pt>
                <c:pt idx="254">
                  <c:v>11.269764862109376</c:v>
                </c:pt>
                <c:pt idx="255">
                  <c:v>14.043438813638875</c:v>
                </c:pt>
                <c:pt idx="256">
                  <c:v>16.693205206845303</c:v>
                </c:pt>
                <c:pt idx="257">
                  <c:v>16.03465420825269</c:v>
                </c:pt>
                <c:pt idx="258">
                  <c:v>13.120520354752255</c:v>
                </c:pt>
                <c:pt idx="259">
                  <c:v>12.306700740071236</c:v>
                </c:pt>
                <c:pt idx="260">
                  <c:v>12.582146260896712</c:v>
                </c:pt>
                <c:pt idx="261">
                  <c:v>14.447921383669529</c:v>
                </c:pt>
                <c:pt idx="262">
                  <c:v>15.759190624042134</c:v>
                </c:pt>
                <c:pt idx="263">
                  <c:v>14.399072892342334</c:v>
                </c:pt>
                <c:pt idx="264">
                  <c:v>13.44145283420573</c:v>
                </c:pt>
                <c:pt idx="265">
                  <c:v>22.044990497984987</c:v>
                </c:pt>
                <c:pt idx="266">
                  <c:v>25.768115692978927</c:v>
                </c:pt>
                <c:pt idx="267">
                  <c:v>24.630298704164886</c:v>
                </c:pt>
                <c:pt idx="268">
                  <c:v>48.413622763759854</c:v>
                </c:pt>
                <c:pt idx="269">
                  <c:v>88.636676645006474</c:v>
                </c:pt>
                <c:pt idx="270">
                  <c:v>108.91509502870012</c:v>
                </c:pt>
                <c:pt idx="271">
                  <c:v>116.70376380912985</c:v>
                </c:pt>
                <c:pt idx="272">
                  <c:v>110.96539962732025</c:v>
                </c:pt>
                <c:pt idx="273">
                  <c:v>105.9807138217039</c:v>
                </c:pt>
                <c:pt idx="274">
                  <c:v>106.18060310978517</c:v>
                </c:pt>
                <c:pt idx="275">
                  <c:v>97.415379457870998</c:v>
                </c:pt>
                <c:pt idx="276">
                  <c:v>82.923093177401938</c:v>
                </c:pt>
                <c:pt idx="277">
                  <c:v>67.421229112582353</c:v>
                </c:pt>
                <c:pt idx="278">
                  <c:v>57.531519053624955</c:v>
                </c:pt>
                <c:pt idx="279">
                  <c:v>57.624041019181782</c:v>
                </c:pt>
                <c:pt idx="280">
                  <c:v>56.240748004193541</c:v>
                </c:pt>
                <c:pt idx="281">
                  <c:v>33.398910712695567</c:v>
                </c:pt>
                <c:pt idx="282">
                  <c:v>27.245022338725313</c:v>
                </c:pt>
                <c:pt idx="283">
                  <c:v>25.855112513577108</c:v>
                </c:pt>
                <c:pt idx="284">
                  <c:v>19.651635754349396</c:v>
                </c:pt>
                <c:pt idx="285">
                  <c:v>27.172509267532064</c:v>
                </c:pt>
                <c:pt idx="286">
                  <c:v>20.387656143498422</c:v>
                </c:pt>
                <c:pt idx="287">
                  <c:v>29.960266389882552</c:v>
                </c:pt>
                <c:pt idx="288">
                  <c:v>23.986350441243566</c:v>
                </c:pt>
                <c:pt idx="289">
                  <c:v>21.971683066786223</c:v>
                </c:pt>
                <c:pt idx="290">
                  <c:v>56.243790806851493</c:v>
                </c:pt>
                <c:pt idx="291">
                  <c:v>81.407705978542268</c:v>
                </c:pt>
                <c:pt idx="292">
                  <c:v>82.271881858438391</c:v>
                </c:pt>
                <c:pt idx="293">
                  <c:v>55.754958833650043</c:v>
                </c:pt>
                <c:pt idx="294">
                  <c:v>43.501000731473049</c:v>
                </c:pt>
                <c:pt idx="295">
                  <c:v>38.078302123738858</c:v>
                </c:pt>
                <c:pt idx="296">
                  <c:v>72.318718267318047</c:v>
                </c:pt>
                <c:pt idx="297">
                  <c:v>92.629105842297264</c:v>
                </c:pt>
                <c:pt idx="298">
                  <c:v>100.76113648600253</c:v>
                </c:pt>
                <c:pt idx="299">
                  <c:v>112.08344653708269</c:v>
                </c:pt>
                <c:pt idx="300">
                  <c:v>99.848037389178117</c:v>
                </c:pt>
                <c:pt idx="301">
                  <c:v>50.119581251585863</c:v>
                </c:pt>
                <c:pt idx="302">
                  <c:v>23.262624949888433</c:v>
                </c:pt>
                <c:pt idx="303">
                  <c:v>60.882612423981129</c:v>
                </c:pt>
                <c:pt idx="304">
                  <c:v>76.558921001763039</c:v>
                </c:pt>
                <c:pt idx="305">
                  <c:v>52.169398757618652</c:v>
                </c:pt>
                <c:pt idx="3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6-41B7-9612-64C234BF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'090'!$V$11:$W$11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'090'!$R$14:$R$4146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'090'!$P$14:$P$4146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2-4247-9299-6572FE5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'090'!$BN$11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'090'!$BN$14:$BN$4146</c:f>
              <c:numCache>
                <c:formatCode>0.0</c:formatCode>
                <c:ptCount val="4133"/>
                <c:pt idx="0">
                  <c:v>3.4323499354643836</c:v>
                </c:pt>
                <c:pt idx="1">
                  <c:v>3.3438612131382079</c:v>
                </c:pt>
                <c:pt idx="2">
                  <c:v>3.3538320849085044</c:v>
                </c:pt>
                <c:pt idx="3">
                  <c:v>3.3107570834302695</c:v>
                </c:pt>
                <c:pt idx="4">
                  <c:v>3.0691703482017445</c:v>
                </c:pt>
                <c:pt idx="5">
                  <c:v>3.2652451628973131</c:v>
                </c:pt>
                <c:pt idx="6">
                  <c:v>3.3101968746431649</c:v>
                </c:pt>
                <c:pt idx="7">
                  <c:v>3.3733241589145004</c:v>
                </c:pt>
                <c:pt idx="8">
                  <c:v>3.4000959740359584</c:v>
                </c:pt>
                <c:pt idx="9">
                  <c:v>3.4014816850527017</c:v>
                </c:pt>
                <c:pt idx="10">
                  <c:v>3.4564423476562043</c:v>
                </c:pt>
                <c:pt idx="11">
                  <c:v>3.4450662529028548</c:v>
                </c:pt>
                <c:pt idx="12">
                  <c:v>3.4512020222428079</c:v>
                </c:pt>
                <c:pt idx="13">
                  <c:v>3.4380426573432281</c:v>
                </c:pt>
                <c:pt idx="14">
                  <c:v>3.4185891407194022</c:v>
                </c:pt>
                <c:pt idx="15">
                  <c:v>3.4354305098606641</c:v>
                </c:pt>
                <c:pt idx="16">
                  <c:v>3.4771765805944841</c:v>
                </c:pt>
                <c:pt idx="17">
                  <c:v>3.574460671588545</c:v>
                </c:pt>
                <c:pt idx="18">
                  <c:v>3.6256451027432974</c:v>
                </c:pt>
                <c:pt idx="19">
                  <c:v>3.6625687542538796</c:v>
                </c:pt>
                <c:pt idx="20">
                  <c:v>3.6295152045963084</c:v>
                </c:pt>
                <c:pt idx="21">
                  <c:v>3.5275044922146259</c:v>
                </c:pt>
                <c:pt idx="22">
                  <c:v>3.4583415206570889</c:v>
                </c:pt>
                <c:pt idx="23">
                  <c:v>3.4591948036440159</c:v>
                </c:pt>
                <c:pt idx="24">
                  <c:v>3.4547852866403246</c:v>
                </c:pt>
                <c:pt idx="25">
                  <c:v>3.4941434677680685</c:v>
                </c:pt>
                <c:pt idx="26">
                  <c:v>3.5079411334236905</c:v>
                </c:pt>
                <c:pt idx="27">
                  <c:v>3.4601983411300168</c:v>
                </c:pt>
                <c:pt idx="28">
                  <c:v>3.427315725855018</c:v>
                </c:pt>
                <c:pt idx="29">
                  <c:v>3.4574526615240813</c:v>
                </c:pt>
                <c:pt idx="30">
                  <c:v>3.2316780798318909</c:v>
                </c:pt>
                <c:pt idx="31">
                  <c:v>3.278097684019365</c:v>
                </c:pt>
                <c:pt idx="32">
                  <c:v>3.242794687078145</c:v>
                </c:pt>
                <c:pt idx="33">
                  <c:v>3.2341164678876066</c:v>
                </c:pt>
                <c:pt idx="34">
                  <c:v>3.35367968247151</c:v>
                </c:pt>
                <c:pt idx="35">
                  <c:v>3.4080681293485862</c:v>
                </c:pt>
                <c:pt idx="36">
                  <c:v>3.2604665862123223</c:v>
                </c:pt>
                <c:pt idx="37">
                  <c:v>3.3149301749611984</c:v>
                </c:pt>
                <c:pt idx="38">
                  <c:v>3.2951209962043739</c:v>
                </c:pt>
                <c:pt idx="39">
                  <c:v>3.2435929054127302</c:v>
                </c:pt>
                <c:pt idx="40">
                  <c:v>3.3220658793516371</c:v>
                </c:pt>
                <c:pt idx="41">
                  <c:v>3.3131439902615853</c:v>
                </c:pt>
                <c:pt idx="42">
                  <c:v>3.3034897499846299</c:v>
                </c:pt>
                <c:pt idx="43">
                  <c:v>3.164248649274354</c:v>
                </c:pt>
                <c:pt idx="44">
                  <c:v>3.1921594169263869</c:v>
                </c:pt>
                <c:pt idx="45">
                  <c:v>2.9864183815648877</c:v>
                </c:pt>
                <c:pt idx="46">
                  <c:v>2.9909316977001787</c:v>
                </c:pt>
                <c:pt idx="47">
                  <c:v>2.7454939513641992</c:v>
                </c:pt>
                <c:pt idx="48">
                  <c:v>2.7715434462034367</c:v>
                </c:pt>
                <c:pt idx="49">
                  <c:v>3.0824707251328767</c:v>
                </c:pt>
                <c:pt idx="50">
                  <c:v>3.331203476759292</c:v>
                </c:pt>
                <c:pt idx="51">
                  <c:v>3.3629985544863481</c:v>
                </c:pt>
                <c:pt idx="52">
                  <c:v>3.3921415773835939</c:v>
                </c:pt>
                <c:pt idx="53">
                  <c:v>3.4028254312054096</c:v>
                </c:pt>
                <c:pt idx="54">
                  <c:v>3.4107783895653716</c:v>
                </c:pt>
                <c:pt idx="55">
                  <c:v>3.3900401215293074</c:v>
                </c:pt>
                <c:pt idx="56">
                  <c:v>3.3444465442084685</c:v>
                </c:pt>
                <c:pt idx="57">
                  <c:v>3.3298167250969355</c:v>
                </c:pt>
                <c:pt idx="58">
                  <c:v>3.3495988828611556</c:v>
                </c:pt>
                <c:pt idx="59">
                  <c:v>3.3619420026875453</c:v>
                </c:pt>
                <c:pt idx="60">
                  <c:v>3.2746324839248149</c:v>
                </c:pt>
                <c:pt idx="61">
                  <c:v>3.2275153035062489</c:v>
                </c:pt>
                <c:pt idx="62">
                  <c:v>3.2024200758545787</c:v>
                </c:pt>
                <c:pt idx="63">
                  <c:v>3.2507181619605769</c:v>
                </c:pt>
                <c:pt idx="64">
                  <c:v>3.2345844980821981</c:v>
                </c:pt>
                <c:pt idx="65">
                  <c:v>3.1899832041092968</c:v>
                </c:pt>
                <c:pt idx="66">
                  <c:v>3.22093943625514</c:v>
                </c:pt>
                <c:pt idx="67">
                  <c:v>3.240011450474424</c:v>
                </c:pt>
                <c:pt idx="68">
                  <c:v>3.2534398110697129</c:v>
                </c:pt>
                <c:pt idx="69">
                  <c:v>3.2698160836276506</c:v>
                </c:pt>
                <c:pt idx="70">
                  <c:v>3.2665086915563939</c:v>
                </c:pt>
                <c:pt idx="71">
                  <c:v>3.2589025729877976</c:v>
                </c:pt>
                <c:pt idx="72">
                  <c:v>3.2641147809658695</c:v>
                </c:pt>
                <c:pt idx="73">
                  <c:v>3.2893297066812619</c:v>
                </c:pt>
                <c:pt idx="74">
                  <c:v>3.3850009110431003</c:v>
                </c:pt>
                <c:pt idx="75">
                  <c:v>3.3549025934793777</c:v>
                </c:pt>
                <c:pt idx="76">
                  <c:v>3.2798836130870002</c:v>
                </c:pt>
                <c:pt idx="77">
                  <c:v>3.2852279802029982</c:v>
                </c:pt>
                <c:pt idx="78">
                  <c:v>3.0636650660091957</c:v>
                </c:pt>
                <c:pt idx="79">
                  <c:v>3.352204335077837</c:v>
                </c:pt>
                <c:pt idx="80">
                  <c:v>3.3479073275480871</c:v>
                </c:pt>
                <c:pt idx="81">
                  <c:v>3.3727468652647477</c:v>
                </c:pt>
                <c:pt idx="82">
                  <c:v>3.3621265976789583</c:v>
                </c:pt>
                <c:pt idx="83">
                  <c:v>3.3473116985155467</c:v>
                </c:pt>
                <c:pt idx="84">
                  <c:v>3.3874546251320092</c:v>
                </c:pt>
                <c:pt idx="85">
                  <c:v>3.3350244801740887</c:v>
                </c:pt>
                <c:pt idx="86">
                  <c:v>3.3659930702991185</c:v>
                </c:pt>
                <c:pt idx="87">
                  <c:v>3.390335452402311</c:v>
                </c:pt>
                <c:pt idx="88">
                  <c:v>3.3894447223820019</c:v>
                </c:pt>
                <c:pt idx="89">
                  <c:v>3.3932003127910364</c:v>
                </c:pt>
                <c:pt idx="90">
                  <c:v>3.4140331213475821</c:v>
                </c:pt>
                <c:pt idx="91">
                  <c:v>3.4100846619316401</c:v>
                </c:pt>
                <c:pt idx="92">
                  <c:v>3.3801455573033903</c:v>
                </c:pt>
                <c:pt idx="93">
                  <c:v>3.4695478668768156</c:v>
                </c:pt>
                <c:pt idx="94">
                  <c:v>3.4549661541884382</c:v>
                </c:pt>
                <c:pt idx="95">
                  <c:v>3.3570228692736568</c:v>
                </c:pt>
                <c:pt idx="96">
                  <c:v>3.4159664104679082</c:v>
                </c:pt>
                <c:pt idx="97">
                  <c:v>3.4266991612738606</c:v>
                </c:pt>
                <c:pt idx="98">
                  <c:v>3.4147487192727159</c:v>
                </c:pt>
                <c:pt idx="99">
                  <c:v>3.3928197446687522</c:v>
                </c:pt>
                <c:pt idx="100">
                  <c:v>3.3268005044674784</c:v>
                </c:pt>
                <c:pt idx="101">
                  <c:v>3.3701871582024507</c:v>
                </c:pt>
                <c:pt idx="102">
                  <c:v>3.3571591669160417</c:v>
                </c:pt>
                <c:pt idx="103">
                  <c:v>3.363117427241971</c:v>
                </c:pt>
                <c:pt idx="104">
                  <c:v>3.3774064442861476</c:v>
                </c:pt>
                <c:pt idx="105">
                  <c:v>3.3650149242473555</c:v>
                </c:pt>
                <c:pt idx="106">
                  <c:v>3.337703387549035</c:v>
                </c:pt>
                <c:pt idx="107">
                  <c:v>3.3708298410893369</c:v>
                </c:pt>
                <c:pt idx="108">
                  <c:v>3.3703901513357706</c:v>
                </c:pt>
                <c:pt idx="109">
                  <c:v>3.3371893487445332</c:v>
                </c:pt>
                <c:pt idx="110">
                  <c:v>3.3307504180466259</c:v>
                </c:pt>
                <c:pt idx="111">
                  <c:v>3.3423122146596578</c:v>
                </c:pt>
                <c:pt idx="112">
                  <c:v>3.3735045949471738</c:v>
                </c:pt>
                <c:pt idx="113">
                  <c:v>3.3940846926559516</c:v>
                </c:pt>
                <c:pt idx="114">
                  <c:v>3.39130065840595</c:v>
                </c:pt>
                <c:pt idx="115">
                  <c:v>3.4029229825279415</c:v>
                </c:pt>
                <c:pt idx="116">
                  <c:v>3.407442255210106</c:v>
                </c:pt>
                <c:pt idx="117">
                  <c:v>3.399845188752407</c:v>
                </c:pt>
                <c:pt idx="118">
                  <c:v>3.3987071532142967</c:v>
                </c:pt>
                <c:pt idx="119">
                  <c:v>3.4059237328326284</c:v>
                </c:pt>
                <c:pt idx="120">
                  <c:v>3.4196440663882539</c:v>
                </c:pt>
                <c:pt idx="121">
                  <c:v>3.4199175113469509</c:v>
                </c:pt>
                <c:pt idx="122">
                  <c:v>3.4041447318267779</c:v>
                </c:pt>
                <c:pt idx="123">
                  <c:v>3.4176319736456326</c:v>
                </c:pt>
                <c:pt idx="124">
                  <c:v>3.393712649024756</c:v>
                </c:pt>
                <c:pt idx="125">
                  <c:v>3.3810027625464381</c:v>
                </c:pt>
                <c:pt idx="126">
                  <c:v>3.3779228082425088</c:v>
                </c:pt>
                <c:pt idx="127">
                  <c:v>3.3781382072755139</c:v>
                </c:pt>
                <c:pt idx="128">
                  <c:v>3.3698054541424929</c:v>
                </c:pt>
                <c:pt idx="129">
                  <c:v>3.3722025952022512</c:v>
                </c:pt>
                <c:pt idx="130">
                  <c:v>3.3961542040611219</c:v>
                </c:pt>
                <c:pt idx="131">
                  <c:v>3.3863904173818553</c:v>
                </c:pt>
                <c:pt idx="132">
                  <c:v>3.3856896514837906</c:v>
                </c:pt>
                <c:pt idx="133">
                  <c:v>3.3908894586928096</c:v>
                </c:pt>
                <c:pt idx="134">
                  <c:v>3.3978187476396822</c:v>
                </c:pt>
                <c:pt idx="135">
                  <c:v>3.3844056012568577</c:v>
                </c:pt>
                <c:pt idx="136">
                  <c:v>3.3929421096050794</c:v>
                </c:pt>
                <c:pt idx="137">
                  <c:v>3.3354990223619705</c:v>
                </c:pt>
                <c:pt idx="138">
                  <c:v>3.1252707333075582</c:v>
                </c:pt>
                <c:pt idx="139">
                  <c:v>2.9484298694813287</c:v>
                </c:pt>
                <c:pt idx="140">
                  <c:v>3.2367873632006519</c:v>
                </c:pt>
                <c:pt idx="141">
                  <c:v>3.2925428843286464</c:v>
                </c:pt>
                <c:pt idx="142">
                  <c:v>3.2943789552447043</c:v>
                </c:pt>
                <c:pt idx="143">
                  <c:v>3.2848564797927073</c:v>
                </c:pt>
                <c:pt idx="144">
                  <c:v>3.2930456025401864</c:v>
                </c:pt>
                <c:pt idx="145">
                  <c:v>3.2515600620877594</c:v>
                </c:pt>
                <c:pt idx="146">
                  <c:v>3.2292311745997653</c:v>
                </c:pt>
                <c:pt idx="147">
                  <c:v>3.2862195214466414</c:v>
                </c:pt>
                <c:pt idx="148">
                  <c:v>3.3129818998007954</c:v>
                </c:pt>
                <c:pt idx="149">
                  <c:v>3.3147113885094859</c:v>
                </c:pt>
                <c:pt idx="150">
                  <c:v>3.3250297516858147</c:v>
                </c:pt>
                <c:pt idx="151">
                  <c:v>3.3124741822138066</c:v>
                </c:pt>
                <c:pt idx="152">
                  <c:v>3.3296930684268204</c:v>
                </c:pt>
                <c:pt idx="153">
                  <c:v>3.1042438050272469</c:v>
                </c:pt>
                <c:pt idx="154">
                  <c:v>3.1673368280334184</c:v>
                </c:pt>
                <c:pt idx="155">
                  <c:v>3.2527123392413757</c:v>
                </c:pt>
                <c:pt idx="156">
                  <c:v>3.20516312465067</c:v>
                </c:pt>
                <c:pt idx="157">
                  <c:v>3.2579607434069144</c:v>
                </c:pt>
                <c:pt idx="158">
                  <c:v>3.2552679295486699</c:v>
                </c:pt>
                <c:pt idx="159">
                  <c:v>3.2163421276443089</c:v>
                </c:pt>
                <c:pt idx="160">
                  <c:v>3.2424789856331895</c:v>
                </c:pt>
                <c:pt idx="161">
                  <c:v>3.2478374766501377</c:v>
                </c:pt>
                <c:pt idx="162">
                  <c:v>3.209565786123953</c:v>
                </c:pt>
                <c:pt idx="163">
                  <c:v>3.2323813156445618</c:v>
                </c:pt>
                <c:pt idx="164">
                  <c:v>3.2304325564450869</c:v>
                </c:pt>
                <c:pt idx="165">
                  <c:v>3.230399684597856</c:v>
                </c:pt>
                <c:pt idx="166">
                  <c:v>3.2228646880632681</c:v>
                </c:pt>
                <c:pt idx="167">
                  <c:v>3.210659675425565</c:v>
                </c:pt>
                <c:pt idx="168">
                  <c:v>3.1979025404720338</c:v>
                </c:pt>
                <c:pt idx="169">
                  <c:v>3.1817335702236291</c:v>
                </c:pt>
                <c:pt idx="170">
                  <c:v>3.1903675498484123</c:v>
                </c:pt>
                <c:pt idx="171">
                  <c:v>3.1853606023420467</c:v>
                </c:pt>
                <c:pt idx="172">
                  <c:v>3.1965575532163166</c:v>
                </c:pt>
                <c:pt idx="173">
                  <c:v>3.2328270067152016</c:v>
                </c:pt>
                <c:pt idx="174">
                  <c:v>3.2501753469877666</c:v>
                </c:pt>
                <c:pt idx="175">
                  <c:v>3.2032002099881791</c:v>
                </c:pt>
                <c:pt idx="176">
                  <c:v>3.1760040055739416</c:v>
                </c:pt>
                <c:pt idx="177">
                  <c:v>3.1793276864173627</c:v>
                </c:pt>
                <c:pt idx="178">
                  <c:v>3.1911676363828145</c:v>
                </c:pt>
                <c:pt idx="179">
                  <c:v>3.047334930175214</c:v>
                </c:pt>
                <c:pt idx="180">
                  <c:v>3.2898358049178245</c:v>
                </c:pt>
                <c:pt idx="181">
                  <c:v>2.89354629505605</c:v>
                </c:pt>
                <c:pt idx="182">
                  <c:v>2.9351578204402751</c:v>
                </c:pt>
                <c:pt idx="183">
                  <c:v>2.9449699740891595</c:v>
                </c:pt>
                <c:pt idx="184">
                  <c:v>2.931126691291964</c:v>
                </c:pt>
                <c:pt idx="185">
                  <c:v>2.8882516708034411</c:v>
                </c:pt>
                <c:pt idx="186">
                  <c:v>2.9138195020394084</c:v>
                </c:pt>
                <c:pt idx="187">
                  <c:v>2.9936986730874762</c:v>
                </c:pt>
                <c:pt idx="188">
                  <c:v>3.024386335703638</c:v>
                </c:pt>
                <c:pt idx="189">
                  <c:v>3.0110191835044295</c:v>
                </c:pt>
                <c:pt idx="190">
                  <c:v>2.9925749266507244</c:v>
                </c:pt>
                <c:pt idx="191">
                  <c:v>2.9278861356662276</c:v>
                </c:pt>
                <c:pt idx="192">
                  <c:v>2.907707195429766</c:v>
                </c:pt>
                <c:pt idx="193">
                  <c:v>2.8688526118549724</c:v>
                </c:pt>
                <c:pt idx="194">
                  <c:v>2.8479170355374119</c:v>
                </c:pt>
                <c:pt idx="195">
                  <c:v>2.8224948318956216</c:v>
                </c:pt>
                <c:pt idx="196">
                  <c:v>2.8605693883178787</c:v>
                </c:pt>
                <c:pt idx="197">
                  <c:v>2.8419807422490053</c:v>
                </c:pt>
                <c:pt idx="198">
                  <c:v>2.8447228742140078</c:v>
                </c:pt>
                <c:pt idx="199">
                  <c:v>2.8854865571519714</c:v>
                </c:pt>
                <c:pt idx="200">
                  <c:v>2.9725969019610448</c:v>
                </c:pt>
                <c:pt idx="201">
                  <c:v>2.9744397639816791</c:v>
                </c:pt>
                <c:pt idx="202">
                  <c:v>2.9494742167964412</c:v>
                </c:pt>
                <c:pt idx="203">
                  <c:v>2.8871652740002358</c:v>
                </c:pt>
                <c:pt idx="204">
                  <c:v>2.8961938466684245</c:v>
                </c:pt>
                <c:pt idx="205">
                  <c:v>2.9263049569851836</c:v>
                </c:pt>
                <c:pt idx="206">
                  <c:v>3.0204133411151113</c:v>
                </c:pt>
                <c:pt idx="207">
                  <c:v>2.9851344261489832</c:v>
                </c:pt>
                <c:pt idx="208">
                  <c:v>2.9796727958305942</c:v>
                </c:pt>
                <c:pt idx="209">
                  <c:v>2.9485296662000593</c:v>
                </c:pt>
                <c:pt idx="210">
                  <c:v>2.9319068159468773</c:v>
                </c:pt>
                <c:pt idx="211">
                  <c:v>2.9461322528245191</c:v>
                </c:pt>
                <c:pt idx="212">
                  <c:v>2.9544262719405623</c:v>
                </c:pt>
                <c:pt idx="213">
                  <c:v>2.948608038638961</c:v>
                </c:pt>
                <c:pt idx="214">
                  <c:v>2.9610149663854073</c:v>
                </c:pt>
                <c:pt idx="215">
                  <c:v>2.9957567540494114</c:v>
                </c:pt>
                <c:pt idx="216">
                  <c:v>2.9405073460270237</c:v>
                </c:pt>
                <c:pt idx="217">
                  <c:v>2.9274607280416434</c:v>
                </c:pt>
                <c:pt idx="218">
                  <c:v>2.9361821966214392</c:v>
                </c:pt>
                <c:pt idx="219">
                  <c:v>2.8490702709053357</c:v>
                </c:pt>
                <c:pt idx="220">
                  <c:v>2.9011166058557811</c:v>
                </c:pt>
                <c:pt idx="221">
                  <c:v>2.9893852294573846</c:v>
                </c:pt>
                <c:pt idx="222">
                  <c:v>3.0536933098590686</c:v>
                </c:pt>
                <c:pt idx="223">
                  <c:v>3.0660252824175287</c:v>
                </c:pt>
                <c:pt idx="224">
                  <c:v>3.1060077835548534</c:v>
                </c:pt>
                <c:pt idx="225">
                  <c:v>3.1637355337803852</c:v>
                </c:pt>
                <c:pt idx="226">
                  <c:v>3.1730074952009519</c:v>
                </c:pt>
                <c:pt idx="227">
                  <c:v>3.1756195729012338</c:v>
                </c:pt>
                <c:pt idx="228">
                  <c:v>3.096351451878832</c:v>
                </c:pt>
                <c:pt idx="229">
                  <c:v>2.9706134591432871</c:v>
                </c:pt>
                <c:pt idx="230">
                  <c:v>2.9810993737244349</c:v>
                </c:pt>
                <c:pt idx="231">
                  <c:v>2.9353884592355963</c:v>
                </c:pt>
                <c:pt idx="232">
                  <c:v>2.9826799094703187</c:v>
                </c:pt>
                <c:pt idx="233">
                  <c:v>2.9848107201506169</c:v>
                </c:pt>
                <c:pt idx="234">
                  <c:v>2.9838354811264907</c:v>
                </c:pt>
                <c:pt idx="235">
                  <c:v>2.9174568131728713</c:v>
                </c:pt>
                <c:pt idx="236">
                  <c:v>2.9173299165177782</c:v>
                </c:pt>
                <c:pt idx="237">
                  <c:v>2.9229227537819358</c:v>
                </c:pt>
                <c:pt idx="238">
                  <c:v>2.9799799685824668</c:v>
                </c:pt>
                <c:pt idx="239">
                  <c:v>2.9783562461299078</c:v>
                </c:pt>
                <c:pt idx="240">
                  <c:v>3.0314776460865454</c:v>
                </c:pt>
                <c:pt idx="241">
                  <c:v>3.0759721233844504</c:v>
                </c:pt>
                <c:pt idx="242">
                  <c:v>3.0425072154970221</c:v>
                </c:pt>
                <c:pt idx="243">
                  <c:v>3.1067419935758953</c:v>
                </c:pt>
                <c:pt idx="244">
                  <c:v>3.1564208939635532</c:v>
                </c:pt>
                <c:pt idx="245">
                  <c:v>3.1582094523809734</c:v>
                </c:pt>
                <c:pt idx="246">
                  <c:v>3.1115214692371529</c:v>
                </c:pt>
                <c:pt idx="247">
                  <c:v>3.0874806307918585</c:v>
                </c:pt>
                <c:pt idx="248">
                  <c:v>3.1165763900646843</c:v>
                </c:pt>
                <c:pt idx="249">
                  <c:v>3.1062448673509655</c:v>
                </c:pt>
                <c:pt idx="250">
                  <c:v>3.1350463134275257</c:v>
                </c:pt>
                <c:pt idx="251">
                  <c:v>3.1643175529069056</c:v>
                </c:pt>
                <c:pt idx="252">
                  <c:v>3.189609260887377</c:v>
                </c:pt>
                <c:pt idx="253">
                  <c:v>3.1071916977696938</c:v>
                </c:pt>
                <c:pt idx="254">
                  <c:v>2.9150247232877766</c:v>
                </c:pt>
                <c:pt idx="255">
                  <c:v>2.8728775106147264</c:v>
                </c:pt>
                <c:pt idx="256">
                  <c:v>2.8249871350958404</c:v>
                </c:pt>
                <c:pt idx="257">
                  <c:v>2.8143072162681406</c:v>
                </c:pt>
                <c:pt idx="258">
                  <c:v>2.8910202785183068</c:v>
                </c:pt>
                <c:pt idx="259">
                  <c:v>2.9124199104948776</c:v>
                </c:pt>
                <c:pt idx="260">
                  <c:v>2.9072139024611028</c:v>
                </c:pt>
                <c:pt idx="261">
                  <c:v>2.8279127917332776</c:v>
                </c:pt>
                <c:pt idx="262">
                  <c:v>2.7843566094510841</c:v>
                </c:pt>
                <c:pt idx="263">
                  <c:v>2.8323564182548902</c:v>
                </c:pt>
                <c:pt idx="264">
                  <c:v>2.8460820268897842</c:v>
                </c:pt>
                <c:pt idx="265">
                  <c:v>2.57367800211619</c:v>
                </c:pt>
                <c:pt idx="266">
                  <c:v>2.5881543103074831</c:v>
                </c:pt>
                <c:pt idx="267">
                  <c:v>2.655441217525794</c:v>
                </c:pt>
                <c:pt idx="268">
                  <c:v>2.1937062875371907</c:v>
                </c:pt>
                <c:pt idx="269">
                  <c:v>1.8256037216054404</c:v>
                </c:pt>
                <c:pt idx="270">
                  <c:v>1.8089227467021323</c:v>
                </c:pt>
                <c:pt idx="271">
                  <c:v>1.8342888524339458</c:v>
                </c:pt>
                <c:pt idx="272">
                  <c:v>1.8633292318630474</c:v>
                </c:pt>
                <c:pt idx="273">
                  <c:v>1.9048226971103073</c:v>
                </c:pt>
                <c:pt idx="274">
                  <c:v>1.9052067497483878</c:v>
                </c:pt>
                <c:pt idx="275">
                  <c:v>1.9702129734019733</c:v>
                </c:pt>
                <c:pt idx="276">
                  <c:v>2.0616299477390716</c:v>
                </c:pt>
                <c:pt idx="277">
                  <c:v>2.1549837950907378</c:v>
                </c:pt>
                <c:pt idx="278">
                  <c:v>2.194568123006182</c:v>
                </c:pt>
                <c:pt idx="279">
                  <c:v>2.1627200173924952</c:v>
                </c:pt>
                <c:pt idx="280">
                  <c:v>2.2859106292289422</c:v>
                </c:pt>
                <c:pt idx="281">
                  <c:v>2.5359532239164633</c:v>
                </c:pt>
                <c:pt idx="282">
                  <c:v>2.6472395929048962</c:v>
                </c:pt>
                <c:pt idx="283">
                  <c:v>2.6544355215751758</c:v>
                </c:pt>
                <c:pt idx="284">
                  <c:v>2.7695501739491735</c:v>
                </c:pt>
                <c:pt idx="285">
                  <c:v>2.5754575257232233</c:v>
                </c:pt>
                <c:pt idx="286">
                  <c:v>2.7205472591431796</c:v>
                </c:pt>
                <c:pt idx="287">
                  <c:v>2.4958006927573688</c:v>
                </c:pt>
                <c:pt idx="288">
                  <c:v>2.6537908376813566</c:v>
                </c:pt>
                <c:pt idx="289">
                  <c:v>2.6592402064759453</c:v>
                </c:pt>
                <c:pt idx="290">
                  <c:v>2.0704057821194324</c:v>
                </c:pt>
                <c:pt idx="291">
                  <c:v>1.8718160307045149</c:v>
                </c:pt>
                <c:pt idx="292">
                  <c:v>1.8749285172734442</c:v>
                </c:pt>
                <c:pt idx="293">
                  <c:v>2.2088551900914934</c:v>
                </c:pt>
                <c:pt idx="294">
                  <c:v>2.3134517469127132</c:v>
                </c:pt>
                <c:pt idx="295">
                  <c:v>2.3664382143126712</c:v>
                </c:pt>
                <c:pt idx="296">
                  <c:v>2.0123148248304812</c:v>
                </c:pt>
                <c:pt idx="297">
                  <c:v>1.8253284836953354</c:v>
                </c:pt>
                <c:pt idx="298">
                  <c:v>1.8379993825917966</c:v>
                </c:pt>
                <c:pt idx="299">
                  <c:v>1.7783791422835731</c:v>
                </c:pt>
                <c:pt idx="300">
                  <c:v>1.9637962229119825</c:v>
                </c:pt>
                <c:pt idx="301">
                  <c:v>2.374353198329572</c:v>
                </c:pt>
                <c:pt idx="302">
                  <c:v>2.7774618473996089</c:v>
                </c:pt>
                <c:pt idx="303">
                  <c:v>2.1239648113593357</c:v>
                </c:pt>
                <c:pt idx="304">
                  <c:v>2.0475755823626631</c:v>
                </c:pt>
                <c:pt idx="305">
                  <c:v>2.28911272940476</c:v>
                </c:pt>
                <c:pt idx="306">
                  <c:v>7.2036655094071129</c:v>
                </c:pt>
              </c:numCache>
            </c:numRef>
          </c:xVal>
          <c:yVal>
            <c:numRef>
              <c:f>'090'!$J$13:$J$4146</c:f>
              <c:numCache>
                <c:formatCode>0.0</c:formatCode>
                <c:ptCount val="4134"/>
                <c:pt idx="0">
                  <c:v>3.82</c:v>
                </c:pt>
                <c:pt idx="1">
                  <c:v>3.6559580052493437</c:v>
                </c:pt>
                <c:pt idx="2">
                  <c:v>3.4919160104986875</c:v>
                </c:pt>
                <c:pt idx="3">
                  <c:v>3.3278740157480313</c:v>
                </c:pt>
                <c:pt idx="4">
                  <c:v>3.1638320209973751</c:v>
                </c:pt>
                <c:pt idx="5">
                  <c:v>2.999790026246719</c:v>
                </c:pt>
                <c:pt idx="6">
                  <c:v>2.8357480314960628</c:v>
                </c:pt>
                <c:pt idx="7">
                  <c:v>2.6717060367454071</c:v>
                </c:pt>
                <c:pt idx="8">
                  <c:v>2.5076640419947505</c:v>
                </c:pt>
                <c:pt idx="9">
                  <c:v>2.3436220472440943</c:v>
                </c:pt>
                <c:pt idx="10">
                  <c:v>2.1795800524934386</c:v>
                </c:pt>
                <c:pt idx="11">
                  <c:v>2.0155380577427819</c:v>
                </c:pt>
                <c:pt idx="12">
                  <c:v>1.851496062992126</c:v>
                </c:pt>
                <c:pt idx="13">
                  <c:v>1.6874540682414696</c:v>
                </c:pt>
                <c:pt idx="14">
                  <c:v>1.5234120734908139</c:v>
                </c:pt>
                <c:pt idx="15">
                  <c:v>1.3593700787401573</c:v>
                </c:pt>
                <c:pt idx="16">
                  <c:v>1.1953280839895011</c:v>
                </c:pt>
                <c:pt idx="17">
                  <c:v>1.0312860892388453</c:v>
                </c:pt>
                <c:pt idx="18">
                  <c:v>0.86724409448818873</c:v>
                </c:pt>
                <c:pt idx="19">
                  <c:v>0.703202099737533</c:v>
                </c:pt>
                <c:pt idx="20">
                  <c:v>0.53916010498687683</c:v>
                </c:pt>
                <c:pt idx="21">
                  <c:v>0.37511811023622021</c:v>
                </c:pt>
                <c:pt idx="22">
                  <c:v>0.21107611548556404</c:v>
                </c:pt>
                <c:pt idx="23">
                  <c:v>4.7034120734908313E-2</c:v>
                </c:pt>
                <c:pt idx="24">
                  <c:v>-0.11700787401574786</c:v>
                </c:pt>
                <c:pt idx="25">
                  <c:v>-0.28104986876640448</c:v>
                </c:pt>
                <c:pt idx="26">
                  <c:v>-0.44509186351706065</c:v>
                </c:pt>
                <c:pt idx="27">
                  <c:v>-0.60913385826771682</c:v>
                </c:pt>
                <c:pt idx="28">
                  <c:v>-0.77317585301837211</c:v>
                </c:pt>
                <c:pt idx="29">
                  <c:v>-0.93721784776902828</c:v>
                </c:pt>
                <c:pt idx="30">
                  <c:v>-1.1012598425196853</c:v>
                </c:pt>
                <c:pt idx="31">
                  <c:v>-1.2653018372703415</c:v>
                </c:pt>
                <c:pt idx="32">
                  <c:v>-1.4293438320209977</c:v>
                </c:pt>
                <c:pt idx="33">
                  <c:v>-1.593385826771653</c:v>
                </c:pt>
                <c:pt idx="34">
                  <c:v>-1.7574278215223091</c:v>
                </c:pt>
                <c:pt idx="35">
                  <c:v>-1.9214698162729653</c:v>
                </c:pt>
                <c:pt idx="36">
                  <c:v>-2.0855118110236224</c:v>
                </c:pt>
                <c:pt idx="37">
                  <c:v>-2.2495538057742785</c:v>
                </c:pt>
                <c:pt idx="38">
                  <c:v>-2.4135958005249338</c:v>
                </c:pt>
                <c:pt idx="39">
                  <c:v>-2.57763779527559</c:v>
                </c:pt>
                <c:pt idx="40">
                  <c:v>-2.7416797900262462</c:v>
                </c:pt>
                <c:pt idx="41">
                  <c:v>-2.9057217847769023</c:v>
                </c:pt>
                <c:pt idx="42">
                  <c:v>-3.0697637795275594</c:v>
                </c:pt>
                <c:pt idx="43">
                  <c:v>-3.2338057742782147</c:v>
                </c:pt>
                <c:pt idx="44">
                  <c:v>-3.3978477690288718</c:v>
                </c:pt>
                <c:pt idx="45">
                  <c:v>-3.561889763779527</c:v>
                </c:pt>
                <c:pt idx="46">
                  <c:v>-3.7259317585301832</c:v>
                </c:pt>
                <c:pt idx="47">
                  <c:v>-3.8899737532808403</c:v>
                </c:pt>
                <c:pt idx="48">
                  <c:v>-4.054015748031496</c:v>
                </c:pt>
                <c:pt idx="49">
                  <c:v>-4.2180577427821522</c:v>
                </c:pt>
                <c:pt idx="50">
                  <c:v>-4.3820997375328083</c:v>
                </c:pt>
                <c:pt idx="51">
                  <c:v>-4.5461417322834627</c:v>
                </c:pt>
                <c:pt idx="52">
                  <c:v>-4.7101837270341207</c:v>
                </c:pt>
                <c:pt idx="53">
                  <c:v>-4.8742257217847751</c:v>
                </c:pt>
                <c:pt idx="54">
                  <c:v>-5.038267716535433</c:v>
                </c:pt>
                <c:pt idx="55">
                  <c:v>-5.2023097112860892</c:v>
                </c:pt>
                <c:pt idx="56">
                  <c:v>-5.3663517060367436</c:v>
                </c:pt>
                <c:pt idx="57">
                  <c:v>-5.5303937007874016</c:v>
                </c:pt>
                <c:pt idx="58">
                  <c:v>-5.694435695538056</c:v>
                </c:pt>
                <c:pt idx="59">
                  <c:v>-5.8584776902887139</c:v>
                </c:pt>
                <c:pt idx="60">
                  <c:v>-6.0225196850393701</c:v>
                </c:pt>
                <c:pt idx="61">
                  <c:v>-6.1865616797900245</c:v>
                </c:pt>
                <c:pt idx="62">
                  <c:v>-6.3506036745406824</c:v>
                </c:pt>
                <c:pt idx="63">
                  <c:v>-6.5146456692913368</c:v>
                </c:pt>
                <c:pt idx="64">
                  <c:v>-6.6786876640419948</c:v>
                </c:pt>
                <c:pt idx="65">
                  <c:v>-6.8427296587926509</c:v>
                </c:pt>
                <c:pt idx="66">
                  <c:v>-7.0067716535433053</c:v>
                </c:pt>
                <c:pt idx="67">
                  <c:v>-7.1708136482939633</c:v>
                </c:pt>
                <c:pt idx="68">
                  <c:v>-7.3348556430446177</c:v>
                </c:pt>
                <c:pt idx="69">
                  <c:v>-7.4988976377952756</c:v>
                </c:pt>
                <c:pt idx="70">
                  <c:v>-7.66293963254593</c:v>
                </c:pt>
                <c:pt idx="71">
                  <c:v>-7.8269816272965862</c:v>
                </c:pt>
                <c:pt idx="72">
                  <c:v>-7.9910236220472441</c:v>
                </c:pt>
                <c:pt idx="73">
                  <c:v>-8.1550656167978985</c:v>
                </c:pt>
                <c:pt idx="74">
                  <c:v>-8.3191076115485565</c:v>
                </c:pt>
                <c:pt idx="75">
                  <c:v>-8.4831496062992109</c:v>
                </c:pt>
                <c:pt idx="76">
                  <c:v>-8.6471916010498671</c:v>
                </c:pt>
                <c:pt idx="77">
                  <c:v>-8.811233595800525</c:v>
                </c:pt>
                <c:pt idx="78">
                  <c:v>-8.9752755905511794</c:v>
                </c:pt>
                <c:pt idx="79">
                  <c:v>-9.1393175853018374</c:v>
                </c:pt>
                <c:pt idx="80">
                  <c:v>-9.3033595800524918</c:v>
                </c:pt>
                <c:pt idx="81">
                  <c:v>-9.4674015748031479</c:v>
                </c:pt>
                <c:pt idx="82">
                  <c:v>-9.6314435695538041</c:v>
                </c:pt>
                <c:pt idx="83">
                  <c:v>-9.795485564304462</c:v>
                </c:pt>
                <c:pt idx="84">
                  <c:v>-9.9595275590551182</c:v>
                </c:pt>
                <c:pt idx="85">
                  <c:v>-10.123569553805773</c:v>
                </c:pt>
                <c:pt idx="86">
                  <c:v>-10.287611548556429</c:v>
                </c:pt>
                <c:pt idx="87">
                  <c:v>-10.451653543307085</c:v>
                </c:pt>
                <c:pt idx="88">
                  <c:v>-10.615695538057743</c:v>
                </c:pt>
                <c:pt idx="89">
                  <c:v>-10.779737532808399</c:v>
                </c:pt>
                <c:pt idx="90">
                  <c:v>-10.943779527559053</c:v>
                </c:pt>
                <c:pt idx="91">
                  <c:v>-11.10782152230971</c:v>
                </c:pt>
                <c:pt idx="92">
                  <c:v>-11.271863517060366</c:v>
                </c:pt>
                <c:pt idx="93">
                  <c:v>-11.435905511811024</c:v>
                </c:pt>
                <c:pt idx="94">
                  <c:v>-11.59994750656168</c:v>
                </c:pt>
                <c:pt idx="95">
                  <c:v>-11.763989501312334</c:v>
                </c:pt>
                <c:pt idx="96">
                  <c:v>-11.928031496062991</c:v>
                </c:pt>
                <c:pt idx="97">
                  <c:v>-12.092073490813647</c:v>
                </c:pt>
                <c:pt idx="98">
                  <c:v>-12.256115485564305</c:v>
                </c:pt>
                <c:pt idx="99">
                  <c:v>-12.420157480314959</c:v>
                </c:pt>
                <c:pt idx="100">
                  <c:v>-12.584199475065617</c:v>
                </c:pt>
                <c:pt idx="101">
                  <c:v>-12.748241469816271</c:v>
                </c:pt>
                <c:pt idx="102">
                  <c:v>-12.912283464566926</c:v>
                </c:pt>
                <c:pt idx="103">
                  <c:v>-13.076325459317584</c:v>
                </c:pt>
                <c:pt idx="104">
                  <c:v>-13.240367454068242</c:v>
                </c:pt>
                <c:pt idx="105">
                  <c:v>-13.404409448818896</c:v>
                </c:pt>
                <c:pt idx="106">
                  <c:v>-13.56845144356955</c:v>
                </c:pt>
                <c:pt idx="107">
                  <c:v>-13.732493438320208</c:v>
                </c:pt>
                <c:pt idx="108">
                  <c:v>-13.896535433070866</c:v>
                </c:pt>
                <c:pt idx="109">
                  <c:v>-14.060577427821521</c:v>
                </c:pt>
                <c:pt idx="110">
                  <c:v>-14.224619422572179</c:v>
                </c:pt>
                <c:pt idx="111">
                  <c:v>-14.388661417322833</c:v>
                </c:pt>
                <c:pt idx="112">
                  <c:v>-14.552703412073487</c:v>
                </c:pt>
                <c:pt idx="113">
                  <c:v>-14.716745406824145</c:v>
                </c:pt>
                <c:pt idx="114">
                  <c:v>-14.880787401574803</c:v>
                </c:pt>
                <c:pt idx="115">
                  <c:v>-15.044829396325458</c:v>
                </c:pt>
                <c:pt idx="116">
                  <c:v>-15.208871391076112</c:v>
                </c:pt>
                <c:pt idx="117">
                  <c:v>-15.37291338582677</c:v>
                </c:pt>
                <c:pt idx="118">
                  <c:v>-15.536955380577428</c:v>
                </c:pt>
                <c:pt idx="119">
                  <c:v>-15.700997375328082</c:v>
                </c:pt>
                <c:pt idx="120">
                  <c:v>-15.86503937007874</c:v>
                </c:pt>
                <c:pt idx="121">
                  <c:v>-16.029081364829395</c:v>
                </c:pt>
                <c:pt idx="122">
                  <c:v>-16.193123359580049</c:v>
                </c:pt>
                <c:pt idx="123">
                  <c:v>-16.357165354330707</c:v>
                </c:pt>
                <c:pt idx="124">
                  <c:v>-16.521207349081365</c:v>
                </c:pt>
                <c:pt idx="125">
                  <c:v>-16.68524934383202</c:v>
                </c:pt>
                <c:pt idx="126">
                  <c:v>-16.849291338582674</c:v>
                </c:pt>
                <c:pt idx="127">
                  <c:v>-17.013333333333332</c:v>
                </c:pt>
                <c:pt idx="128">
                  <c:v>-17.17737532808399</c:v>
                </c:pt>
                <c:pt idx="129">
                  <c:v>-17.341417322834644</c:v>
                </c:pt>
                <c:pt idx="130">
                  <c:v>-17.505459317585302</c:v>
                </c:pt>
                <c:pt idx="131">
                  <c:v>-17.669501312335957</c:v>
                </c:pt>
                <c:pt idx="132">
                  <c:v>-17.833543307086611</c:v>
                </c:pt>
                <c:pt idx="133">
                  <c:v>-17.997585301837269</c:v>
                </c:pt>
                <c:pt idx="134">
                  <c:v>-18.161627296587927</c:v>
                </c:pt>
                <c:pt idx="135">
                  <c:v>-18.325669291338581</c:v>
                </c:pt>
                <c:pt idx="136">
                  <c:v>-18.489711286089236</c:v>
                </c:pt>
                <c:pt idx="137">
                  <c:v>-18.653753280839894</c:v>
                </c:pt>
                <c:pt idx="138">
                  <c:v>-18.817795275590552</c:v>
                </c:pt>
                <c:pt idx="139">
                  <c:v>-18.981837270341206</c:v>
                </c:pt>
                <c:pt idx="140">
                  <c:v>-19.14587926509186</c:v>
                </c:pt>
                <c:pt idx="141">
                  <c:v>-19.309921259842518</c:v>
                </c:pt>
                <c:pt idx="142">
                  <c:v>-19.473963254593173</c:v>
                </c:pt>
                <c:pt idx="143">
                  <c:v>-19.638005249343831</c:v>
                </c:pt>
                <c:pt idx="144">
                  <c:v>-19.802047244094489</c:v>
                </c:pt>
                <c:pt idx="145">
                  <c:v>-19.966089238845143</c:v>
                </c:pt>
                <c:pt idx="146">
                  <c:v>-20.130131233595797</c:v>
                </c:pt>
                <c:pt idx="147">
                  <c:v>-20.294173228346455</c:v>
                </c:pt>
                <c:pt idx="148">
                  <c:v>-20.458215223097113</c:v>
                </c:pt>
                <c:pt idx="149">
                  <c:v>-20.622257217847768</c:v>
                </c:pt>
                <c:pt idx="150">
                  <c:v>-20.786299212598422</c:v>
                </c:pt>
                <c:pt idx="151">
                  <c:v>-20.95034120734908</c:v>
                </c:pt>
                <c:pt idx="152">
                  <c:v>-21.114383202099734</c:v>
                </c:pt>
                <c:pt idx="153">
                  <c:v>-21.278425196850392</c:v>
                </c:pt>
                <c:pt idx="154">
                  <c:v>-21.44246719160105</c:v>
                </c:pt>
                <c:pt idx="155">
                  <c:v>-21.606509186351705</c:v>
                </c:pt>
                <c:pt idx="156">
                  <c:v>-21.770551181102359</c:v>
                </c:pt>
                <c:pt idx="157">
                  <c:v>-21.934593175853017</c:v>
                </c:pt>
                <c:pt idx="158">
                  <c:v>-22.098635170603675</c:v>
                </c:pt>
                <c:pt idx="159">
                  <c:v>-22.262677165354329</c:v>
                </c:pt>
                <c:pt idx="160">
                  <c:v>-22.426719160104984</c:v>
                </c:pt>
                <c:pt idx="161">
                  <c:v>-22.590761154855645</c:v>
                </c:pt>
                <c:pt idx="162">
                  <c:v>-22.754803149606296</c:v>
                </c:pt>
                <c:pt idx="163">
                  <c:v>-22.918845144356954</c:v>
                </c:pt>
                <c:pt idx="164">
                  <c:v>-23.082887139107608</c:v>
                </c:pt>
                <c:pt idx="165">
                  <c:v>-23.246929133858266</c:v>
                </c:pt>
                <c:pt idx="166">
                  <c:v>-23.410971128608924</c:v>
                </c:pt>
                <c:pt idx="167">
                  <c:v>-23.575013123359579</c:v>
                </c:pt>
                <c:pt idx="168">
                  <c:v>-23.739055118110237</c:v>
                </c:pt>
                <c:pt idx="169">
                  <c:v>-23.903097112860888</c:v>
                </c:pt>
                <c:pt idx="170">
                  <c:v>-24.067139107611546</c:v>
                </c:pt>
                <c:pt idx="171">
                  <c:v>-24.231181102362207</c:v>
                </c:pt>
                <c:pt idx="172">
                  <c:v>-24.395223097112858</c:v>
                </c:pt>
                <c:pt idx="173">
                  <c:v>-24.559265091863516</c:v>
                </c:pt>
                <c:pt idx="174">
                  <c:v>-24.72330708661417</c:v>
                </c:pt>
                <c:pt idx="175">
                  <c:v>-24.887349081364828</c:v>
                </c:pt>
                <c:pt idx="176">
                  <c:v>-25.051391076115486</c:v>
                </c:pt>
                <c:pt idx="177">
                  <c:v>-25.21543307086614</c:v>
                </c:pt>
                <c:pt idx="178">
                  <c:v>-25.379475065616798</c:v>
                </c:pt>
                <c:pt idx="179">
                  <c:v>-25.543517060367449</c:v>
                </c:pt>
                <c:pt idx="180">
                  <c:v>-25.707559055118107</c:v>
                </c:pt>
                <c:pt idx="181">
                  <c:v>-25.871601049868765</c:v>
                </c:pt>
                <c:pt idx="182">
                  <c:v>-26.03564304461942</c:v>
                </c:pt>
                <c:pt idx="183">
                  <c:v>-26.199685039370078</c:v>
                </c:pt>
                <c:pt idx="184">
                  <c:v>-26.363727034120732</c:v>
                </c:pt>
                <c:pt idx="185">
                  <c:v>-26.52776902887139</c:v>
                </c:pt>
                <c:pt idx="186">
                  <c:v>-26.691811023622048</c:v>
                </c:pt>
                <c:pt idx="187">
                  <c:v>-26.855853018372699</c:v>
                </c:pt>
                <c:pt idx="188">
                  <c:v>-27.01989501312336</c:v>
                </c:pt>
                <c:pt idx="189">
                  <c:v>-27.183937007874011</c:v>
                </c:pt>
                <c:pt idx="190">
                  <c:v>-27.347979002624669</c:v>
                </c:pt>
                <c:pt idx="191">
                  <c:v>-27.512020997375327</c:v>
                </c:pt>
                <c:pt idx="192">
                  <c:v>-27.676062992125981</c:v>
                </c:pt>
                <c:pt idx="193">
                  <c:v>-27.840104986876639</c:v>
                </c:pt>
                <c:pt idx="194">
                  <c:v>-28.004146981627294</c:v>
                </c:pt>
                <c:pt idx="195">
                  <c:v>-28.168188976377952</c:v>
                </c:pt>
                <c:pt idx="196">
                  <c:v>-28.33223097112861</c:v>
                </c:pt>
                <c:pt idx="197">
                  <c:v>-28.496272965879264</c:v>
                </c:pt>
                <c:pt idx="198">
                  <c:v>-28.660314960629918</c:v>
                </c:pt>
                <c:pt idx="199">
                  <c:v>-28.824356955380573</c:v>
                </c:pt>
                <c:pt idx="200">
                  <c:v>-28.988398950131234</c:v>
                </c:pt>
                <c:pt idx="201">
                  <c:v>-29.152440944881889</c:v>
                </c:pt>
                <c:pt idx="202">
                  <c:v>-29.316482939632543</c:v>
                </c:pt>
                <c:pt idx="203">
                  <c:v>-29.480524934383205</c:v>
                </c:pt>
                <c:pt idx="204">
                  <c:v>-29.644566929133852</c:v>
                </c:pt>
                <c:pt idx="205">
                  <c:v>-29.808608923884513</c:v>
                </c:pt>
                <c:pt idx="206">
                  <c:v>-29.972650918635168</c:v>
                </c:pt>
                <c:pt idx="207">
                  <c:v>-30.136692913385822</c:v>
                </c:pt>
                <c:pt idx="208">
                  <c:v>-30.300734908136484</c:v>
                </c:pt>
                <c:pt idx="209">
                  <c:v>-30.464776902887138</c:v>
                </c:pt>
                <c:pt idx="210">
                  <c:v>-30.628818897637792</c:v>
                </c:pt>
                <c:pt idx="211">
                  <c:v>-30.792860892388454</c:v>
                </c:pt>
                <c:pt idx="212">
                  <c:v>-30.956902887139101</c:v>
                </c:pt>
                <c:pt idx="213">
                  <c:v>-31.120944881889763</c:v>
                </c:pt>
                <c:pt idx="214">
                  <c:v>-31.284986876640417</c:v>
                </c:pt>
                <c:pt idx="215">
                  <c:v>-31.449028871391072</c:v>
                </c:pt>
                <c:pt idx="216">
                  <c:v>-31.613070866141733</c:v>
                </c:pt>
                <c:pt idx="217">
                  <c:v>-31.777112860892387</c:v>
                </c:pt>
                <c:pt idx="218">
                  <c:v>-31.941154855643042</c:v>
                </c:pt>
                <c:pt idx="219">
                  <c:v>-32.105196850393696</c:v>
                </c:pt>
                <c:pt idx="220">
                  <c:v>-32.269238845144358</c:v>
                </c:pt>
                <c:pt idx="221">
                  <c:v>-32.433280839895012</c:v>
                </c:pt>
                <c:pt idx="222">
                  <c:v>-32.597322834645666</c:v>
                </c:pt>
                <c:pt idx="223">
                  <c:v>-32.761364829396328</c:v>
                </c:pt>
                <c:pt idx="224">
                  <c:v>-32.925406824146975</c:v>
                </c:pt>
                <c:pt idx="225">
                  <c:v>-33.089448818897637</c:v>
                </c:pt>
                <c:pt idx="226">
                  <c:v>-33.253490813648291</c:v>
                </c:pt>
                <c:pt idx="227">
                  <c:v>-33.417532808398946</c:v>
                </c:pt>
                <c:pt idx="228">
                  <c:v>-33.581574803149607</c:v>
                </c:pt>
                <c:pt idx="229">
                  <c:v>-33.745616797900261</c:v>
                </c:pt>
                <c:pt idx="230">
                  <c:v>-33.909658792650916</c:v>
                </c:pt>
                <c:pt idx="231">
                  <c:v>-34.073700787401577</c:v>
                </c:pt>
                <c:pt idx="232">
                  <c:v>-34.237742782152225</c:v>
                </c:pt>
                <c:pt idx="233">
                  <c:v>-34.401784776902886</c:v>
                </c:pt>
                <c:pt idx="234">
                  <c:v>-34.565826771653541</c:v>
                </c:pt>
                <c:pt idx="235">
                  <c:v>-34.729868766404195</c:v>
                </c:pt>
                <c:pt idx="236">
                  <c:v>-34.893910761154856</c:v>
                </c:pt>
                <c:pt idx="237">
                  <c:v>-35.057952755905511</c:v>
                </c:pt>
                <c:pt idx="238">
                  <c:v>-35.221994750656165</c:v>
                </c:pt>
                <c:pt idx="239">
                  <c:v>-35.38603674540682</c:v>
                </c:pt>
                <c:pt idx="240">
                  <c:v>-35.550078740157481</c:v>
                </c:pt>
                <c:pt idx="241">
                  <c:v>-35.714120734908136</c:v>
                </c:pt>
                <c:pt idx="242">
                  <c:v>-35.87816272965879</c:v>
                </c:pt>
                <c:pt idx="243">
                  <c:v>-36.042204724409444</c:v>
                </c:pt>
                <c:pt idx="244">
                  <c:v>-36.206246719160099</c:v>
                </c:pt>
                <c:pt idx="245">
                  <c:v>-36.37028871391076</c:v>
                </c:pt>
                <c:pt idx="246">
                  <c:v>-36.534330708661415</c:v>
                </c:pt>
                <c:pt idx="247">
                  <c:v>-36.698372703412069</c:v>
                </c:pt>
                <c:pt idx="248">
                  <c:v>-36.862414698162731</c:v>
                </c:pt>
                <c:pt idx="249">
                  <c:v>-37.026456692913378</c:v>
                </c:pt>
                <c:pt idx="250">
                  <c:v>-37.190498687664039</c:v>
                </c:pt>
                <c:pt idx="251">
                  <c:v>-37.354540682414701</c:v>
                </c:pt>
                <c:pt idx="252">
                  <c:v>-37.518582677165348</c:v>
                </c:pt>
                <c:pt idx="253">
                  <c:v>-37.68262467191601</c:v>
                </c:pt>
                <c:pt idx="254">
                  <c:v>-37.846666666666664</c:v>
                </c:pt>
                <c:pt idx="255">
                  <c:v>-38.010708661417318</c:v>
                </c:pt>
                <c:pt idx="256">
                  <c:v>-38.17475065616798</c:v>
                </c:pt>
                <c:pt idx="257">
                  <c:v>-38.338792650918634</c:v>
                </c:pt>
                <c:pt idx="258">
                  <c:v>-38.502834645669289</c:v>
                </c:pt>
                <c:pt idx="259">
                  <c:v>-38.666876640419943</c:v>
                </c:pt>
                <c:pt idx="260">
                  <c:v>-38.830918635170605</c:v>
                </c:pt>
                <c:pt idx="261">
                  <c:v>-38.994960629921259</c:v>
                </c:pt>
                <c:pt idx="262">
                  <c:v>-39.159002624671913</c:v>
                </c:pt>
                <c:pt idx="263">
                  <c:v>-39.323044619422568</c:v>
                </c:pt>
                <c:pt idx="264">
                  <c:v>-39.487086614173222</c:v>
                </c:pt>
                <c:pt idx="265">
                  <c:v>-39.651128608923884</c:v>
                </c:pt>
                <c:pt idx="266">
                  <c:v>-39.815170603674538</c:v>
                </c:pt>
                <c:pt idx="267">
                  <c:v>-39.979212598425192</c:v>
                </c:pt>
                <c:pt idx="268">
                  <c:v>-40.143254593175854</c:v>
                </c:pt>
                <c:pt idx="269">
                  <c:v>-40.307296587926501</c:v>
                </c:pt>
                <c:pt idx="270">
                  <c:v>-40.471338582677163</c:v>
                </c:pt>
                <c:pt idx="271">
                  <c:v>-40.635380577427824</c:v>
                </c:pt>
                <c:pt idx="272">
                  <c:v>-40.799422572178472</c:v>
                </c:pt>
                <c:pt idx="273">
                  <c:v>-40.963464566929133</c:v>
                </c:pt>
                <c:pt idx="274">
                  <c:v>-41.127506561679787</c:v>
                </c:pt>
                <c:pt idx="275">
                  <c:v>-41.291548556430442</c:v>
                </c:pt>
                <c:pt idx="276">
                  <c:v>-41.455590551181103</c:v>
                </c:pt>
                <c:pt idx="277">
                  <c:v>-41.619632545931758</c:v>
                </c:pt>
                <c:pt idx="278">
                  <c:v>-41.783674540682412</c:v>
                </c:pt>
                <c:pt idx="279">
                  <c:v>-41.947716535433067</c:v>
                </c:pt>
                <c:pt idx="280">
                  <c:v>-42.111758530183721</c:v>
                </c:pt>
                <c:pt idx="281">
                  <c:v>-42.275800524934382</c:v>
                </c:pt>
                <c:pt idx="282">
                  <c:v>-42.439842519685037</c:v>
                </c:pt>
                <c:pt idx="283">
                  <c:v>-42.603884514435691</c:v>
                </c:pt>
                <c:pt idx="284">
                  <c:v>-42.767926509186346</c:v>
                </c:pt>
                <c:pt idx="285">
                  <c:v>-42.931968503937007</c:v>
                </c:pt>
                <c:pt idx="286">
                  <c:v>-43.096010498687662</c:v>
                </c:pt>
                <c:pt idx="287">
                  <c:v>-43.260052493438316</c:v>
                </c:pt>
                <c:pt idx="288">
                  <c:v>-43.424094488188977</c:v>
                </c:pt>
                <c:pt idx="289">
                  <c:v>-43.588136482939625</c:v>
                </c:pt>
                <c:pt idx="290">
                  <c:v>-43.752178477690286</c:v>
                </c:pt>
                <c:pt idx="291">
                  <c:v>-43.916220472440948</c:v>
                </c:pt>
                <c:pt idx="292">
                  <c:v>-44.080262467191595</c:v>
                </c:pt>
                <c:pt idx="293">
                  <c:v>-44.244304461942257</c:v>
                </c:pt>
                <c:pt idx="294">
                  <c:v>-44.408346456692911</c:v>
                </c:pt>
                <c:pt idx="295">
                  <c:v>-44.572388451443565</c:v>
                </c:pt>
                <c:pt idx="296">
                  <c:v>-44.736430446194227</c:v>
                </c:pt>
                <c:pt idx="297">
                  <c:v>-44.900472440944881</c:v>
                </c:pt>
                <c:pt idx="298">
                  <c:v>-45.064514435695536</c:v>
                </c:pt>
                <c:pt idx="299">
                  <c:v>-45.22855643044619</c:v>
                </c:pt>
                <c:pt idx="300">
                  <c:v>-45.392598425196844</c:v>
                </c:pt>
                <c:pt idx="301">
                  <c:v>-45.556640419947506</c:v>
                </c:pt>
                <c:pt idx="302">
                  <c:v>-45.72068241469816</c:v>
                </c:pt>
                <c:pt idx="303">
                  <c:v>-45.884724409448815</c:v>
                </c:pt>
                <c:pt idx="304">
                  <c:v>-46.048766404199469</c:v>
                </c:pt>
                <c:pt idx="305">
                  <c:v>-46.212808398950131</c:v>
                </c:pt>
                <c:pt idx="306">
                  <c:v>-46.376850393700785</c:v>
                </c:pt>
                <c:pt idx="307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F-4E2C-BD55-3F28037F5AD1}"/>
            </c:ext>
          </c:extLst>
        </c:ser>
        <c:ser>
          <c:idx val="7"/>
          <c:order val="1"/>
          <c:tx>
            <c:strRef>
              <c:f>'090'!$BM$11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'090'!$BM$14:$BM$4146</c:f>
              <c:numCache>
                <c:formatCode>0.0</c:formatCode>
                <c:ptCount val="4133"/>
                <c:pt idx="0">
                  <c:v>2.2836782207425723</c:v>
                </c:pt>
                <c:pt idx="1">
                  <c:v>2.3174956491592047</c:v>
                </c:pt>
                <c:pt idx="2">
                  <c:v>2.3952091779346669</c:v>
                </c:pt>
                <c:pt idx="3">
                  <c:v>2.4221335013856429</c:v>
                </c:pt>
                <c:pt idx="4">
                  <c:v>2.2850162309091657</c:v>
                </c:pt>
                <c:pt idx="5">
                  <c:v>2.4798010544753724</c:v>
                </c:pt>
                <c:pt idx="6">
                  <c:v>2.5492928996013497</c:v>
                </c:pt>
                <c:pt idx="7">
                  <c:v>2.6268988475977224</c:v>
                </c:pt>
                <c:pt idx="8">
                  <c:v>2.6698673844976328</c:v>
                </c:pt>
                <c:pt idx="9">
                  <c:v>2.6887484110117552</c:v>
                </c:pt>
                <c:pt idx="10">
                  <c:v>2.7493858518396341</c:v>
                </c:pt>
                <c:pt idx="11">
                  <c:v>2.7555619065676993</c:v>
                </c:pt>
                <c:pt idx="12">
                  <c:v>2.7788992374154242</c:v>
                </c:pt>
                <c:pt idx="13">
                  <c:v>2.7845288287743051</c:v>
                </c:pt>
                <c:pt idx="14">
                  <c:v>2.7799480589474905</c:v>
                </c:pt>
                <c:pt idx="15">
                  <c:v>2.8036369611236758</c:v>
                </c:pt>
                <c:pt idx="16">
                  <c:v>2.8500080644598453</c:v>
                </c:pt>
                <c:pt idx="17">
                  <c:v>2.9471588608392767</c:v>
                </c:pt>
                <c:pt idx="18">
                  <c:v>3.0087124926093738</c:v>
                </c:pt>
                <c:pt idx="19">
                  <c:v>3.0634916888827699</c:v>
                </c:pt>
                <c:pt idx="20">
                  <c:v>3.0411274061136453</c:v>
                </c:pt>
                <c:pt idx="21">
                  <c:v>2.9583770320026384</c:v>
                </c:pt>
                <c:pt idx="22">
                  <c:v>2.9116665354839366</c:v>
                </c:pt>
                <c:pt idx="23">
                  <c:v>2.9227480739422109</c:v>
                </c:pt>
                <c:pt idx="24">
                  <c:v>2.9290521769890008</c:v>
                </c:pt>
                <c:pt idx="25">
                  <c:v>2.9726395457623345</c:v>
                </c:pt>
                <c:pt idx="26">
                  <c:v>2.9914560373776831</c:v>
                </c:pt>
                <c:pt idx="27">
                  <c:v>2.9570348875683941</c:v>
                </c:pt>
                <c:pt idx="28">
                  <c:v>2.9422470018370888</c:v>
                </c:pt>
                <c:pt idx="29">
                  <c:v>2.9862443801915393</c:v>
                </c:pt>
                <c:pt idx="30">
                  <c:v>2.7928816012027013</c:v>
                </c:pt>
                <c:pt idx="31">
                  <c:v>2.8379222106414757</c:v>
                </c:pt>
                <c:pt idx="32">
                  <c:v>2.8099873120277108</c:v>
                </c:pt>
                <c:pt idx="33">
                  <c:v>2.8073213985448238</c:v>
                </c:pt>
                <c:pt idx="34">
                  <c:v>2.9213984828868749</c:v>
                </c:pt>
                <c:pt idx="35">
                  <c:v>2.9721964258427267</c:v>
                </c:pt>
                <c:pt idx="36">
                  <c:v>2.8383136880383995</c:v>
                </c:pt>
                <c:pt idx="37">
                  <c:v>2.8914190775739588</c:v>
                </c:pt>
                <c:pt idx="38">
                  <c:v>2.8758595019306594</c:v>
                </c:pt>
                <c:pt idx="39">
                  <c:v>2.8308082801149386</c:v>
                </c:pt>
                <c:pt idx="40">
                  <c:v>2.9066377117154514</c:v>
                </c:pt>
                <c:pt idx="41">
                  <c:v>2.902755384393962</c:v>
                </c:pt>
                <c:pt idx="42">
                  <c:v>2.8978690104732552</c:v>
                </c:pt>
                <c:pt idx="43">
                  <c:v>2.7707144985550238</c:v>
                </c:pt>
                <c:pt idx="44">
                  <c:v>2.7987576326112182</c:v>
                </c:pt>
                <c:pt idx="45">
                  <c:v>2.6130031067582444</c:v>
                </c:pt>
                <c:pt idx="46">
                  <c:v>2.6151719147227013</c:v>
                </c:pt>
                <c:pt idx="47">
                  <c:v>2.3950417113674991</c:v>
                </c:pt>
                <c:pt idx="48">
                  <c:v>2.4262462892692422</c:v>
                </c:pt>
                <c:pt idx="49">
                  <c:v>2.7155763920406955</c:v>
                </c:pt>
                <c:pt idx="50">
                  <c:v>2.9536715599975634</c:v>
                </c:pt>
                <c:pt idx="51">
                  <c:v>2.9888246828712122</c:v>
                </c:pt>
                <c:pt idx="52">
                  <c:v>3.0239661053829017</c:v>
                </c:pt>
                <c:pt idx="53">
                  <c:v>3.0399087753046485</c:v>
                </c:pt>
                <c:pt idx="54">
                  <c:v>3.0530246399312331</c:v>
                </c:pt>
                <c:pt idx="55">
                  <c:v>3.0337389486624109</c:v>
                </c:pt>
                <c:pt idx="56">
                  <c:v>2.9860464206669883</c:v>
                </c:pt>
                <c:pt idx="57">
                  <c:v>2.9741491965736904</c:v>
                </c:pt>
                <c:pt idx="58">
                  <c:v>3.000425280865413</c:v>
                </c:pt>
                <c:pt idx="59">
                  <c:v>3.0190387718446066</c:v>
                </c:pt>
                <c:pt idx="60">
                  <c:v>2.9304902977719296</c:v>
                </c:pt>
                <c:pt idx="61">
                  <c:v>2.8893879388425532</c:v>
                </c:pt>
                <c:pt idx="62">
                  <c:v>2.8703084923574274</c:v>
                </c:pt>
                <c:pt idx="63">
                  <c:v>2.9203760443938602</c:v>
                </c:pt>
                <c:pt idx="64">
                  <c:v>2.9080933815841155</c:v>
                </c:pt>
                <c:pt idx="65">
                  <c:v>2.8682119593667661</c:v>
                </c:pt>
                <c:pt idx="66">
                  <c:v>2.9014961037285834</c:v>
                </c:pt>
                <c:pt idx="67">
                  <c:v>2.9231166384778224</c:v>
                </c:pt>
                <c:pt idx="68">
                  <c:v>2.9389109797236679</c:v>
                </c:pt>
                <c:pt idx="69">
                  <c:v>2.9578572141250015</c:v>
                </c:pt>
                <c:pt idx="70">
                  <c:v>2.9577582951370101</c:v>
                </c:pt>
                <c:pt idx="71">
                  <c:v>2.9534381897808966</c:v>
                </c:pt>
                <c:pt idx="72">
                  <c:v>2.9616099416349804</c:v>
                </c:pt>
                <c:pt idx="73">
                  <c:v>2.9915164573946975</c:v>
                </c:pt>
                <c:pt idx="74">
                  <c:v>3.1028540231761812</c:v>
                </c:pt>
                <c:pt idx="75">
                  <c:v>3.0724891639810701</c:v>
                </c:pt>
                <c:pt idx="76">
                  <c:v>2.9911607389940036</c:v>
                </c:pt>
                <c:pt idx="77">
                  <c:v>3.0004346636366654</c:v>
                </c:pt>
                <c:pt idx="78">
                  <c:v>2.7836415105415524</c:v>
                </c:pt>
                <c:pt idx="79">
                  <c:v>3.083527307859312</c:v>
                </c:pt>
                <c:pt idx="80">
                  <c:v>3.0844858909140651</c:v>
                </c:pt>
                <c:pt idx="81">
                  <c:v>3.1198855385478557</c:v>
                </c:pt>
                <c:pt idx="82">
                  <c:v>3.1125367540158027</c:v>
                </c:pt>
                <c:pt idx="83">
                  <c:v>3.1002565064801018</c:v>
                </c:pt>
                <c:pt idx="84">
                  <c:v>3.1514551363968715</c:v>
                </c:pt>
                <c:pt idx="85">
                  <c:v>3.091033864621588</c:v>
                </c:pt>
                <c:pt idx="86">
                  <c:v>3.134018420544709</c:v>
                </c:pt>
                <c:pt idx="87">
                  <c:v>3.168502384549833</c:v>
                </c:pt>
                <c:pt idx="88">
                  <c:v>3.1710295383146079</c:v>
                </c:pt>
                <c:pt idx="89">
                  <c:v>3.1821657261322742</c:v>
                </c:pt>
                <c:pt idx="90">
                  <c:v>3.215323619531234</c:v>
                </c:pt>
                <c:pt idx="91">
                  <c:v>3.2146355762140018</c:v>
                </c:pt>
                <c:pt idx="92">
                  <c:v>3.1788008234792366</c:v>
                </c:pt>
                <c:pt idx="93">
                  <c:v>3.2963725348596253</c:v>
                </c:pt>
                <c:pt idx="94">
                  <c:v>3.2856008890833883</c:v>
                </c:pt>
                <c:pt idx="95">
                  <c:v>3.1667265608955799</c:v>
                </c:pt>
                <c:pt idx="96">
                  <c:v>3.2478521687884769</c:v>
                </c:pt>
                <c:pt idx="97">
                  <c:v>3.2675822244163628</c:v>
                </c:pt>
                <c:pt idx="98">
                  <c:v>3.2566454549473987</c:v>
                </c:pt>
                <c:pt idx="99">
                  <c:v>3.2332638006712964</c:v>
                </c:pt>
                <c:pt idx="100">
                  <c:v>3.1527279406435031</c:v>
                </c:pt>
                <c:pt idx="101">
                  <c:v>3.1920851734633473</c:v>
                </c:pt>
                <c:pt idx="102">
                  <c:v>3.1694718803870847</c:v>
                </c:pt>
                <c:pt idx="103">
                  <c:v>3.1772340900470195</c:v>
                </c:pt>
                <c:pt idx="104">
                  <c:v>3.2007919160518368</c:v>
                </c:pt>
                <c:pt idx="105">
                  <c:v>3.197737533368239</c:v>
                </c:pt>
                <c:pt idx="106">
                  <c:v>3.1771785870130329</c:v>
                </c:pt>
                <c:pt idx="107">
                  <c:v>3.2292389999569613</c:v>
                </c:pt>
                <c:pt idx="108">
                  <c:v>3.2380229919299652</c:v>
                </c:pt>
                <c:pt idx="109">
                  <c:v>3.1999026614957486</c:v>
                </c:pt>
                <c:pt idx="110">
                  <c:v>3.1947857914983371</c:v>
                </c:pt>
                <c:pt idx="111">
                  <c:v>3.2154284355179055</c:v>
                </c:pt>
                <c:pt idx="112">
                  <c:v>3.2659265825432238</c:v>
                </c:pt>
                <c:pt idx="113">
                  <c:v>3.3043518085277124</c:v>
                </c:pt>
                <c:pt idx="114">
                  <c:v>3.3138577400386366</c:v>
                </c:pt>
                <c:pt idx="115">
                  <c:v>3.3393683905489993</c:v>
                </c:pt>
                <c:pt idx="116">
                  <c:v>3.3520797982913777</c:v>
                </c:pt>
                <c:pt idx="117">
                  <c:v>3.3504158865670894</c:v>
                </c:pt>
                <c:pt idx="118">
                  <c:v>3.3540390975577181</c:v>
                </c:pt>
                <c:pt idx="119">
                  <c:v>3.3733716718958804</c:v>
                </c:pt>
                <c:pt idx="120">
                  <c:v>3.404212044081274</c:v>
                </c:pt>
                <c:pt idx="121">
                  <c:v>3.408062811381539</c:v>
                </c:pt>
                <c:pt idx="122">
                  <c:v>3.3842043740091854</c:v>
                </c:pt>
                <c:pt idx="123">
                  <c:v>3.4032375495070388</c:v>
                </c:pt>
                <c:pt idx="124">
                  <c:v>3.3759853516941467</c:v>
                </c:pt>
                <c:pt idx="125">
                  <c:v>3.366603046737414</c:v>
                </c:pt>
                <c:pt idx="126">
                  <c:v>3.366176972556278</c:v>
                </c:pt>
                <c:pt idx="127">
                  <c:v>3.3680707787623989</c:v>
                </c:pt>
                <c:pt idx="128">
                  <c:v>3.3578236743505014</c:v>
                </c:pt>
                <c:pt idx="129">
                  <c:v>3.370162461760946</c:v>
                </c:pt>
                <c:pt idx="130">
                  <c:v>3.4173180232612461</c:v>
                </c:pt>
                <c:pt idx="131">
                  <c:v>3.4126919463476271</c:v>
                </c:pt>
                <c:pt idx="132">
                  <c:v>3.4192525348348402</c:v>
                </c:pt>
                <c:pt idx="133">
                  <c:v>3.433518433538751</c:v>
                </c:pt>
                <c:pt idx="134">
                  <c:v>3.4476521645933502</c:v>
                </c:pt>
                <c:pt idx="135">
                  <c:v>3.4337377703053984</c:v>
                </c:pt>
                <c:pt idx="136">
                  <c:v>3.4474756966372304</c:v>
                </c:pt>
                <c:pt idx="137">
                  <c:v>3.3594542020448253</c:v>
                </c:pt>
                <c:pt idx="138">
                  <c:v>3.0736869601130135</c:v>
                </c:pt>
                <c:pt idx="139">
                  <c:v>2.8668992134851297</c:v>
                </c:pt>
                <c:pt idx="140">
                  <c:v>3.2429458657007526</c:v>
                </c:pt>
                <c:pt idx="141">
                  <c:v>3.3368351762991053</c:v>
                </c:pt>
                <c:pt idx="142">
                  <c:v>3.3372902739798938</c:v>
                </c:pt>
                <c:pt idx="143">
                  <c:v>3.323487380467598</c:v>
                </c:pt>
                <c:pt idx="144">
                  <c:v>3.3299948735929172</c:v>
                </c:pt>
                <c:pt idx="145">
                  <c:v>3.2767815752949581</c:v>
                </c:pt>
                <c:pt idx="146">
                  <c:v>3.2536815406850654</c:v>
                </c:pt>
                <c:pt idx="147">
                  <c:v>3.3353774242821648</c:v>
                </c:pt>
                <c:pt idx="148">
                  <c:v>3.3740284558978586</c:v>
                </c:pt>
                <c:pt idx="149">
                  <c:v>3.380532277767228</c:v>
                </c:pt>
                <c:pt idx="150">
                  <c:v>3.4066822659646476</c:v>
                </c:pt>
                <c:pt idx="151">
                  <c:v>3.397704065880879</c:v>
                </c:pt>
                <c:pt idx="152">
                  <c:v>3.4264781030570348</c:v>
                </c:pt>
                <c:pt idx="153">
                  <c:v>3.1359396675469875</c:v>
                </c:pt>
                <c:pt idx="154">
                  <c:v>3.2368853397211801</c:v>
                </c:pt>
                <c:pt idx="155">
                  <c:v>3.3768279954706264</c:v>
                </c:pt>
                <c:pt idx="156">
                  <c:v>3.3109643948829772</c:v>
                </c:pt>
                <c:pt idx="157">
                  <c:v>3.4059307524944513</c:v>
                </c:pt>
                <c:pt idx="158">
                  <c:v>3.3977178979498861</c:v>
                </c:pt>
                <c:pt idx="159">
                  <c:v>3.3328487056606191</c:v>
                </c:pt>
                <c:pt idx="160">
                  <c:v>3.3700439470697026</c:v>
                </c:pt>
                <c:pt idx="161">
                  <c:v>3.3816247714405208</c:v>
                </c:pt>
                <c:pt idx="162">
                  <c:v>3.3195281211038874</c:v>
                </c:pt>
                <c:pt idx="163">
                  <c:v>3.3436077488636222</c:v>
                </c:pt>
                <c:pt idx="164">
                  <c:v>3.3294385252384182</c:v>
                </c:pt>
                <c:pt idx="165">
                  <c:v>3.3241050749813779</c:v>
                </c:pt>
                <c:pt idx="166">
                  <c:v>3.3094884803614364</c:v>
                </c:pt>
                <c:pt idx="167">
                  <c:v>3.2900594450335752</c:v>
                </c:pt>
                <c:pt idx="168">
                  <c:v>3.2710784531654169</c:v>
                </c:pt>
                <c:pt idx="169">
                  <c:v>3.2438678480868655</c:v>
                </c:pt>
                <c:pt idx="170">
                  <c:v>3.253205961364833</c:v>
                </c:pt>
                <c:pt idx="171">
                  <c:v>3.2436093132593213</c:v>
                </c:pt>
                <c:pt idx="172">
                  <c:v>3.2570990385369143</c:v>
                </c:pt>
                <c:pt idx="173">
                  <c:v>3.3021951610335982</c:v>
                </c:pt>
                <c:pt idx="174">
                  <c:v>3.3337670074572685</c:v>
                </c:pt>
                <c:pt idx="175">
                  <c:v>3.2788733237836691</c:v>
                </c:pt>
                <c:pt idx="176">
                  <c:v>3.2500725342395365</c:v>
                </c:pt>
                <c:pt idx="177">
                  <c:v>3.2604487010572494</c:v>
                </c:pt>
                <c:pt idx="178">
                  <c:v>3.2892446980981633</c:v>
                </c:pt>
                <c:pt idx="179">
                  <c:v>3.1036135268631391</c:v>
                </c:pt>
                <c:pt idx="180">
                  <c:v>3.4085507214236004</c:v>
                </c:pt>
                <c:pt idx="181">
                  <c:v>2.9063468958975918</c:v>
                </c:pt>
                <c:pt idx="182">
                  <c:v>2.9650115440927465</c:v>
                </c:pt>
                <c:pt idx="183">
                  <c:v>2.9791327953428466</c:v>
                </c:pt>
                <c:pt idx="184">
                  <c:v>2.9555049599537599</c:v>
                </c:pt>
                <c:pt idx="185">
                  <c:v>2.9031740504007124</c:v>
                </c:pt>
                <c:pt idx="186">
                  <c:v>2.9333651783553836</c:v>
                </c:pt>
                <c:pt idx="187">
                  <c:v>3.0311082280637969</c:v>
                </c:pt>
                <c:pt idx="188">
                  <c:v>3.0705600230676855</c:v>
                </c:pt>
                <c:pt idx="189">
                  <c:v>3.0569013231017688</c:v>
                </c:pt>
                <c:pt idx="190">
                  <c:v>3.031215190631777</c:v>
                </c:pt>
                <c:pt idx="191">
                  <c:v>2.949664262189049</c:v>
                </c:pt>
                <c:pt idx="192">
                  <c:v>2.9238497198277256</c:v>
                </c:pt>
                <c:pt idx="193">
                  <c:v>2.878677795322059</c:v>
                </c:pt>
                <c:pt idx="194">
                  <c:v>2.8575953175941367</c:v>
                </c:pt>
                <c:pt idx="195">
                  <c:v>2.8337208349548764</c:v>
                </c:pt>
                <c:pt idx="196">
                  <c:v>2.8797441841644509</c:v>
                </c:pt>
                <c:pt idx="197">
                  <c:v>2.86552048877124</c:v>
                </c:pt>
                <c:pt idx="198">
                  <c:v>2.8692905778926696</c:v>
                </c:pt>
                <c:pt idx="199">
                  <c:v>2.9149519248421067</c:v>
                </c:pt>
                <c:pt idx="200">
                  <c:v>3.0170947322347161</c:v>
                </c:pt>
                <c:pt idx="201">
                  <c:v>3.0282023924012145</c:v>
                </c:pt>
                <c:pt idx="202">
                  <c:v>3.0149621678422895</c:v>
                </c:pt>
                <c:pt idx="203">
                  <c:v>2.9486925012085696</c:v>
                </c:pt>
                <c:pt idx="204">
                  <c:v>2.9543095406803572</c:v>
                </c:pt>
                <c:pt idx="205">
                  <c:v>2.9769213798270631</c:v>
                </c:pt>
                <c:pt idx="206">
                  <c:v>3.0746124542496034</c:v>
                </c:pt>
                <c:pt idx="207">
                  <c:v>3.042540806388756</c:v>
                </c:pt>
                <c:pt idx="208">
                  <c:v>3.0567794872439777</c:v>
                </c:pt>
                <c:pt idx="209">
                  <c:v>3.0365828494128713</c:v>
                </c:pt>
                <c:pt idx="210">
                  <c:v>3.0323689100447311</c:v>
                </c:pt>
                <c:pt idx="211">
                  <c:v>3.056503397031388</c:v>
                </c:pt>
                <c:pt idx="212">
                  <c:v>3.066859052003517</c:v>
                </c:pt>
                <c:pt idx="213">
                  <c:v>3.0552519726416869</c:v>
                </c:pt>
                <c:pt idx="214">
                  <c:v>3.0574673255472877</c:v>
                </c:pt>
                <c:pt idx="215">
                  <c:v>3.0850871226059935</c:v>
                </c:pt>
                <c:pt idx="216">
                  <c:v>3.0076850701446678</c:v>
                </c:pt>
                <c:pt idx="217">
                  <c:v>2.988016103092074</c:v>
                </c:pt>
                <c:pt idx="218">
                  <c:v>2.9958134626706818</c:v>
                </c:pt>
                <c:pt idx="219">
                  <c:v>2.8994628326992102</c:v>
                </c:pt>
                <c:pt idx="220">
                  <c:v>2.9589176552439076</c:v>
                </c:pt>
                <c:pt idx="221">
                  <c:v>3.0586019364217871</c:v>
                </c:pt>
                <c:pt idx="222">
                  <c:v>3.1477260785514067</c:v>
                </c:pt>
                <c:pt idx="223">
                  <c:v>3.1862544672361395</c:v>
                </c:pt>
                <c:pt idx="224">
                  <c:v>3.2594418825364144</c:v>
                </c:pt>
                <c:pt idx="225">
                  <c:v>3.3336588360358377</c:v>
                </c:pt>
                <c:pt idx="226">
                  <c:v>3.3272781809767493</c:v>
                </c:pt>
                <c:pt idx="227">
                  <c:v>3.3139547625161492</c:v>
                </c:pt>
                <c:pt idx="228">
                  <c:v>3.2069357130815703</c:v>
                </c:pt>
                <c:pt idx="229">
                  <c:v>3.0531573196850981</c:v>
                </c:pt>
                <c:pt idx="230">
                  <c:v>3.0650888292778737</c:v>
                </c:pt>
                <c:pt idx="231">
                  <c:v>3.0141630034828877</c:v>
                </c:pt>
                <c:pt idx="232">
                  <c:v>3.0658422717347098</c:v>
                </c:pt>
                <c:pt idx="233">
                  <c:v>3.0708616093884058</c:v>
                </c:pt>
                <c:pt idx="234">
                  <c:v>3.0695034722705259</c:v>
                </c:pt>
                <c:pt idx="235">
                  <c:v>2.9953881868538206</c:v>
                </c:pt>
                <c:pt idx="236">
                  <c:v>2.9943496589085465</c:v>
                </c:pt>
                <c:pt idx="237">
                  <c:v>3.0009464387363258</c:v>
                </c:pt>
                <c:pt idx="238">
                  <c:v>3.0689932527990567</c:v>
                </c:pt>
                <c:pt idx="239">
                  <c:v>3.0726888104129864</c:v>
                </c:pt>
                <c:pt idx="240">
                  <c:v>3.1446092617009813</c:v>
                </c:pt>
                <c:pt idx="241">
                  <c:v>3.2007369955278371</c:v>
                </c:pt>
                <c:pt idx="242">
                  <c:v>3.1630583337591758</c:v>
                </c:pt>
                <c:pt idx="243">
                  <c:v>3.2396590434275492</c:v>
                </c:pt>
                <c:pt idx="244">
                  <c:v>3.3147129149885823</c:v>
                </c:pt>
                <c:pt idx="245">
                  <c:v>3.3252008269741529</c:v>
                </c:pt>
                <c:pt idx="246">
                  <c:v>3.2603370394196314</c:v>
                </c:pt>
                <c:pt idx="247">
                  <c:v>3.2320789845699736</c:v>
                </c:pt>
                <c:pt idx="248">
                  <c:v>3.2790401536476912</c:v>
                </c:pt>
                <c:pt idx="249">
                  <c:v>3.2774504924314791</c:v>
                </c:pt>
                <c:pt idx="250">
                  <c:v>3.310815897174924</c:v>
                </c:pt>
                <c:pt idx="251">
                  <c:v>3.352944411493894</c:v>
                </c:pt>
                <c:pt idx="252">
                  <c:v>3.3927755855163078</c:v>
                </c:pt>
                <c:pt idx="253">
                  <c:v>3.2890308605317324</c:v>
                </c:pt>
                <c:pt idx="254">
                  <c:v>3.0400505076535693</c:v>
                </c:pt>
                <c:pt idx="255">
                  <c:v>2.9805405783460888</c:v>
                </c:pt>
                <c:pt idx="256">
                  <c:v>2.9214934439940077</c:v>
                </c:pt>
                <c:pt idx="257">
                  <c:v>2.9150195760039472</c:v>
                </c:pt>
                <c:pt idx="258">
                  <c:v>3.0080911983824867</c:v>
                </c:pt>
                <c:pt idx="259">
                  <c:v>3.0361993557188396</c:v>
                </c:pt>
                <c:pt idx="260">
                  <c:v>3.0303963158256395</c:v>
                </c:pt>
                <c:pt idx="261">
                  <c:v>2.9415511836554193</c:v>
                </c:pt>
                <c:pt idx="262">
                  <c:v>2.8930784002669867</c:v>
                </c:pt>
                <c:pt idx="263">
                  <c:v>2.9488206693444909</c:v>
                </c:pt>
                <c:pt idx="264">
                  <c:v>2.969370391925342</c:v>
                </c:pt>
                <c:pt idx="265">
                  <c:v>2.6642376390251012</c:v>
                </c:pt>
                <c:pt idx="266">
                  <c:v>2.6715170393007242</c:v>
                </c:pt>
                <c:pt idx="267">
                  <c:v>2.7424697456551312</c:v>
                </c:pt>
                <c:pt idx="268">
                  <c:v>2.2528177551222108</c:v>
                </c:pt>
                <c:pt idx="269">
                  <c:v>1.8686849262803678</c:v>
                </c:pt>
                <c:pt idx="270">
                  <c:v>1.8485358131383478</c:v>
                </c:pt>
                <c:pt idx="271">
                  <c:v>1.8733944249327155</c:v>
                </c:pt>
                <c:pt idx="272">
                  <c:v>1.9043023592131816</c:v>
                </c:pt>
                <c:pt idx="273">
                  <c:v>1.9476389629504418</c:v>
                </c:pt>
                <c:pt idx="274">
                  <c:v>1.9488055077350379</c:v>
                </c:pt>
                <c:pt idx="275">
                  <c:v>2.0166480806008007</c:v>
                </c:pt>
                <c:pt idx="276">
                  <c:v>2.1129214220324641</c:v>
                </c:pt>
                <c:pt idx="277">
                  <c:v>2.2128881529890978</c:v>
                </c:pt>
                <c:pt idx="278">
                  <c:v>2.2582997121928212</c:v>
                </c:pt>
                <c:pt idx="279">
                  <c:v>2.2273383112375185</c:v>
                </c:pt>
                <c:pt idx="280">
                  <c:v>2.3523894042823192</c:v>
                </c:pt>
                <c:pt idx="281">
                  <c:v>2.6241055717462944</c:v>
                </c:pt>
                <c:pt idx="282">
                  <c:v>2.7467272025232816</c:v>
                </c:pt>
                <c:pt idx="283">
                  <c:v>2.7579716924550399</c:v>
                </c:pt>
                <c:pt idx="284">
                  <c:v>2.8906759754257574</c:v>
                </c:pt>
                <c:pt idx="285">
                  <c:v>2.678581407579836</c:v>
                </c:pt>
                <c:pt idx="286">
                  <c:v>2.8422475891636854</c:v>
                </c:pt>
                <c:pt idx="287">
                  <c:v>2.5959779232970348</c:v>
                </c:pt>
                <c:pt idx="288">
                  <c:v>2.7675110514026642</c:v>
                </c:pt>
                <c:pt idx="289">
                  <c:v>2.7796290696225028</c:v>
                </c:pt>
                <c:pt idx="290">
                  <c:v>2.1462321637595339</c:v>
                </c:pt>
                <c:pt idx="291">
                  <c:v>1.9362309723500515</c:v>
                </c:pt>
                <c:pt idx="292">
                  <c:v>1.9398886221773277</c:v>
                </c:pt>
                <c:pt idx="293">
                  <c:v>2.2879950638867363</c:v>
                </c:pt>
                <c:pt idx="294">
                  <c:v>2.4034384160768956</c:v>
                </c:pt>
                <c:pt idx="295">
                  <c:v>2.4633760269381653</c:v>
                </c:pt>
                <c:pt idx="296">
                  <c:v>2.0849460446569452</c:v>
                </c:pt>
                <c:pt idx="297">
                  <c:v>1.890811337962679</c:v>
                </c:pt>
                <c:pt idx="298">
                  <c:v>1.9018865852859177</c:v>
                </c:pt>
                <c:pt idx="299">
                  <c:v>1.8399339730322073</c:v>
                </c:pt>
                <c:pt idx="300">
                  <c:v>2.0296686102891233</c:v>
                </c:pt>
                <c:pt idx="301">
                  <c:v>2.4650818040968865</c:v>
                </c:pt>
                <c:pt idx="302">
                  <c:v>2.9071160413484383</c:v>
                </c:pt>
                <c:pt idx="303">
                  <c:v>2.2088655667539143</c:v>
                </c:pt>
                <c:pt idx="304">
                  <c:v>2.1250880699226187</c:v>
                </c:pt>
                <c:pt idx="305">
                  <c:v>2.381922984927773</c:v>
                </c:pt>
                <c:pt idx="306">
                  <c:v>0</c:v>
                </c:pt>
              </c:numCache>
            </c:numRef>
          </c:xVal>
          <c:yVal>
            <c:numRef>
              <c:f>'090'!$J$13:$J$4146</c:f>
              <c:numCache>
                <c:formatCode>0.0</c:formatCode>
                <c:ptCount val="4134"/>
                <c:pt idx="0">
                  <c:v>3.82</c:v>
                </c:pt>
                <c:pt idx="1">
                  <c:v>3.6559580052493437</c:v>
                </c:pt>
                <c:pt idx="2">
                  <c:v>3.4919160104986875</c:v>
                </c:pt>
                <c:pt idx="3">
                  <c:v>3.3278740157480313</c:v>
                </c:pt>
                <c:pt idx="4">
                  <c:v>3.1638320209973751</c:v>
                </c:pt>
                <c:pt idx="5">
                  <c:v>2.999790026246719</c:v>
                </c:pt>
                <c:pt idx="6">
                  <c:v>2.8357480314960628</c:v>
                </c:pt>
                <c:pt idx="7">
                  <c:v>2.6717060367454071</c:v>
                </c:pt>
                <c:pt idx="8">
                  <c:v>2.5076640419947505</c:v>
                </c:pt>
                <c:pt idx="9">
                  <c:v>2.3436220472440943</c:v>
                </c:pt>
                <c:pt idx="10">
                  <c:v>2.1795800524934386</c:v>
                </c:pt>
                <c:pt idx="11">
                  <c:v>2.0155380577427819</c:v>
                </c:pt>
                <c:pt idx="12">
                  <c:v>1.851496062992126</c:v>
                </c:pt>
                <c:pt idx="13">
                  <c:v>1.6874540682414696</c:v>
                </c:pt>
                <c:pt idx="14">
                  <c:v>1.5234120734908139</c:v>
                </c:pt>
                <c:pt idx="15">
                  <c:v>1.3593700787401573</c:v>
                </c:pt>
                <c:pt idx="16">
                  <c:v>1.1953280839895011</c:v>
                </c:pt>
                <c:pt idx="17">
                  <c:v>1.0312860892388453</c:v>
                </c:pt>
                <c:pt idx="18">
                  <c:v>0.86724409448818873</c:v>
                </c:pt>
                <c:pt idx="19">
                  <c:v>0.703202099737533</c:v>
                </c:pt>
                <c:pt idx="20">
                  <c:v>0.53916010498687683</c:v>
                </c:pt>
                <c:pt idx="21">
                  <c:v>0.37511811023622021</c:v>
                </c:pt>
                <c:pt idx="22">
                  <c:v>0.21107611548556404</c:v>
                </c:pt>
                <c:pt idx="23">
                  <c:v>4.7034120734908313E-2</c:v>
                </c:pt>
                <c:pt idx="24">
                  <c:v>-0.11700787401574786</c:v>
                </c:pt>
                <c:pt idx="25">
                  <c:v>-0.28104986876640448</c:v>
                </c:pt>
                <c:pt idx="26">
                  <c:v>-0.44509186351706065</c:v>
                </c:pt>
                <c:pt idx="27">
                  <c:v>-0.60913385826771682</c:v>
                </c:pt>
                <c:pt idx="28">
                  <c:v>-0.77317585301837211</c:v>
                </c:pt>
                <c:pt idx="29">
                  <c:v>-0.93721784776902828</c:v>
                </c:pt>
                <c:pt idx="30">
                  <c:v>-1.1012598425196853</c:v>
                </c:pt>
                <c:pt idx="31">
                  <c:v>-1.2653018372703415</c:v>
                </c:pt>
                <c:pt idx="32">
                  <c:v>-1.4293438320209977</c:v>
                </c:pt>
                <c:pt idx="33">
                  <c:v>-1.593385826771653</c:v>
                </c:pt>
                <c:pt idx="34">
                  <c:v>-1.7574278215223091</c:v>
                </c:pt>
                <c:pt idx="35">
                  <c:v>-1.9214698162729653</c:v>
                </c:pt>
                <c:pt idx="36">
                  <c:v>-2.0855118110236224</c:v>
                </c:pt>
                <c:pt idx="37">
                  <c:v>-2.2495538057742785</c:v>
                </c:pt>
                <c:pt idx="38">
                  <c:v>-2.4135958005249338</c:v>
                </c:pt>
                <c:pt idx="39">
                  <c:v>-2.57763779527559</c:v>
                </c:pt>
                <c:pt idx="40">
                  <c:v>-2.7416797900262462</c:v>
                </c:pt>
                <c:pt idx="41">
                  <c:v>-2.9057217847769023</c:v>
                </c:pt>
                <c:pt idx="42">
                  <c:v>-3.0697637795275594</c:v>
                </c:pt>
                <c:pt idx="43">
                  <c:v>-3.2338057742782147</c:v>
                </c:pt>
                <c:pt idx="44">
                  <c:v>-3.3978477690288718</c:v>
                </c:pt>
                <c:pt idx="45">
                  <c:v>-3.561889763779527</c:v>
                </c:pt>
                <c:pt idx="46">
                  <c:v>-3.7259317585301832</c:v>
                </c:pt>
                <c:pt idx="47">
                  <c:v>-3.8899737532808403</c:v>
                </c:pt>
                <c:pt idx="48">
                  <c:v>-4.054015748031496</c:v>
                </c:pt>
                <c:pt idx="49">
                  <c:v>-4.2180577427821522</c:v>
                </c:pt>
                <c:pt idx="50">
                  <c:v>-4.3820997375328083</c:v>
                </c:pt>
                <c:pt idx="51">
                  <c:v>-4.5461417322834627</c:v>
                </c:pt>
                <c:pt idx="52">
                  <c:v>-4.7101837270341207</c:v>
                </c:pt>
                <c:pt idx="53">
                  <c:v>-4.8742257217847751</c:v>
                </c:pt>
                <c:pt idx="54">
                  <c:v>-5.038267716535433</c:v>
                </c:pt>
                <c:pt idx="55">
                  <c:v>-5.2023097112860892</c:v>
                </c:pt>
                <c:pt idx="56">
                  <c:v>-5.3663517060367436</c:v>
                </c:pt>
                <c:pt idx="57">
                  <c:v>-5.5303937007874016</c:v>
                </c:pt>
                <c:pt idx="58">
                  <c:v>-5.694435695538056</c:v>
                </c:pt>
                <c:pt idx="59">
                  <c:v>-5.8584776902887139</c:v>
                </c:pt>
                <c:pt idx="60">
                  <c:v>-6.0225196850393701</c:v>
                </c:pt>
                <c:pt idx="61">
                  <c:v>-6.1865616797900245</c:v>
                </c:pt>
                <c:pt idx="62">
                  <c:v>-6.3506036745406824</c:v>
                </c:pt>
                <c:pt idx="63">
                  <c:v>-6.5146456692913368</c:v>
                </c:pt>
                <c:pt idx="64">
                  <c:v>-6.6786876640419948</c:v>
                </c:pt>
                <c:pt idx="65">
                  <c:v>-6.8427296587926509</c:v>
                </c:pt>
                <c:pt idx="66">
                  <c:v>-7.0067716535433053</c:v>
                </c:pt>
                <c:pt idx="67">
                  <c:v>-7.1708136482939633</c:v>
                </c:pt>
                <c:pt idx="68">
                  <c:v>-7.3348556430446177</c:v>
                </c:pt>
                <c:pt idx="69">
                  <c:v>-7.4988976377952756</c:v>
                </c:pt>
                <c:pt idx="70">
                  <c:v>-7.66293963254593</c:v>
                </c:pt>
                <c:pt idx="71">
                  <c:v>-7.8269816272965862</c:v>
                </c:pt>
                <c:pt idx="72">
                  <c:v>-7.9910236220472441</c:v>
                </c:pt>
                <c:pt idx="73">
                  <c:v>-8.1550656167978985</c:v>
                </c:pt>
                <c:pt idx="74">
                  <c:v>-8.3191076115485565</c:v>
                </c:pt>
                <c:pt idx="75">
                  <c:v>-8.4831496062992109</c:v>
                </c:pt>
                <c:pt idx="76">
                  <c:v>-8.6471916010498671</c:v>
                </c:pt>
                <c:pt idx="77">
                  <c:v>-8.811233595800525</c:v>
                </c:pt>
                <c:pt idx="78">
                  <c:v>-8.9752755905511794</c:v>
                </c:pt>
                <c:pt idx="79">
                  <c:v>-9.1393175853018374</c:v>
                </c:pt>
                <c:pt idx="80">
                  <c:v>-9.3033595800524918</c:v>
                </c:pt>
                <c:pt idx="81">
                  <c:v>-9.4674015748031479</c:v>
                </c:pt>
                <c:pt idx="82">
                  <c:v>-9.6314435695538041</c:v>
                </c:pt>
                <c:pt idx="83">
                  <c:v>-9.795485564304462</c:v>
                </c:pt>
                <c:pt idx="84">
                  <c:v>-9.9595275590551182</c:v>
                </c:pt>
                <c:pt idx="85">
                  <c:v>-10.123569553805773</c:v>
                </c:pt>
                <c:pt idx="86">
                  <c:v>-10.287611548556429</c:v>
                </c:pt>
                <c:pt idx="87">
                  <c:v>-10.451653543307085</c:v>
                </c:pt>
                <c:pt idx="88">
                  <c:v>-10.615695538057743</c:v>
                </c:pt>
                <c:pt idx="89">
                  <c:v>-10.779737532808399</c:v>
                </c:pt>
                <c:pt idx="90">
                  <c:v>-10.943779527559053</c:v>
                </c:pt>
                <c:pt idx="91">
                  <c:v>-11.10782152230971</c:v>
                </c:pt>
                <c:pt idx="92">
                  <c:v>-11.271863517060366</c:v>
                </c:pt>
                <c:pt idx="93">
                  <c:v>-11.435905511811024</c:v>
                </c:pt>
                <c:pt idx="94">
                  <c:v>-11.59994750656168</c:v>
                </c:pt>
                <c:pt idx="95">
                  <c:v>-11.763989501312334</c:v>
                </c:pt>
                <c:pt idx="96">
                  <c:v>-11.928031496062991</c:v>
                </c:pt>
                <c:pt idx="97">
                  <c:v>-12.092073490813647</c:v>
                </c:pt>
                <c:pt idx="98">
                  <c:v>-12.256115485564305</c:v>
                </c:pt>
                <c:pt idx="99">
                  <c:v>-12.420157480314959</c:v>
                </c:pt>
                <c:pt idx="100">
                  <c:v>-12.584199475065617</c:v>
                </c:pt>
                <c:pt idx="101">
                  <c:v>-12.748241469816271</c:v>
                </c:pt>
                <c:pt idx="102">
                  <c:v>-12.912283464566926</c:v>
                </c:pt>
                <c:pt idx="103">
                  <c:v>-13.076325459317584</c:v>
                </c:pt>
                <c:pt idx="104">
                  <c:v>-13.240367454068242</c:v>
                </c:pt>
                <c:pt idx="105">
                  <c:v>-13.404409448818896</c:v>
                </c:pt>
                <c:pt idx="106">
                  <c:v>-13.56845144356955</c:v>
                </c:pt>
                <c:pt idx="107">
                  <c:v>-13.732493438320208</c:v>
                </c:pt>
                <c:pt idx="108">
                  <c:v>-13.896535433070866</c:v>
                </c:pt>
                <c:pt idx="109">
                  <c:v>-14.060577427821521</c:v>
                </c:pt>
                <c:pt idx="110">
                  <c:v>-14.224619422572179</c:v>
                </c:pt>
                <c:pt idx="111">
                  <c:v>-14.388661417322833</c:v>
                </c:pt>
                <c:pt idx="112">
                  <c:v>-14.552703412073487</c:v>
                </c:pt>
                <c:pt idx="113">
                  <c:v>-14.716745406824145</c:v>
                </c:pt>
                <c:pt idx="114">
                  <c:v>-14.880787401574803</c:v>
                </c:pt>
                <c:pt idx="115">
                  <c:v>-15.044829396325458</c:v>
                </c:pt>
                <c:pt idx="116">
                  <c:v>-15.208871391076112</c:v>
                </c:pt>
                <c:pt idx="117">
                  <c:v>-15.37291338582677</c:v>
                </c:pt>
                <c:pt idx="118">
                  <c:v>-15.536955380577428</c:v>
                </c:pt>
                <c:pt idx="119">
                  <c:v>-15.700997375328082</c:v>
                </c:pt>
                <c:pt idx="120">
                  <c:v>-15.86503937007874</c:v>
                </c:pt>
                <c:pt idx="121">
                  <c:v>-16.029081364829395</c:v>
                </c:pt>
                <c:pt idx="122">
                  <c:v>-16.193123359580049</c:v>
                </c:pt>
                <c:pt idx="123">
                  <c:v>-16.357165354330707</c:v>
                </c:pt>
                <c:pt idx="124">
                  <c:v>-16.521207349081365</c:v>
                </c:pt>
                <c:pt idx="125">
                  <c:v>-16.68524934383202</c:v>
                </c:pt>
                <c:pt idx="126">
                  <c:v>-16.849291338582674</c:v>
                </c:pt>
                <c:pt idx="127">
                  <c:v>-17.013333333333332</c:v>
                </c:pt>
                <c:pt idx="128">
                  <c:v>-17.17737532808399</c:v>
                </c:pt>
                <c:pt idx="129">
                  <c:v>-17.341417322834644</c:v>
                </c:pt>
                <c:pt idx="130">
                  <c:v>-17.505459317585302</c:v>
                </c:pt>
                <c:pt idx="131">
                  <c:v>-17.669501312335957</c:v>
                </c:pt>
                <c:pt idx="132">
                  <c:v>-17.833543307086611</c:v>
                </c:pt>
                <c:pt idx="133">
                  <c:v>-17.997585301837269</c:v>
                </c:pt>
                <c:pt idx="134">
                  <c:v>-18.161627296587927</c:v>
                </c:pt>
                <c:pt idx="135">
                  <c:v>-18.325669291338581</c:v>
                </c:pt>
                <c:pt idx="136">
                  <c:v>-18.489711286089236</c:v>
                </c:pt>
                <c:pt idx="137">
                  <c:v>-18.653753280839894</c:v>
                </c:pt>
                <c:pt idx="138">
                  <c:v>-18.817795275590552</c:v>
                </c:pt>
                <c:pt idx="139">
                  <c:v>-18.981837270341206</c:v>
                </c:pt>
                <c:pt idx="140">
                  <c:v>-19.14587926509186</c:v>
                </c:pt>
                <c:pt idx="141">
                  <c:v>-19.309921259842518</c:v>
                </c:pt>
                <c:pt idx="142">
                  <c:v>-19.473963254593173</c:v>
                </c:pt>
                <c:pt idx="143">
                  <c:v>-19.638005249343831</c:v>
                </c:pt>
                <c:pt idx="144">
                  <c:v>-19.802047244094489</c:v>
                </c:pt>
                <c:pt idx="145">
                  <c:v>-19.966089238845143</c:v>
                </c:pt>
                <c:pt idx="146">
                  <c:v>-20.130131233595797</c:v>
                </c:pt>
                <c:pt idx="147">
                  <c:v>-20.294173228346455</c:v>
                </c:pt>
                <c:pt idx="148">
                  <c:v>-20.458215223097113</c:v>
                </c:pt>
                <c:pt idx="149">
                  <c:v>-20.622257217847768</c:v>
                </c:pt>
                <c:pt idx="150">
                  <c:v>-20.786299212598422</c:v>
                </c:pt>
                <c:pt idx="151">
                  <c:v>-20.95034120734908</c:v>
                </c:pt>
                <c:pt idx="152">
                  <c:v>-21.114383202099734</c:v>
                </c:pt>
                <c:pt idx="153">
                  <c:v>-21.278425196850392</c:v>
                </c:pt>
                <c:pt idx="154">
                  <c:v>-21.44246719160105</c:v>
                </c:pt>
                <c:pt idx="155">
                  <c:v>-21.606509186351705</c:v>
                </c:pt>
                <c:pt idx="156">
                  <c:v>-21.770551181102359</c:v>
                </c:pt>
                <c:pt idx="157">
                  <c:v>-21.934593175853017</c:v>
                </c:pt>
                <c:pt idx="158">
                  <c:v>-22.098635170603675</c:v>
                </c:pt>
                <c:pt idx="159">
                  <c:v>-22.262677165354329</c:v>
                </c:pt>
                <c:pt idx="160">
                  <c:v>-22.426719160104984</c:v>
                </c:pt>
                <c:pt idx="161">
                  <c:v>-22.590761154855645</c:v>
                </c:pt>
                <c:pt idx="162">
                  <c:v>-22.754803149606296</c:v>
                </c:pt>
                <c:pt idx="163">
                  <c:v>-22.918845144356954</c:v>
                </c:pt>
                <c:pt idx="164">
                  <c:v>-23.082887139107608</c:v>
                </c:pt>
                <c:pt idx="165">
                  <c:v>-23.246929133858266</c:v>
                </c:pt>
                <c:pt idx="166">
                  <c:v>-23.410971128608924</c:v>
                </c:pt>
                <c:pt idx="167">
                  <c:v>-23.575013123359579</c:v>
                </c:pt>
                <c:pt idx="168">
                  <c:v>-23.739055118110237</c:v>
                </c:pt>
                <c:pt idx="169">
                  <c:v>-23.903097112860888</c:v>
                </c:pt>
                <c:pt idx="170">
                  <c:v>-24.067139107611546</c:v>
                </c:pt>
                <c:pt idx="171">
                  <c:v>-24.231181102362207</c:v>
                </c:pt>
                <c:pt idx="172">
                  <c:v>-24.395223097112858</c:v>
                </c:pt>
                <c:pt idx="173">
                  <c:v>-24.559265091863516</c:v>
                </c:pt>
                <c:pt idx="174">
                  <c:v>-24.72330708661417</c:v>
                </c:pt>
                <c:pt idx="175">
                  <c:v>-24.887349081364828</c:v>
                </c:pt>
                <c:pt idx="176">
                  <c:v>-25.051391076115486</c:v>
                </c:pt>
                <c:pt idx="177">
                  <c:v>-25.21543307086614</c:v>
                </c:pt>
                <c:pt idx="178">
                  <c:v>-25.379475065616798</c:v>
                </c:pt>
                <c:pt idx="179">
                  <c:v>-25.543517060367449</c:v>
                </c:pt>
                <c:pt idx="180">
                  <c:v>-25.707559055118107</c:v>
                </c:pt>
                <c:pt idx="181">
                  <c:v>-25.871601049868765</c:v>
                </c:pt>
                <c:pt idx="182">
                  <c:v>-26.03564304461942</c:v>
                </c:pt>
                <c:pt idx="183">
                  <c:v>-26.199685039370078</c:v>
                </c:pt>
                <c:pt idx="184">
                  <c:v>-26.363727034120732</c:v>
                </c:pt>
                <c:pt idx="185">
                  <c:v>-26.52776902887139</c:v>
                </c:pt>
                <c:pt idx="186">
                  <c:v>-26.691811023622048</c:v>
                </c:pt>
                <c:pt idx="187">
                  <c:v>-26.855853018372699</c:v>
                </c:pt>
                <c:pt idx="188">
                  <c:v>-27.01989501312336</c:v>
                </c:pt>
                <c:pt idx="189">
                  <c:v>-27.183937007874011</c:v>
                </c:pt>
                <c:pt idx="190">
                  <c:v>-27.347979002624669</c:v>
                </c:pt>
                <c:pt idx="191">
                  <c:v>-27.512020997375327</c:v>
                </c:pt>
                <c:pt idx="192">
                  <c:v>-27.676062992125981</c:v>
                </c:pt>
                <c:pt idx="193">
                  <c:v>-27.840104986876639</c:v>
                </c:pt>
                <c:pt idx="194">
                  <c:v>-28.004146981627294</c:v>
                </c:pt>
                <c:pt idx="195">
                  <c:v>-28.168188976377952</c:v>
                </c:pt>
                <c:pt idx="196">
                  <c:v>-28.33223097112861</c:v>
                </c:pt>
                <c:pt idx="197">
                  <c:v>-28.496272965879264</c:v>
                </c:pt>
                <c:pt idx="198">
                  <c:v>-28.660314960629918</c:v>
                </c:pt>
                <c:pt idx="199">
                  <c:v>-28.824356955380573</c:v>
                </c:pt>
                <c:pt idx="200">
                  <c:v>-28.988398950131234</c:v>
                </c:pt>
                <c:pt idx="201">
                  <c:v>-29.152440944881889</c:v>
                </c:pt>
                <c:pt idx="202">
                  <c:v>-29.316482939632543</c:v>
                </c:pt>
                <c:pt idx="203">
                  <c:v>-29.480524934383205</c:v>
                </c:pt>
                <c:pt idx="204">
                  <c:v>-29.644566929133852</c:v>
                </c:pt>
                <c:pt idx="205">
                  <c:v>-29.808608923884513</c:v>
                </c:pt>
                <c:pt idx="206">
                  <c:v>-29.972650918635168</c:v>
                </c:pt>
                <c:pt idx="207">
                  <c:v>-30.136692913385822</c:v>
                </c:pt>
                <c:pt idx="208">
                  <c:v>-30.300734908136484</c:v>
                </c:pt>
                <c:pt idx="209">
                  <c:v>-30.464776902887138</c:v>
                </c:pt>
                <c:pt idx="210">
                  <c:v>-30.628818897637792</c:v>
                </c:pt>
                <c:pt idx="211">
                  <c:v>-30.792860892388454</c:v>
                </c:pt>
                <c:pt idx="212">
                  <c:v>-30.956902887139101</c:v>
                </c:pt>
                <c:pt idx="213">
                  <c:v>-31.120944881889763</c:v>
                </c:pt>
                <c:pt idx="214">
                  <c:v>-31.284986876640417</c:v>
                </c:pt>
                <c:pt idx="215">
                  <c:v>-31.449028871391072</c:v>
                </c:pt>
                <c:pt idx="216">
                  <c:v>-31.613070866141733</c:v>
                </c:pt>
                <c:pt idx="217">
                  <c:v>-31.777112860892387</c:v>
                </c:pt>
                <c:pt idx="218">
                  <c:v>-31.941154855643042</c:v>
                </c:pt>
                <c:pt idx="219">
                  <c:v>-32.105196850393696</c:v>
                </c:pt>
                <c:pt idx="220">
                  <c:v>-32.269238845144358</c:v>
                </c:pt>
                <c:pt idx="221">
                  <c:v>-32.433280839895012</c:v>
                </c:pt>
                <c:pt idx="222">
                  <c:v>-32.597322834645666</c:v>
                </c:pt>
                <c:pt idx="223">
                  <c:v>-32.761364829396328</c:v>
                </c:pt>
                <c:pt idx="224">
                  <c:v>-32.925406824146975</c:v>
                </c:pt>
                <c:pt idx="225">
                  <c:v>-33.089448818897637</c:v>
                </c:pt>
                <c:pt idx="226">
                  <c:v>-33.253490813648291</c:v>
                </c:pt>
                <c:pt idx="227">
                  <c:v>-33.417532808398946</c:v>
                </c:pt>
                <c:pt idx="228">
                  <c:v>-33.581574803149607</c:v>
                </c:pt>
                <c:pt idx="229">
                  <c:v>-33.745616797900261</c:v>
                </c:pt>
                <c:pt idx="230">
                  <c:v>-33.909658792650916</c:v>
                </c:pt>
                <c:pt idx="231">
                  <c:v>-34.073700787401577</c:v>
                </c:pt>
                <c:pt idx="232">
                  <c:v>-34.237742782152225</c:v>
                </c:pt>
                <c:pt idx="233">
                  <c:v>-34.401784776902886</c:v>
                </c:pt>
                <c:pt idx="234">
                  <c:v>-34.565826771653541</c:v>
                </c:pt>
                <c:pt idx="235">
                  <c:v>-34.729868766404195</c:v>
                </c:pt>
                <c:pt idx="236">
                  <c:v>-34.893910761154856</c:v>
                </c:pt>
                <c:pt idx="237">
                  <c:v>-35.057952755905511</c:v>
                </c:pt>
                <c:pt idx="238">
                  <c:v>-35.221994750656165</c:v>
                </c:pt>
                <c:pt idx="239">
                  <c:v>-35.38603674540682</c:v>
                </c:pt>
                <c:pt idx="240">
                  <c:v>-35.550078740157481</c:v>
                </c:pt>
                <c:pt idx="241">
                  <c:v>-35.714120734908136</c:v>
                </c:pt>
                <c:pt idx="242">
                  <c:v>-35.87816272965879</c:v>
                </c:pt>
                <c:pt idx="243">
                  <c:v>-36.042204724409444</c:v>
                </c:pt>
                <c:pt idx="244">
                  <c:v>-36.206246719160099</c:v>
                </c:pt>
                <c:pt idx="245">
                  <c:v>-36.37028871391076</c:v>
                </c:pt>
                <c:pt idx="246">
                  <c:v>-36.534330708661415</c:v>
                </c:pt>
                <c:pt idx="247">
                  <c:v>-36.698372703412069</c:v>
                </c:pt>
                <c:pt idx="248">
                  <c:v>-36.862414698162731</c:v>
                </c:pt>
                <c:pt idx="249">
                  <c:v>-37.026456692913378</c:v>
                </c:pt>
                <c:pt idx="250">
                  <c:v>-37.190498687664039</c:v>
                </c:pt>
                <c:pt idx="251">
                  <c:v>-37.354540682414701</c:v>
                </c:pt>
                <c:pt idx="252">
                  <c:v>-37.518582677165348</c:v>
                </c:pt>
                <c:pt idx="253">
                  <c:v>-37.68262467191601</c:v>
                </c:pt>
                <c:pt idx="254">
                  <c:v>-37.846666666666664</c:v>
                </c:pt>
                <c:pt idx="255">
                  <c:v>-38.010708661417318</c:v>
                </c:pt>
                <c:pt idx="256">
                  <c:v>-38.17475065616798</c:v>
                </c:pt>
                <c:pt idx="257">
                  <c:v>-38.338792650918634</c:v>
                </c:pt>
                <c:pt idx="258">
                  <c:v>-38.502834645669289</c:v>
                </c:pt>
                <c:pt idx="259">
                  <c:v>-38.666876640419943</c:v>
                </c:pt>
                <c:pt idx="260">
                  <c:v>-38.830918635170605</c:v>
                </c:pt>
                <c:pt idx="261">
                  <c:v>-38.994960629921259</c:v>
                </c:pt>
                <c:pt idx="262">
                  <c:v>-39.159002624671913</c:v>
                </c:pt>
                <c:pt idx="263">
                  <c:v>-39.323044619422568</c:v>
                </c:pt>
                <c:pt idx="264">
                  <c:v>-39.487086614173222</c:v>
                </c:pt>
                <c:pt idx="265">
                  <c:v>-39.651128608923884</c:v>
                </c:pt>
                <c:pt idx="266">
                  <c:v>-39.815170603674538</c:v>
                </c:pt>
                <c:pt idx="267">
                  <c:v>-39.979212598425192</c:v>
                </c:pt>
                <c:pt idx="268">
                  <c:v>-40.143254593175854</c:v>
                </c:pt>
                <c:pt idx="269">
                  <c:v>-40.307296587926501</c:v>
                </c:pt>
                <c:pt idx="270">
                  <c:v>-40.471338582677163</c:v>
                </c:pt>
                <c:pt idx="271">
                  <c:v>-40.635380577427824</c:v>
                </c:pt>
                <c:pt idx="272">
                  <c:v>-40.799422572178472</c:v>
                </c:pt>
                <c:pt idx="273">
                  <c:v>-40.963464566929133</c:v>
                </c:pt>
                <c:pt idx="274">
                  <c:v>-41.127506561679787</c:v>
                </c:pt>
                <c:pt idx="275">
                  <c:v>-41.291548556430442</c:v>
                </c:pt>
                <c:pt idx="276">
                  <c:v>-41.455590551181103</c:v>
                </c:pt>
                <c:pt idx="277">
                  <c:v>-41.619632545931758</c:v>
                </c:pt>
                <c:pt idx="278">
                  <c:v>-41.783674540682412</c:v>
                </c:pt>
                <c:pt idx="279">
                  <c:v>-41.947716535433067</c:v>
                </c:pt>
                <c:pt idx="280">
                  <c:v>-42.111758530183721</c:v>
                </c:pt>
                <c:pt idx="281">
                  <c:v>-42.275800524934382</c:v>
                </c:pt>
                <c:pt idx="282">
                  <c:v>-42.439842519685037</c:v>
                </c:pt>
                <c:pt idx="283">
                  <c:v>-42.603884514435691</c:v>
                </c:pt>
                <c:pt idx="284">
                  <c:v>-42.767926509186346</c:v>
                </c:pt>
                <c:pt idx="285">
                  <c:v>-42.931968503937007</c:v>
                </c:pt>
                <c:pt idx="286">
                  <c:v>-43.096010498687662</c:v>
                </c:pt>
                <c:pt idx="287">
                  <c:v>-43.260052493438316</c:v>
                </c:pt>
                <c:pt idx="288">
                  <c:v>-43.424094488188977</c:v>
                </c:pt>
                <c:pt idx="289">
                  <c:v>-43.588136482939625</c:v>
                </c:pt>
                <c:pt idx="290">
                  <c:v>-43.752178477690286</c:v>
                </c:pt>
                <c:pt idx="291">
                  <c:v>-43.916220472440948</c:v>
                </c:pt>
                <c:pt idx="292">
                  <c:v>-44.080262467191595</c:v>
                </c:pt>
                <c:pt idx="293">
                  <c:v>-44.244304461942257</c:v>
                </c:pt>
                <c:pt idx="294">
                  <c:v>-44.408346456692911</c:v>
                </c:pt>
                <c:pt idx="295">
                  <c:v>-44.572388451443565</c:v>
                </c:pt>
                <c:pt idx="296">
                  <c:v>-44.736430446194227</c:v>
                </c:pt>
                <c:pt idx="297">
                  <c:v>-44.900472440944881</c:v>
                </c:pt>
                <c:pt idx="298">
                  <c:v>-45.064514435695536</c:v>
                </c:pt>
                <c:pt idx="299">
                  <c:v>-45.22855643044619</c:v>
                </c:pt>
                <c:pt idx="300">
                  <c:v>-45.392598425196844</c:v>
                </c:pt>
                <c:pt idx="301">
                  <c:v>-45.556640419947506</c:v>
                </c:pt>
                <c:pt idx="302">
                  <c:v>-45.72068241469816</c:v>
                </c:pt>
                <c:pt idx="303">
                  <c:v>-45.884724409448815</c:v>
                </c:pt>
                <c:pt idx="304">
                  <c:v>-46.048766404199469</c:v>
                </c:pt>
                <c:pt idx="305">
                  <c:v>-46.212808398950131</c:v>
                </c:pt>
                <c:pt idx="306">
                  <c:v>-46.376850393700785</c:v>
                </c:pt>
                <c:pt idx="307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6F-4E2C-BD55-3F28037F5AD1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'090'!$DW$75:$DW$76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'090'!$DV$75:$DV$76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6F-4E2C-BD55-3F28037F5AD1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'090'!$DX$75:$DX$76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'090'!$DV$75:$DV$76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6F-4E2C-BD55-3F28037F5AD1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'090'!$DY$75:$DY$76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'090'!$DV$75:$DV$76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6F-4E2C-BD55-3F28037F5AD1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'090'!$DZ$75:$DZ$76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'090'!$DV$75:$DV$76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6F-4E2C-BD55-3F28037F5AD1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'090'!$EA$75:$EA$76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'090'!$DV$75:$DV$76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F-4E2C-BD55-3F28037F5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'090'!$O$14:$O$4146</c:f>
              <c:numCache>
                <c:formatCode>0.0</c:formatCode>
                <c:ptCount val="4133"/>
                <c:pt idx="0">
                  <c:v>3.7503988646040329</c:v>
                </c:pt>
                <c:pt idx="1">
                  <c:v>4.3886523985239814</c:v>
                </c:pt>
                <c:pt idx="2">
                  <c:v>4.5864582458132235</c:v>
                </c:pt>
                <c:pt idx="3">
                  <c:v>5.364494578484245</c:v>
                </c:pt>
                <c:pt idx="4">
                  <c:v>8.4713650865739449</c:v>
                </c:pt>
                <c:pt idx="5">
                  <c:v>6.8546319613965325</c:v>
                </c:pt>
                <c:pt idx="6">
                  <c:v>6.775509622480838</c:v>
                </c:pt>
                <c:pt idx="7">
                  <c:v>6.3139626454726052</c:v>
                </c:pt>
                <c:pt idx="8">
                  <c:v>6.0291222253760974</c:v>
                </c:pt>
                <c:pt idx="9">
                  <c:v>5.8840646040306543</c:v>
                </c:pt>
                <c:pt idx="10">
                  <c:v>5.2431736588135127</c:v>
                </c:pt>
                <c:pt idx="11">
                  <c:v>5.2009750780584696</c:v>
                </c:pt>
                <c:pt idx="12">
                  <c:v>5.1983376667612839</c:v>
                </c:pt>
                <c:pt idx="13">
                  <c:v>5.3170211751348306</c:v>
                </c:pt>
                <c:pt idx="14">
                  <c:v>5.2721851830826019</c:v>
                </c:pt>
                <c:pt idx="15">
                  <c:v>4.8501993755322133</c:v>
                </c:pt>
                <c:pt idx="16">
                  <c:v>4.3701905194436552</c:v>
                </c:pt>
                <c:pt idx="17">
                  <c:v>3.7213873403349442</c:v>
                </c:pt>
                <c:pt idx="18">
                  <c:v>3.4919325574794211</c:v>
                </c:pt>
                <c:pt idx="19">
                  <c:v>3.2123669599772913</c:v>
                </c:pt>
                <c:pt idx="20">
                  <c:v>3.2361036616520016</c:v>
                </c:pt>
                <c:pt idx="21">
                  <c:v>3.9139183650298017</c:v>
                </c:pt>
                <c:pt idx="22">
                  <c:v>4.496786261708773</c:v>
                </c:pt>
                <c:pt idx="23">
                  <c:v>4.4044768663071228</c:v>
                </c:pt>
                <c:pt idx="24">
                  <c:v>4.3570034629577084</c:v>
                </c:pt>
                <c:pt idx="25">
                  <c:v>3.9033687198410463</c:v>
                </c:pt>
                <c:pt idx="26">
                  <c:v>3.4840203235878509</c:v>
                </c:pt>
                <c:pt idx="27">
                  <c:v>3.6027038319613975</c:v>
                </c:pt>
                <c:pt idx="28">
                  <c:v>4.1486479704797024</c:v>
                </c:pt>
                <c:pt idx="29">
                  <c:v>4.48623661652001</c:v>
                </c:pt>
                <c:pt idx="30">
                  <c:v>6.588253420380358</c:v>
                </c:pt>
                <c:pt idx="31">
                  <c:v>6.0713208061311326</c:v>
                </c:pt>
                <c:pt idx="32">
                  <c:v>6.4563828555208627</c:v>
                </c:pt>
                <c:pt idx="33">
                  <c:v>6.7438606869145641</c:v>
                </c:pt>
                <c:pt idx="34">
                  <c:v>5.7917552086290112</c:v>
                </c:pt>
                <c:pt idx="35">
                  <c:v>5.0005318194720418</c:v>
                </c:pt>
                <c:pt idx="36">
                  <c:v>6.0317596366732902</c:v>
                </c:pt>
                <c:pt idx="37">
                  <c:v>5.4726284416690305</c:v>
                </c:pt>
                <c:pt idx="38">
                  <c:v>5.5201018450184511</c:v>
                </c:pt>
                <c:pt idx="39">
                  <c:v>5.8313163780868553</c:v>
                </c:pt>
                <c:pt idx="40">
                  <c:v>5.0822915696849291</c:v>
                </c:pt>
                <c:pt idx="41">
                  <c:v>5.2537233040022686</c:v>
                </c:pt>
                <c:pt idx="42">
                  <c:v>5.4014183366449036</c:v>
                </c:pt>
                <c:pt idx="43">
                  <c:v>6.4985814362759005</c:v>
                </c:pt>
                <c:pt idx="44">
                  <c:v>6.034397047970482</c:v>
                </c:pt>
                <c:pt idx="45">
                  <c:v>8.5003766108430323</c:v>
                </c:pt>
                <c:pt idx="46">
                  <c:v>7.5377214873687182</c:v>
                </c:pt>
                <c:pt idx="47">
                  <c:v>11.383067158671588</c:v>
                </c:pt>
                <c:pt idx="48">
                  <c:v>12.058244450752204</c:v>
                </c:pt>
                <c:pt idx="49">
                  <c:v>7.6432179392563171</c:v>
                </c:pt>
                <c:pt idx="50">
                  <c:v>5.3697694010786234</c:v>
                </c:pt>
                <c:pt idx="51">
                  <c:v>5.1165779165483958</c:v>
                </c:pt>
                <c:pt idx="52">
                  <c:v>4.5416222537609947</c:v>
                </c:pt>
                <c:pt idx="53">
                  <c:v>4.3306293499858048</c:v>
                </c:pt>
                <c:pt idx="54">
                  <c:v>4.1354609139937555</c:v>
                </c:pt>
                <c:pt idx="55">
                  <c:v>4.1987587851263095</c:v>
                </c:pt>
                <c:pt idx="56">
                  <c:v>4.3781027533352264</c:v>
                </c:pt>
                <c:pt idx="57">
                  <c:v>4.4018394550099371</c:v>
                </c:pt>
                <c:pt idx="58">
                  <c:v>4.1407357365881321</c:v>
                </c:pt>
                <c:pt idx="59">
                  <c:v>3.9983155265398818</c:v>
                </c:pt>
                <c:pt idx="60">
                  <c:v>4.6866798751064458</c:v>
                </c:pt>
                <c:pt idx="61">
                  <c:v>5.7521940391711599</c:v>
                </c:pt>
                <c:pt idx="62">
                  <c:v>6.651551291512912</c:v>
                </c:pt>
                <c:pt idx="63">
                  <c:v>6.3139626454726052</c:v>
                </c:pt>
                <c:pt idx="64">
                  <c:v>6.5566044848140779</c:v>
                </c:pt>
                <c:pt idx="65">
                  <c:v>7.0629874538745376</c:v>
                </c:pt>
                <c:pt idx="66">
                  <c:v>6.9126550099347179</c:v>
                </c:pt>
                <c:pt idx="67">
                  <c:v>6.7992463241555487</c:v>
                </c:pt>
                <c:pt idx="68">
                  <c:v>6.5592418961112697</c:v>
                </c:pt>
                <c:pt idx="69">
                  <c:v>6.3772605166051672</c:v>
                </c:pt>
                <c:pt idx="70">
                  <c:v>6.4880317910871437</c:v>
                </c:pt>
                <c:pt idx="71">
                  <c:v>6.6568261141072984</c:v>
                </c:pt>
                <c:pt idx="72">
                  <c:v>6.6884750496735714</c:v>
                </c:pt>
                <c:pt idx="73">
                  <c:v>6.3640734601192195</c:v>
                </c:pt>
                <c:pt idx="74">
                  <c:v>5.1877880215725209</c:v>
                </c:pt>
                <c:pt idx="75">
                  <c:v>5.2959218847573046</c:v>
                </c:pt>
                <c:pt idx="76">
                  <c:v>5.7152702810105014</c:v>
                </c:pt>
                <c:pt idx="77">
                  <c:v>6.5302303718421806</c:v>
                </c:pt>
                <c:pt idx="78">
                  <c:v>9.3918216292932168</c:v>
                </c:pt>
                <c:pt idx="79">
                  <c:v>5.322295997729209</c:v>
                </c:pt>
                <c:pt idx="80">
                  <c:v>4.800088560885607</c:v>
                </c:pt>
                <c:pt idx="81">
                  <c:v>4.277881124042012</c:v>
                </c:pt>
                <c:pt idx="82">
                  <c:v>4.2013961964235031</c:v>
                </c:pt>
                <c:pt idx="83">
                  <c:v>4.1512853817768951</c:v>
                </c:pt>
                <c:pt idx="84">
                  <c:v>3.9693040022707931</c:v>
                </c:pt>
                <c:pt idx="85">
                  <c:v>4.4414006244677813</c:v>
                </c:pt>
                <c:pt idx="86">
                  <c:v>4.0405141072949187</c:v>
                </c:pt>
                <c:pt idx="87">
                  <c:v>3.8216089696281585</c:v>
                </c:pt>
                <c:pt idx="88">
                  <c:v>3.8453456713028693</c:v>
                </c:pt>
                <c:pt idx="89">
                  <c:v>3.681826170877093</c:v>
                </c:pt>
                <c:pt idx="90">
                  <c:v>3.4233598637524811</c:v>
                </c:pt>
                <c:pt idx="91">
                  <c:v>3.4365469202384293</c:v>
                </c:pt>
                <c:pt idx="92">
                  <c:v>3.7082002838489889</c:v>
                </c:pt>
                <c:pt idx="93">
                  <c:v>3.2413784842463791</c:v>
                </c:pt>
                <c:pt idx="94">
                  <c:v>3.2440158955435718</c:v>
                </c:pt>
                <c:pt idx="95">
                  <c:v>3.7978722679534478</c:v>
                </c:pt>
                <c:pt idx="96">
                  <c:v>3.3996231620777779</c:v>
                </c:pt>
                <c:pt idx="97">
                  <c:v>3.3152260005676975</c:v>
                </c:pt>
                <c:pt idx="98">
                  <c:v>3.4101728072665334</c:v>
                </c:pt>
                <c:pt idx="99">
                  <c:v>3.5525930173147908</c:v>
                </c:pt>
                <c:pt idx="100">
                  <c:v>4.0589759863752448</c:v>
                </c:pt>
                <c:pt idx="101">
                  <c:v>4.8897605449900654</c:v>
                </c:pt>
                <c:pt idx="102">
                  <c:v>6.2796762986091386</c:v>
                </c:pt>
                <c:pt idx="103">
                  <c:v>6.7517729208061334</c:v>
                </c:pt>
                <c:pt idx="104">
                  <c:v>6.0924200965086595</c:v>
                </c:pt>
                <c:pt idx="105">
                  <c:v>5.3855938688617631</c:v>
                </c:pt>
                <c:pt idx="106">
                  <c:v>4.9715202952029536</c:v>
                </c:pt>
                <c:pt idx="107">
                  <c:v>4.3095300596082859</c:v>
                </c:pt>
                <c:pt idx="108">
                  <c:v>4.0985371558330961</c:v>
                </c:pt>
                <c:pt idx="109">
                  <c:v>4.3728279307408489</c:v>
                </c:pt>
                <c:pt idx="110">
                  <c:v>4.4941488504115803</c:v>
                </c:pt>
                <c:pt idx="111">
                  <c:v>4.3253545273914265</c:v>
                </c:pt>
                <c:pt idx="112">
                  <c:v>3.874357195571958</c:v>
                </c:pt>
                <c:pt idx="113">
                  <c:v>3.5499556060175981</c:v>
                </c:pt>
                <c:pt idx="114">
                  <c:v>3.362699403917119</c:v>
                </c:pt>
                <c:pt idx="115">
                  <c:v>3.1912676695997728</c:v>
                </c:pt>
                <c:pt idx="116">
                  <c:v>3.1411568549531661</c:v>
                </c:pt>
                <c:pt idx="117">
                  <c:v>3.1095079193868846</c:v>
                </c:pt>
                <c:pt idx="118">
                  <c:v>3.1121453306840774</c:v>
                </c:pt>
                <c:pt idx="119">
                  <c:v>3.0066488787964785</c:v>
                </c:pt>
                <c:pt idx="120">
                  <c:v>2.8510416122622728</c:v>
                </c:pt>
                <c:pt idx="121">
                  <c:v>2.8747783139369831</c:v>
                </c:pt>
                <c:pt idx="122">
                  <c:v>3.0462100482543297</c:v>
                </c:pt>
                <c:pt idx="123">
                  <c:v>3.0593971047402775</c:v>
                </c:pt>
                <c:pt idx="124">
                  <c:v>3.1543439114391139</c:v>
                </c:pt>
                <c:pt idx="125">
                  <c:v>3.1596187340334914</c:v>
                </c:pt>
                <c:pt idx="126">
                  <c:v>3.1912676695997728</c:v>
                </c:pt>
                <c:pt idx="127">
                  <c:v>3.2440158955435718</c:v>
                </c:pt>
                <c:pt idx="128">
                  <c:v>3.346874936133978</c:v>
                </c:pt>
                <c:pt idx="129">
                  <c:v>3.262477774623898</c:v>
                </c:pt>
                <c:pt idx="130">
                  <c:v>3.017198523985241</c:v>
                </c:pt>
                <c:pt idx="131">
                  <c:v>3.0013740562021005</c:v>
                </c:pt>
                <c:pt idx="132">
                  <c:v>2.9697251206358195</c:v>
                </c:pt>
                <c:pt idx="133">
                  <c:v>2.9248891285835903</c:v>
                </c:pt>
                <c:pt idx="134">
                  <c:v>2.9064272495032646</c:v>
                </c:pt>
                <c:pt idx="135">
                  <c:v>2.9486258302583011</c:v>
                </c:pt>
                <c:pt idx="136">
                  <c:v>2.9565380641498709</c:v>
                </c:pt>
                <c:pt idx="137">
                  <c:v>3.3811612829974447</c:v>
                </c:pt>
                <c:pt idx="138">
                  <c:v>5.0084440533636121</c:v>
                </c:pt>
                <c:pt idx="139">
                  <c:v>6.4853943797899518</c:v>
                </c:pt>
                <c:pt idx="140">
                  <c:v>3.895456485949476</c:v>
                </c:pt>
                <c:pt idx="141">
                  <c:v>3.3706116378086821</c:v>
                </c:pt>
                <c:pt idx="142">
                  <c:v>3.4602836219131401</c:v>
                </c:pt>
                <c:pt idx="143">
                  <c:v>3.5842419528810643</c:v>
                </c:pt>
                <c:pt idx="144">
                  <c:v>3.7029254612546114</c:v>
                </c:pt>
                <c:pt idx="145">
                  <c:v>3.9402924780017052</c:v>
                </c:pt>
                <c:pt idx="146">
                  <c:v>4.0009529378370674</c:v>
                </c:pt>
                <c:pt idx="147">
                  <c:v>3.6950132273630416</c:v>
                </c:pt>
                <c:pt idx="148">
                  <c:v>3.6027038319613975</c:v>
                </c:pt>
                <c:pt idx="149">
                  <c:v>3.5947915980698277</c:v>
                </c:pt>
                <c:pt idx="150">
                  <c:v>3.4339095089412437</c:v>
                </c:pt>
                <c:pt idx="151">
                  <c:v>3.4286346863468662</c:v>
                </c:pt>
                <c:pt idx="152">
                  <c:v>3.352149758728356</c:v>
                </c:pt>
                <c:pt idx="153">
                  <c:v>4.2013961964235031</c:v>
                </c:pt>
                <c:pt idx="154">
                  <c:v>3.6607268804995745</c:v>
                </c:pt>
                <c:pt idx="155">
                  <c:v>3.0963208629009369</c:v>
                </c:pt>
                <c:pt idx="156">
                  <c:v>3.3020389440817492</c:v>
                </c:pt>
                <c:pt idx="157">
                  <c:v>2.9512632415554938</c:v>
                </c:pt>
                <c:pt idx="158">
                  <c:v>3.0462100482543297</c:v>
                </c:pt>
                <c:pt idx="159">
                  <c:v>3.3442375248367857</c:v>
                </c:pt>
                <c:pt idx="160">
                  <c:v>3.294126710190179</c:v>
                </c:pt>
                <c:pt idx="161">
                  <c:v>3.2756648311098457</c:v>
                </c:pt>
                <c:pt idx="162">
                  <c:v>3.5947915980698277</c:v>
                </c:pt>
                <c:pt idx="163">
                  <c:v>3.6633642917967602</c:v>
                </c:pt>
                <c:pt idx="164">
                  <c:v>3.9191931876241872</c:v>
                </c:pt>
                <c:pt idx="165">
                  <c:v>4.0800752767527708</c:v>
                </c:pt>
                <c:pt idx="166">
                  <c:v>4.277881124042012</c:v>
                </c:pt>
                <c:pt idx="167">
                  <c:v>4.4941488504115803</c:v>
                </c:pt>
                <c:pt idx="168">
                  <c:v>4.7051417541867711</c:v>
                </c:pt>
                <c:pt idx="169">
                  <c:v>5.0691045131989743</c:v>
                </c:pt>
                <c:pt idx="170">
                  <c:v>5.1587764973034327</c:v>
                </c:pt>
                <c:pt idx="171">
                  <c:v>5.3961435140505269</c:v>
                </c:pt>
                <c:pt idx="172">
                  <c:v>5.4409795061027557</c:v>
                </c:pt>
                <c:pt idx="173">
                  <c:v>5.3143837638376379</c:v>
                </c:pt>
                <c:pt idx="174">
                  <c:v>5.0005318194720418</c:v>
                </c:pt>
                <c:pt idx="175">
                  <c:v>5.2431736588135127</c:v>
                </c:pt>
                <c:pt idx="176">
                  <c:v>5.3407578768095343</c:v>
                </c:pt>
                <c:pt idx="177">
                  <c:v>5.2220743684359947</c:v>
                </c:pt>
                <c:pt idx="178">
                  <c:v>4.8554741981265988</c:v>
                </c:pt>
                <c:pt idx="179">
                  <c:v>6.0581337496451857</c:v>
                </c:pt>
                <c:pt idx="180">
                  <c:v>4.8923979562872582</c:v>
                </c:pt>
                <c:pt idx="181">
                  <c:v>8.8933508941243247</c:v>
                </c:pt>
                <c:pt idx="182">
                  <c:v>7.9333331819472024</c:v>
                </c:pt>
                <c:pt idx="183">
                  <c:v>7.8489360204371286</c:v>
                </c:pt>
                <c:pt idx="184">
                  <c:v>8.7482932727788825</c:v>
                </c:pt>
                <c:pt idx="185">
                  <c:v>9.7742462673857524</c:v>
                </c:pt>
                <c:pt idx="186">
                  <c:v>9.6423757025262571</c:v>
                </c:pt>
                <c:pt idx="187">
                  <c:v>8.5768615384615359</c:v>
                </c:pt>
                <c:pt idx="188">
                  <c:v>8.2155361907465263</c:v>
                </c:pt>
                <c:pt idx="189">
                  <c:v>8.3816931024694856</c:v>
                </c:pt>
                <c:pt idx="190">
                  <c:v>9.0885193301163749</c:v>
                </c:pt>
                <c:pt idx="191">
                  <c:v>10.863497133125177</c:v>
                </c:pt>
                <c:pt idx="192">
                  <c:v>11.907912006812374</c:v>
                </c:pt>
                <c:pt idx="193">
                  <c:v>13.355850808969626</c:v>
                </c:pt>
                <c:pt idx="194">
                  <c:v>13.801573318194716</c:v>
                </c:pt>
                <c:pt idx="195">
                  <c:v>13.888607891001989</c:v>
                </c:pt>
                <c:pt idx="196">
                  <c:v>12.765070678399091</c:v>
                </c:pt>
                <c:pt idx="197">
                  <c:v>12.353634516037465</c:v>
                </c:pt>
                <c:pt idx="198">
                  <c:v>12.548802952029522</c:v>
                </c:pt>
                <c:pt idx="199">
                  <c:v>12.179565370422935</c:v>
                </c:pt>
                <c:pt idx="200">
                  <c:v>10.808111495884186</c:v>
                </c:pt>
                <c:pt idx="201">
                  <c:v>10.06699892137383</c:v>
                </c:pt>
                <c:pt idx="202">
                  <c:v>9.1491797899517451</c:v>
                </c:pt>
                <c:pt idx="203">
                  <c:v>9.4999554924779996</c:v>
                </c:pt>
                <c:pt idx="204">
                  <c:v>10.077548566562585</c:v>
                </c:pt>
                <c:pt idx="205">
                  <c:v>11.269658472892418</c:v>
                </c:pt>
                <c:pt idx="206">
                  <c:v>11.422628328129429</c:v>
                </c:pt>
                <c:pt idx="207">
                  <c:v>11.259108827703662</c:v>
                </c:pt>
                <c:pt idx="208">
                  <c:v>9.5131425489639465</c:v>
                </c:pt>
                <c:pt idx="209">
                  <c:v>8.7878544422367266</c:v>
                </c:pt>
                <c:pt idx="210">
                  <c:v>8.094215271075786</c:v>
                </c:pt>
                <c:pt idx="211">
                  <c:v>7.7065158103888702</c:v>
                </c:pt>
                <c:pt idx="212">
                  <c:v>7.7460769798467233</c:v>
                </c:pt>
                <c:pt idx="213">
                  <c:v>8.1891620777746201</c:v>
                </c:pt>
                <c:pt idx="214">
                  <c:v>8.9988473460119245</c:v>
                </c:pt>
                <c:pt idx="215">
                  <c:v>9.7847959125745092</c:v>
                </c:pt>
                <c:pt idx="216">
                  <c:v>12.23758841896111</c:v>
                </c:pt>
                <c:pt idx="217">
                  <c:v>13.532557365881349</c:v>
                </c:pt>
                <c:pt idx="218">
                  <c:v>14.112787851263128</c:v>
                </c:pt>
                <c:pt idx="219">
                  <c:v>16.146231961396538</c:v>
                </c:pt>
                <c:pt idx="220">
                  <c:v>15.2679739994323</c:v>
                </c:pt>
                <c:pt idx="221">
                  <c:v>13.883333068407605</c:v>
                </c:pt>
                <c:pt idx="222">
                  <c:v>11.296032585864321</c:v>
                </c:pt>
                <c:pt idx="223">
                  <c:v>9.4234705648594961</c:v>
                </c:pt>
                <c:pt idx="224">
                  <c:v>7.8383863752483656</c:v>
                </c:pt>
                <c:pt idx="225">
                  <c:v>7.3346408174850986</c:v>
                </c:pt>
                <c:pt idx="226">
                  <c:v>8.0652037468066968</c:v>
                </c:pt>
                <c:pt idx="227">
                  <c:v>8.9724732330400201</c:v>
                </c:pt>
                <c:pt idx="228">
                  <c:v>10.979543230201532</c:v>
                </c:pt>
                <c:pt idx="229">
                  <c:v>14.281582174283281</c:v>
                </c:pt>
                <c:pt idx="230">
                  <c:v>14.384441214873686</c:v>
                </c:pt>
                <c:pt idx="231">
                  <c:v>15.513253250070962</c:v>
                </c:pt>
                <c:pt idx="232">
                  <c:v>15.138740845869998</c:v>
                </c:pt>
                <c:pt idx="233">
                  <c:v>14.977858756741416</c:v>
                </c:pt>
                <c:pt idx="234">
                  <c:v>15.349733749645187</c:v>
                </c:pt>
                <c:pt idx="235">
                  <c:v>17.09306261708771</c:v>
                </c:pt>
                <c:pt idx="236">
                  <c:v>17.681205336361053</c:v>
                </c:pt>
                <c:pt idx="237">
                  <c:v>17.857911893272775</c:v>
                </c:pt>
                <c:pt idx="238">
                  <c:v>16.046010332103322</c:v>
                </c:pt>
                <c:pt idx="239">
                  <c:v>15.4499553789384</c:v>
                </c:pt>
                <c:pt idx="240">
                  <c:v>13.147495316491627</c:v>
                </c:pt>
                <c:pt idx="241">
                  <c:v>12.142641612262276</c:v>
                </c:pt>
                <c:pt idx="242">
                  <c:v>12.762433267101896</c:v>
                </c:pt>
                <c:pt idx="243">
                  <c:v>11.773404030655685</c:v>
                </c:pt>
                <c:pt idx="244">
                  <c:v>10.053811864887875</c:v>
                </c:pt>
                <c:pt idx="245">
                  <c:v>9.663474992903776</c:v>
                </c:pt>
                <c:pt idx="246">
                  <c:v>10.971630996309962</c:v>
                </c:pt>
                <c:pt idx="247">
                  <c:v>11.454277263695712</c:v>
                </c:pt>
                <c:pt idx="248">
                  <c:v>10.312278172012487</c:v>
                </c:pt>
                <c:pt idx="249">
                  <c:v>9.8982045983536775</c:v>
                </c:pt>
                <c:pt idx="250">
                  <c:v>9.7636966221969903</c:v>
                </c:pt>
                <c:pt idx="251">
                  <c:v>9.2124776610843</c:v>
                </c:pt>
                <c:pt idx="252">
                  <c:v>8.6507090547828529</c:v>
                </c:pt>
                <c:pt idx="253">
                  <c:v>9.7795210899801308</c:v>
                </c:pt>
                <c:pt idx="254">
                  <c:v>14.946209821175135</c:v>
                </c:pt>
                <c:pt idx="255">
                  <c:v>18.169126426341187</c:v>
                </c:pt>
                <c:pt idx="256">
                  <c:v>21.283909168322449</c:v>
                </c:pt>
                <c:pt idx="257">
                  <c:v>20.608731876241837</c:v>
                </c:pt>
                <c:pt idx="258">
                  <c:v>17.298780698268523</c:v>
                </c:pt>
                <c:pt idx="259">
                  <c:v>16.420522736304289</c:v>
                </c:pt>
                <c:pt idx="260">
                  <c:v>16.805584785694013</c:v>
                </c:pt>
                <c:pt idx="261">
                  <c:v>19.055296622196995</c:v>
                </c:pt>
                <c:pt idx="262">
                  <c:v>20.664117513482825</c:v>
                </c:pt>
                <c:pt idx="263">
                  <c:v>19.131781549815496</c:v>
                </c:pt>
                <c:pt idx="264">
                  <c:v>18.079454442236731</c:v>
                </c:pt>
                <c:pt idx="265">
                  <c:v>28.157003008799322</c:v>
                </c:pt>
                <c:pt idx="266">
                  <c:v>32.690713028668746</c:v>
                </c:pt>
                <c:pt idx="267">
                  <c:v>31.551351348282715</c:v>
                </c:pt>
                <c:pt idx="268">
                  <c:v>58.779985580471198</c:v>
                </c:pt>
                <c:pt idx="269">
                  <c:v>104.14609730343456</c:v>
                </c:pt>
                <c:pt idx="270">
                  <c:v>127.66916866307123</c:v>
                </c:pt>
                <c:pt idx="271">
                  <c:v>137.15593709906329</c:v>
                </c:pt>
                <c:pt idx="272">
                  <c:v>131.06087959125745</c:v>
                </c:pt>
                <c:pt idx="273">
                  <c:v>125.88627862617088</c:v>
                </c:pt>
                <c:pt idx="274">
                  <c:v>126.44804723247231</c:v>
                </c:pt>
                <c:pt idx="275">
                  <c:v>116.95600397388587</c:v>
                </c:pt>
                <c:pt idx="276">
                  <c:v>100.73064967357365</c:v>
                </c:pt>
                <c:pt idx="277">
                  <c:v>83.057356571104165</c:v>
                </c:pt>
                <c:pt idx="278">
                  <c:v>71.618903775191598</c:v>
                </c:pt>
                <c:pt idx="279">
                  <c:v>71.800885154697696</c:v>
                </c:pt>
                <c:pt idx="280">
                  <c:v>70.912077547544698</c:v>
                </c:pt>
                <c:pt idx="281">
                  <c:v>43.957734090263976</c:v>
                </c:pt>
                <c:pt idx="282">
                  <c:v>36.646829974453595</c:v>
                </c:pt>
                <c:pt idx="283">
                  <c:v>35.035371671870564</c:v>
                </c:pt>
                <c:pt idx="284">
                  <c:v>27.450176781152425</c:v>
                </c:pt>
                <c:pt idx="285">
                  <c:v>36.741776781152417</c:v>
                </c:pt>
                <c:pt idx="286">
                  <c:v>28.571076582458126</c:v>
                </c:pt>
                <c:pt idx="287">
                  <c:v>40.315469088844729</c:v>
                </c:pt>
                <c:pt idx="288">
                  <c:v>33.278855747942103</c:v>
                </c:pt>
                <c:pt idx="289">
                  <c:v>30.802326539880781</c:v>
                </c:pt>
                <c:pt idx="290">
                  <c:v>71.880007493613391</c:v>
                </c:pt>
                <c:pt idx="291">
                  <c:v>101.56143423218846</c:v>
                </c:pt>
                <c:pt idx="292">
                  <c:v>102.92233846153847</c:v>
                </c:pt>
                <c:pt idx="293">
                  <c:v>72.752990632983241</c:v>
                </c:pt>
                <c:pt idx="294">
                  <c:v>57.999311836502976</c:v>
                </c:pt>
                <c:pt idx="295">
                  <c:v>51.450619585580455</c:v>
                </c:pt>
                <c:pt idx="296">
                  <c:v>92.681270394550083</c:v>
                </c:pt>
                <c:pt idx="297">
                  <c:v>116.43643394833948</c:v>
                </c:pt>
                <c:pt idx="298">
                  <c:v>126.89640715299461</c:v>
                </c:pt>
                <c:pt idx="299">
                  <c:v>140.4184148736872</c:v>
                </c:pt>
                <c:pt idx="300">
                  <c:v>127.87488674425205</c:v>
                </c:pt>
                <c:pt idx="301">
                  <c:v>68.295765540732333</c:v>
                </c:pt>
                <c:pt idx="302">
                  <c:v>34.302171331251778</c:v>
                </c:pt>
                <c:pt idx="303">
                  <c:v>80.818194379789929</c:v>
                </c:pt>
                <c:pt idx="304">
                  <c:v>100.48537042293499</c:v>
                </c:pt>
                <c:pt idx="305">
                  <c:v>71.212742435424346</c:v>
                </c:pt>
                <c:pt idx="306">
                  <c:v>41.644724382628432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7-4A20-9FA0-DE83B5FD41F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'090'!$P$14:$P$4146</c:f>
              <c:numCache>
                <c:formatCode>0.0</c:formatCode>
                <c:ptCount val="4133"/>
                <c:pt idx="0">
                  <c:v>3.8054929801708761</c:v>
                </c:pt>
                <c:pt idx="1">
                  <c:v>4.4400838542035954</c:v>
                </c:pt>
                <c:pt idx="2">
                  <c:v>4.6321451086170793</c:v>
                </c:pt>
                <c:pt idx="3">
                  <c:v>5.4099115610858837</c:v>
                </c:pt>
                <c:pt idx="4">
                  <c:v>8.5307772853762582</c:v>
                </c:pt>
                <c:pt idx="5">
                  <c:v>6.9400683225554722</c:v>
                </c:pt>
                <c:pt idx="6">
                  <c:v>6.8526568060002599</c:v>
                </c:pt>
                <c:pt idx="7">
                  <c:v>6.3865604198689425</c:v>
                </c:pt>
                <c:pt idx="8">
                  <c:v>6.0997537297277118</c:v>
                </c:pt>
                <c:pt idx="9">
                  <c:v>5.9493370586525334</c:v>
                </c:pt>
                <c:pt idx="10">
                  <c:v>5.301467782492356</c:v>
                </c:pt>
                <c:pt idx="11">
                  <c:v>5.2584595611306622</c:v>
                </c:pt>
                <c:pt idx="12">
                  <c:v>5.254626966080802</c:v>
                </c:pt>
                <c:pt idx="13">
                  <c:v>5.3741586693756016</c:v>
                </c:pt>
                <c:pt idx="14">
                  <c:v>5.3288214712335416</c:v>
                </c:pt>
                <c:pt idx="15">
                  <c:v>4.8997802241109119</c:v>
                </c:pt>
                <c:pt idx="16">
                  <c:v>4.4050436198442338</c:v>
                </c:pt>
                <c:pt idx="17">
                  <c:v>3.7481825889836191</c:v>
                </c:pt>
                <c:pt idx="18">
                  <c:v>3.5080868152978306</c:v>
                </c:pt>
                <c:pt idx="19">
                  <c:v>3.2329164096603757</c:v>
                </c:pt>
                <c:pt idx="20">
                  <c:v>3.2595061306156641</c:v>
                </c:pt>
                <c:pt idx="21">
                  <c:v>3.9430654268692233</c:v>
                </c:pt>
                <c:pt idx="22">
                  <c:v>4.525355008829159</c:v>
                </c:pt>
                <c:pt idx="23">
                  <c:v>4.4331227220567131</c:v>
                </c:pt>
                <c:pt idx="24">
                  <c:v>4.3856107643926965</c:v>
                </c:pt>
                <c:pt idx="25">
                  <c:v>3.9315133695008053</c:v>
                </c:pt>
                <c:pt idx="26">
                  <c:v>3.5144011234945496</c:v>
                </c:pt>
                <c:pt idx="27">
                  <c:v>3.6369786176429395</c:v>
                </c:pt>
                <c:pt idx="28">
                  <c:v>4.1880504800033647</c:v>
                </c:pt>
                <c:pt idx="29">
                  <c:v>4.5294945575039138</c:v>
                </c:pt>
                <c:pt idx="30">
                  <c:v>6.6335932943527913</c:v>
                </c:pt>
                <c:pt idx="31">
                  <c:v>6.1191281562381201</c:v>
                </c:pt>
                <c:pt idx="32">
                  <c:v>6.5061564756725732</c:v>
                </c:pt>
                <c:pt idx="33">
                  <c:v>6.7945210563021305</c:v>
                </c:pt>
                <c:pt idx="34">
                  <c:v>5.8403336450280472</c:v>
                </c:pt>
                <c:pt idx="35">
                  <c:v>5.0483006152644272</c:v>
                </c:pt>
                <c:pt idx="36">
                  <c:v>6.0771380649603266</c:v>
                </c:pt>
                <c:pt idx="37">
                  <c:v>5.5183153044728863</c:v>
                </c:pt>
                <c:pt idx="38">
                  <c:v>5.5664055768559448</c:v>
                </c:pt>
                <c:pt idx="39">
                  <c:v>5.8771574581491199</c:v>
                </c:pt>
                <c:pt idx="40">
                  <c:v>5.1293278334998691</c:v>
                </c:pt>
                <c:pt idx="41">
                  <c:v>5.3013764368508465</c:v>
                </c:pt>
                <c:pt idx="42">
                  <c:v>5.4491485781226867</c:v>
                </c:pt>
                <c:pt idx="43">
                  <c:v>6.5460803518660695</c:v>
                </c:pt>
                <c:pt idx="44">
                  <c:v>6.0788887270216625</c:v>
                </c:pt>
                <c:pt idx="45">
                  <c:v>8.5410514127485744</c:v>
                </c:pt>
                <c:pt idx="46">
                  <c:v>7.5777794202406215</c:v>
                </c:pt>
                <c:pt idx="47">
                  <c:v>11.420002192060696</c:v>
                </c:pt>
                <c:pt idx="48">
                  <c:v>12.094678278051481</c:v>
                </c:pt>
                <c:pt idx="49">
                  <c:v>7.6828517746675944</c:v>
                </c:pt>
                <c:pt idx="50">
                  <c:v>5.4187333806236833</c:v>
                </c:pt>
                <c:pt idx="51">
                  <c:v>5.1712479346546125</c:v>
                </c:pt>
                <c:pt idx="52">
                  <c:v>4.6012657784509221</c:v>
                </c:pt>
                <c:pt idx="53">
                  <c:v>4.3954777071470579</c:v>
                </c:pt>
                <c:pt idx="54">
                  <c:v>4.2054369949971289</c:v>
                </c:pt>
                <c:pt idx="55">
                  <c:v>4.2668071503995622</c:v>
                </c:pt>
                <c:pt idx="56">
                  <c:v>4.448155942967805</c:v>
                </c:pt>
                <c:pt idx="57">
                  <c:v>4.4774059116306599</c:v>
                </c:pt>
                <c:pt idx="58">
                  <c:v>4.2324564510272644</c:v>
                </c:pt>
                <c:pt idx="59">
                  <c:v>4.1000989170902429</c:v>
                </c:pt>
                <c:pt idx="60">
                  <c:v>4.7881548311399875</c:v>
                </c:pt>
                <c:pt idx="61">
                  <c:v>5.8665461362819071</c:v>
                </c:pt>
                <c:pt idx="62">
                  <c:v>6.7746937723530083</c:v>
                </c:pt>
                <c:pt idx="63">
                  <c:v>6.446897922221714</c:v>
                </c:pt>
                <c:pt idx="64">
                  <c:v>6.6920457920123431</c:v>
                </c:pt>
                <c:pt idx="65">
                  <c:v>7.2000865966007064</c:v>
                </c:pt>
                <c:pt idx="66">
                  <c:v>7.0511035536719708</c:v>
                </c:pt>
                <c:pt idx="67">
                  <c:v>6.9364996841401272</c:v>
                </c:pt>
                <c:pt idx="68">
                  <c:v>6.6970735708148839</c:v>
                </c:pt>
                <c:pt idx="69">
                  <c:v>6.5162102664322514</c:v>
                </c:pt>
                <c:pt idx="70">
                  <c:v>6.6278297358354807</c:v>
                </c:pt>
                <c:pt idx="71">
                  <c:v>6.797626471035298</c:v>
                </c:pt>
                <c:pt idx="72">
                  <c:v>6.8307790248710649</c:v>
                </c:pt>
                <c:pt idx="73">
                  <c:v>6.5075726190693883</c:v>
                </c:pt>
                <c:pt idx="74">
                  <c:v>5.3314799520957017</c:v>
                </c:pt>
                <c:pt idx="75">
                  <c:v>5.435141514786606</c:v>
                </c:pt>
                <c:pt idx="76">
                  <c:v>5.8544513567251997</c:v>
                </c:pt>
                <c:pt idx="77">
                  <c:v>6.6691415673546626</c:v>
                </c:pt>
                <c:pt idx="78">
                  <c:v>9.5190123131665665</c:v>
                </c:pt>
                <c:pt idx="79">
                  <c:v>5.4846482165199557</c:v>
                </c:pt>
                <c:pt idx="80">
                  <c:v>4.9657950050467639</c:v>
                </c:pt>
                <c:pt idx="81">
                  <c:v>4.443163470742542</c:v>
                </c:pt>
                <c:pt idx="82">
                  <c:v>4.3678737268767076</c:v>
                </c:pt>
                <c:pt idx="83">
                  <c:v>4.3195364107018106</c:v>
                </c:pt>
                <c:pt idx="84">
                  <c:v>4.1400996159594676</c:v>
                </c:pt>
                <c:pt idx="85">
                  <c:v>4.6211793934588172</c:v>
                </c:pt>
                <c:pt idx="86">
                  <c:v>4.2256133717010869</c:v>
                </c:pt>
                <c:pt idx="87">
                  <c:v>4.0072479944387611</c:v>
                </c:pt>
                <c:pt idx="88">
                  <c:v>4.031871445349327</c:v>
                </c:pt>
                <c:pt idx="89">
                  <c:v>3.8698170088784423</c:v>
                </c:pt>
                <c:pt idx="90">
                  <c:v>3.613008537281734</c:v>
                </c:pt>
                <c:pt idx="91">
                  <c:v>3.6283931897000197</c:v>
                </c:pt>
                <c:pt idx="92">
                  <c:v>3.9029766812203626</c:v>
                </c:pt>
                <c:pt idx="93">
                  <c:v>3.4375428369434391</c:v>
                </c:pt>
                <c:pt idx="94">
                  <c:v>3.4416453121955235</c:v>
                </c:pt>
                <c:pt idx="95">
                  <c:v>4.0046390571661705</c:v>
                </c:pt>
                <c:pt idx="96">
                  <c:v>3.6106309258967659</c:v>
                </c:pt>
                <c:pt idx="97">
                  <c:v>3.5376843958236011</c:v>
                </c:pt>
                <c:pt idx="98">
                  <c:v>3.6335565060728947</c:v>
                </c:pt>
                <c:pt idx="99">
                  <c:v>3.7779429861658751</c:v>
                </c:pt>
                <c:pt idx="100">
                  <c:v>4.2881813866865697</c:v>
                </c:pt>
                <c:pt idx="101">
                  <c:v>5.1207008894584991</c:v>
                </c:pt>
                <c:pt idx="102">
                  <c:v>6.5184046146272587</c:v>
                </c:pt>
                <c:pt idx="103">
                  <c:v>6.9923132896105669</c:v>
                </c:pt>
                <c:pt idx="104">
                  <c:v>6.3315339556728043</c:v>
                </c:pt>
                <c:pt idx="105">
                  <c:v>5.6312234071937146</c:v>
                </c:pt>
                <c:pt idx="106">
                  <c:v>5.2221618944332189</c:v>
                </c:pt>
                <c:pt idx="107">
                  <c:v>4.5631017867483337</c:v>
                </c:pt>
                <c:pt idx="108">
                  <c:v>4.3581619103657223</c:v>
                </c:pt>
                <c:pt idx="109">
                  <c:v>4.6378502893178126</c:v>
                </c:pt>
                <c:pt idx="110">
                  <c:v>4.7649929104935076</c:v>
                </c:pt>
                <c:pt idx="111">
                  <c:v>4.5998226930459802</c:v>
                </c:pt>
                <c:pt idx="112">
                  <c:v>4.1516012718778859</c:v>
                </c:pt>
                <c:pt idx="113">
                  <c:v>3.8291273980536462</c:v>
                </c:pt>
                <c:pt idx="114">
                  <c:v>3.645456747211191</c:v>
                </c:pt>
                <c:pt idx="115">
                  <c:v>3.4863623935666159</c:v>
                </c:pt>
                <c:pt idx="116">
                  <c:v>3.4385262834815515</c:v>
                </c:pt>
                <c:pt idx="117">
                  <c:v>3.411580974296764</c:v>
                </c:pt>
                <c:pt idx="118">
                  <c:v>3.4181509256834026</c:v>
                </c:pt>
                <c:pt idx="119">
                  <c:v>3.3157773732785989</c:v>
                </c:pt>
                <c:pt idx="120">
                  <c:v>3.1629074630811642</c:v>
                </c:pt>
                <c:pt idx="121">
                  <c:v>3.1897285099240675</c:v>
                </c:pt>
                <c:pt idx="122">
                  <c:v>3.3645915782410283</c:v>
                </c:pt>
                <c:pt idx="123">
                  <c:v>3.3807473169513615</c:v>
                </c:pt>
                <c:pt idx="124">
                  <c:v>3.4793953378520293</c:v>
                </c:pt>
                <c:pt idx="125">
                  <c:v>3.4877545056145998</c:v>
                </c:pt>
                <c:pt idx="126">
                  <c:v>3.5227962208658932</c:v>
                </c:pt>
                <c:pt idx="127">
                  <c:v>3.5794769868991381</c:v>
                </c:pt>
                <c:pt idx="128">
                  <c:v>3.6858830244329659</c:v>
                </c:pt>
                <c:pt idx="129">
                  <c:v>3.6017557431251026</c:v>
                </c:pt>
                <c:pt idx="130">
                  <c:v>3.3609102386657228</c:v>
                </c:pt>
                <c:pt idx="131">
                  <c:v>3.3483243333091846</c:v>
                </c:pt>
                <c:pt idx="132">
                  <c:v>3.3201452860571208</c:v>
                </c:pt>
                <c:pt idx="133">
                  <c:v>3.2782779762292771</c:v>
                </c:pt>
                <c:pt idx="134">
                  <c:v>3.2630546595755536</c:v>
                </c:pt>
                <c:pt idx="135">
                  <c:v>3.316549654509096</c:v>
                </c:pt>
                <c:pt idx="136">
                  <c:v>3.3265823757037984</c:v>
                </c:pt>
                <c:pt idx="137">
                  <c:v>3.7561019925058785</c:v>
                </c:pt>
                <c:pt idx="138">
                  <c:v>5.3831148826698287</c:v>
                </c:pt>
                <c:pt idx="139">
                  <c:v>6.7514191505465782</c:v>
                </c:pt>
                <c:pt idx="140">
                  <c:v>4.179100578479404</c:v>
                </c:pt>
                <c:pt idx="141">
                  <c:v>3.669716010494176</c:v>
                </c:pt>
                <c:pt idx="142">
                  <c:v>3.767869943811164</c:v>
                </c:pt>
                <c:pt idx="143">
                  <c:v>3.900464441250028</c:v>
                </c:pt>
                <c:pt idx="144">
                  <c:v>4.0235431414882497</c:v>
                </c:pt>
                <c:pt idx="145">
                  <c:v>4.2672716201447409</c:v>
                </c:pt>
                <c:pt idx="146">
                  <c:v>4.3327128149908019</c:v>
                </c:pt>
                <c:pt idx="147">
                  <c:v>4.0330960121115718</c:v>
                </c:pt>
                <c:pt idx="148">
                  <c:v>3.9466854268440961</c:v>
                </c:pt>
                <c:pt idx="149">
                  <c:v>3.9443250142552735</c:v>
                </c:pt>
                <c:pt idx="150">
                  <c:v>3.7873369109015327</c:v>
                </c:pt>
                <c:pt idx="151">
                  <c:v>3.7863030629134204</c:v>
                </c:pt>
                <c:pt idx="152">
                  <c:v>3.7129024804631028</c:v>
                </c:pt>
                <c:pt idx="153">
                  <c:v>4.5584477039564186</c:v>
                </c:pt>
                <c:pt idx="154">
                  <c:v>4.0158506723023697</c:v>
                </c:pt>
                <c:pt idx="155">
                  <c:v>3.4663651744548645</c:v>
                </c:pt>
                <c:pt idx="156">
                  <c:v>3.6776736312530263</c:v>
                </c:pt>
                <c:pt idx="157">
                  <c:v>3.3312545662768431</c:v>
                </c:pt>
                <c:pt idx="158">
                  <c:v>3.4334881384355342</c:v>
                </c:pt>
                <c:pt idx="159">
                  <c:v>3.7375300880959665</c:v>
                </c:pt>
                <c:pt idx="160">
                  <c:v>3.6923927800330705</c:v>
                </c:pt>
                <c:pt idx="161">
                  <c:v>3.6806779060081589</c:v>
                </c:pt>
                <c:pt idx="162">
                  <c:v>4.0050095054394665</c:v>
                </c:pt>
                <c:pt idx="163">
                  <c:v>4.0828352346709771</c:v>
                </c:pt>
                <c:pt idx="164">
                  <c:v>4.3462593304750783</c:v>
                </c:pt>
                <c:pt idx="165">
                  <c:v>4.5154691515577827</c:v>
                </c:pt>
                <c:pt idx="166">
                  <c:v>4.7224123714077955</c:v>
                </c:pt>
                <c:pt idx="167">
                  <c:v>4.9451957769451704</c:v>
                </c:pt>
                <c:pt idx="168">
                  <c:v>5.1644007497306745</c:v>
                </c:pt>
                <c:pt idx="169">
                  <c:v>5.5381177503372871</c:v>
                </c:pt>
                <c:pt idx="170">
                  <c:v>5.6374283130923484</c:v>
                </c:pt>
                <c:pt idx="171">
                  <c:v>5.8840483653440208</c:v>
                </c:pt>
                <c:pt idx="172">
                  <c:v>5.9397952284287312</c:v>
                </c:pt>
                <c:pt idx="173">
                  <c:v>5.8231079450164334</c:v>
                </c:pt>
                <c:pt idx="174">
                  <c:v>5.5296897873901143</c:v>
                </c:pt>
                <c:pt idx="175">
                  <c:v>5.7833196063932713</c:v>
                </c:pt>
                <c:pt idx="176">
                  <c:v>5.8899255340062568</c:v>
                </c:pt>
                <c:pt idx="177">
                  <c:v>5.7789914428678015</c:v>
                </c:pt>
                <c:pt idx="178">
                  <c:v>5.4200250268496832</c:v>
                </c:pt>
                <c:pt idx="179">
                  <c:v>6.6268484443453302</c:v>
                </c:pt>
                <c:pt idx="180">
                  <c:v>5.2220759004524631</c:v>
                </c:pt>
                <c:pt idx="181">
                  <c:v>9.2441180483770466</c:v>
                </c:pt>
                <c:pt idx="182">
                  <c:v>8.2182495668590096</c:v>
                </c:pt>
                <c:pt idx="183">
                  <c:v>8.1523199220434908</c:v>
                </c:pt>
                <c:pt idx="184">
                  <c:v>9.0728049387873639</c:v>
                </c:pt>
                <c:pt idx="185">
                  <c:v>10.105851927281078</c:v>
                </c:pt>
                <c:pt idx="186">
                  <c:v>9.9751379918596541</c:v>
                </c:pt>
                <c:pt idx="187">
                  <c:v>8.9162937242211502</c:v>
                </c:pt>
                <c:pt idx="188">
                  <c:v>8.5668431054036827</c:v>
                </c:pt>
                <c:pt idx="189">
                  <c:v>8.7434096820692933</c:v>
                </c:pt>
                <c:pt idx="190">
                  <c:v>9.473175726904616</c:v>
                </c:pt>
                <c:pt idx="191">
                  <c:v>11.270746358270429</c:v>
                </c:pt>
                <c:pt idx="192">
                  <c:v>12.316394970024904</c:v>
                </c:pt>
                <c:pt idx="193">
                  <c:v>13.777750673663794</c:v>
                </c:pt>
                <c:pt idx="194">
                  <c:v>14.253198559447343</c:v>
                </c:pt>
                <c:pt idx="195">
                  <c:v>14.3607825819377</c:v>
                </c:pt>
                <c:pt idx="196">
                  <c:v>13.242604419064538</c:v>
                </c:pt>
                <c:pt idx="197">
                  <c:v>12.845471907420404</c:v>
                </c:pt>
                <c:pt idx="198">
                  <c:v>13.055290982961377</c:v>
                </c:pt>
                <c:pt idx="199">
                  <c:v>12.688328105916332</c:v>
                </c:pt>
                <c:pt idx="200">
                  <c:v>11.321847737961294</c:v>
                </c:pt>
                <c:pt idx="201">
                  <c:v>10.588677352259035</c:v>
                </c:pt>
                <c:pt idx="202">
                  <c:v>9.6835811446557454</c:v>
                </c:pt>
                <c:pt idx="203">
                  <c:v>10.050164116168988</c:v>
                </c:pt>
                <c:pt idx="204">
                  <c:v>10.639400593263501</c:v>
                </c:pt>
                <c:pt idx="205">
                  <c:v>11.835635811255791</c:v>
                </c:pt>
                <c:pt idx="206">
                  <c:v>11.949280265598345</c:v>
                </c:pt>
                <c:pt idx="207">
                  <c:v>11.742425715559468</c:v>
                </c:pt>
                <c:pt idx="208">
                  <c:v>10.026454693580428</c:v>
                </c:pt>
                <c:pt idx="209">
                  <c:v>9.3108822741330162</c:v>
                </c:pt>
                <c:pt idx="210">
                  <c:v>8.6354407394644124</c:v>
                </c:pt>
                <c:pt idx="211">
                  <c:v>8.2564159995630391</c:v>
                </c:pt>
                <c:pt idx="212">
                  <c:v>8.3052687588400715</c:v>
                </c:pt>
                <c:pt idx="213">
                  <c:v>8.7671683622939458</c:v>
                </c:pt>
                <c:pt idx="214">
                  <c:v>9.6231573623687439</c:v>
                </c:pt>
                <c:pt idx="215">
                  <c:v>10.426956576592245</c:v>
                </c:pt>
                <c:pt idx="216">
                  <c:v>12.884259937787327</c:v>
                </c:pt>
                <c:pt idx="217">
                  <c:v>14.125831158983228</c:v>
                </c:pt>
                <c:pt idx="218">
                  <c:v>14.638668702439995</c:v>
                </c:pt>
                <c:pt idx="219">
                  <c:v>16.608035541704201</c:v>
                </c:pt>
                <c:pt idx="220">
                  <c:v>15.615232711056203</c:v>
                </c:pt>
                <c:pt idx="221">
                  <c:v>14.174263926397389</c:v>
                </c:pt>
                <c:pt idx="222">
                  <c:v>11.50434154766114</c:v>
                </c:pt>
                <c:pt idx="223">
                  <c:v>9.6275771063646527</c:v>
                </c:pt>
                <c:pt idx="224">
                  <c:v>8.0490085959213289</c:v>
                </c:pt>
                <c:pt idx="225">
                  <c:v>7.5500052188541584</c:v>
                </c:pt>
                <c:pt idx="226">
                  <c:v>8.2863512953661189</c:v>
                </c:pt>
                <c:pt idx="227">
                  <c:v>9.1980545277787193</c:v>
                </c:pt>
                <c:pt idx="228">
                  <c:v>11.212257073141677</c:v>
                </c:pt>
                <c:pt idx="229">
                  <c:v>14.524474356278462</c:v>
                </c:pt>
                <c:pt idx="230">
                  <c:v>14.611333356308867</c:v>
                </c:pt>
                <c:pt idx="231">
                  <c:v>15.730236932653323</c:v>
                </c:pt>
                <c:pt idx="232">
                  <c:v>15.349517283801372</c:v>
                </c:pt>
                <c:pt idx="233">
                  <c:v>15.187093022088693</c:v>
                </c:pt>
                <c:pt idx="234">
                  <c:v>15.556500538857911</c:v>
                </c:pt>
                <c:pt idx="235">
                  <c:v>17.300446275334071</c:v>
                </c:pt>
                <c:pt idx="236">
                  <c:v>17.884155248428137</c:v>
                </c:pt>
                <c:pt idx="237">
                  <c:v>18.059126861182751</c:v>
                </c:pt>
                <c:pt idx="238">
                  <c:v>16.243639748755275</c:v>
                </c:pt>
                <c:pt idx="239">
                  <c:v>15.64708358950052</c:v>
                </c:pt>
                <c:pt idx="240">
                  <c:v>13.344700635682951</c:v>
                </c:pt>
                <c:pt idx="241">
                  <c:v>12.338728856330132</c:v>
                </c:pt>
                <c:pt idx="242">
                  <c:v>12.955050622855534</c:v>
                </c:pt>
                <c:pt idx="243">
                  <c:v>11.958888838207878</c:v>
                </c:pt>
                <c:pt idx="244">
                  <c:v>10.236597870417899</c:v>
                </c:pt>
                <c:pt idx="245">
                  <c:v>9.8466465415798243</c:v>
                </c:pt>
                <c:pt idx="246">
                  <c:v>11.158195324671022</c:v>
                </c:pt>
                <c:pt idx="247">
                  <c:v>11.641072917944387</c:v>
                </c:pt>
                <c:pt idx="248">
                  <c:v>10.498765391744342</c:v>
                </c:pt>
                <c:pt idx="249">
                  <c:v>10.088778575433388</c:v>
                </c:pt>
                <c:pt idx="250">
                  <c:v>9.9537693931868692</c:v>
                </c:pt>
                <c:pt idx="251">
                  <c:v>9.3944154716930708</c:v>
                </c:pt>
                <c:pt idx="252">
                  <c:v>8.835576993301407</c:v>
                </c:pt>
                <c:pt idx="253">
                  <c:v>9.9687071117341546</c:v>
                </c:pt>
                <c:pt idx="254">
                  <c:v>15.14356935762487</c:v>
                </c:pt>
                <c:pt idx="255">
                  <c:v>18.38021129878938</c:v>
                </c:pt>
                <c:pt idx="256">
                  <c:v>21.499235015376907</c:v>
                </c:pt>
                <c:pt idx="257">
                  <c:v>20.82347940857726</c:v>
                </c:pt>
                <c:pt idx="258">
                  <c:v>17.528294533096666</c:v>
                </c:pt>
                <c:pt idx="259">
                  <c:v>16.650036571132432</c:v>
                </c:pt>
                <c:pt idx="260">
                  <c:v>17.036370912904037</c:v>
                </c:pt>
                <c:pt idx="261">
                  <c:v>19.289244203204415</c:v>
                </c:pt>
                <c:pt idx="262">
                  <c:v>20.906392826444367</c:v>
                </c:pt>
                <c:pt idx="263">
                  <c:v>19.38014844448422</c:v>
                </c:pt>
                <c:pt idx="264">
                  <c:v>18.322462287175718</c:v>
                </c:pt>
                <c:pt idx="265">
                  <c:v>28.399933745109106</c:v>
                </c:pt>
                <c:pt idx="266">
                  <c:v>32.924082294957131</c:v>
                </c:pt>
                <c:pt idx="267">
                  <c:v>31.791968825716353</c:v>
                </c:pt>
                <c:pt idx="268">
                  <c:v>59.021065709680066</c:v>
                </c:pt>
                <c:pt idx="269">
                  <c:v>104.38093163367783</c:v>
                </c:pt>
                <c:pt idx="270">
                  <c:v>127.89035476594526</c:v>
                </c:pt>
                <c:pt idx="271">
                  <c:v>137.37338343342088</c:v>
                </c:pt>
                <c:pt idx="272">
                  <c:v>131.27952110936772</c:v>
                </c:pt>
                <c:pt idx="273">
                  <c:v>126.10796593513473</c:v>
                </c:pt>
                <c:pt idx="274">
                  <c:v>126.67305021249197</c:v>
                </c:pt>
                <c:pt idx="275">
                  <c:v>117.17745995696211</c:v>
                </c:pt>
                <c:pt idx="276">
                  <c:v>100.95326228608796</c:v>
                </c:pt>
                <c:pt idx="277">
                  <c:v>83.277116164337897</c:v>
                </c:pt>
                <c:pt idx="278">
                  <c:v>71.837930836447882</c:v>
                </c:pt>
                <c:pt idx="279">
                  <c:v>72.023767647414232</c:v>
                </c:pt>
                <c:pt idx="280">
                  <c:v>71.127326285969957</c:v>
                </c:pt>
                <c:pt idx="281">
                  <c:v>44.16423099927448</c:v>
                </c:pt>
                <c:pt idx="282">
                  <c:v>36.913124625412436</c:v>
                </c:pt>
                <c:pt idx="283">
                  <c:v>35.313695268985356</c:v>
                </c:pt>
                <c:pt idx="284">
                  <c:v>27.740259444220957</c:v>
                </c:pt>
                <c:pt idx="285">
                  <c:v>37.048437799499986</c:v>
                </c:pt>
                <c:pt idx="286">
                  <c:v>28.863164069885983</c:v>
                </c:pt>
                <c:pt idx="287">
                  <c:v>40.627026505146802</c:v>
                </c:pt>
                <c:pt idx="288">
                  <c:v>33.566625152134492</c:v>
                </c:pt>
                <c:pt idx="289">
                  <c:v>31.105247789711914</c:v>
                </c:pt>
                <c:pt idx="290">
                  <c:v>72.165193758727412</c:v>
                </c:pt>
                <c:pt idx="291">
                  <c:v>101.8356325176408</c:v>
                </c:pt>
                <c:pt idx="292">
                  <c:v>103.16792944555583</c:v>
                </c:pt>
                <c:pt idx="293">
                  <c:v>72.980692415025075</c:v>
                </c:pt>
                <c:pt idx="294">
                  <c:v>58.240893171801673</c:v>
                </c:pt>
                <c:pt idx="295">
                  <c:v>51.725704620268651</c:v>
                </c:pt>
                <c:pt idx="296">
                  <c:v>93.041097812734378</c:v>
                </c:pt>
                <c:pt idx="297">
                  <c:v>116.71375513327462</c:v>
                </c:pt>
                <c:pt idx="298">
                  <c:v>127.14103427914691</c:v>
                </c:pt>
                <c:pt idx="299">
                  <c:v>140.65687330950311</c:v>
                </c:pt>
                <c:pt idx="300">
                  <c:v>128.0918318725198</c:v>
                </c:pt>
                <c:pt idx="301">
                  <c:v>68.491660013227175</c:v>
                </c:pt>
                <c:pt idx="302">
                  <c:v>34.51880802500272</c:v>
                </c:pt>
                <c:pt idx="303">
                  <c:v>81.124546963620674</c:v>
                </c:pt>
                <c:pt idx="304">
                  <c:v>100.75613737438772</c:v>
                </c:pt>
                <c:pt idx="305">
                  <c:v>71.470825017372874</c:v>
                </c:pt>
                <c:pt idx="306">
                  <c:v>41.903655159498214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7-4A20-9FA0-DE83B5FD4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'090'!$Q$14:$Q$4146</c:f>
              <c:numCache>
                <c:formatCode>0.0</c:formatCode>
                <c:ptCount val="4133"/>
                <c:pt idx="0">
                  <c:v>0.14883533032416912</c:v>
                </c:pt>
                <c:pt idx="1">
                  <c:v>0.15127183011899875</c:v>
                </c:pt>
                <c:pt idx="2">
                  <c:v>0.17633297086581876</c:v>
                </c:pt>
                <c:pt idx="3">
                  <c:v>0.21803192449733289</c:v>
                </c:pt>
                <c:pt idx="4">
                  <c:v>0.24970642183011907</c:v>
                </c:pt>
                <c:pt idx="5">
                  <c:v>0.33387008617152247</c:v>
                </c:pt>
                <c:pt idx="6">
                  <c:v>0.38622002462043503</c:v>
                </c:pt>
                <c:pt idx="7">
                  <c:v>0.41754645055395978</c:v>
                </c:pt>
                <c:pt idx="8">
                  <c:v>0.41566686499794836</c:v>
                </c:pt>
                <c:pt idx="9">
                  <c:v>0.3942952810832992</c:v>
                </c:pt>
                <c:pt idx="10">
                  <c:v>0.37201871153057048</c:v>
                </c:pt>
                <c:pt idx="11">
                  <c:v>0.34925484201887563</c:v>
                </c:pt>
                <c:pt idx="12">
                  <c:v>0.35705164136233086</c:v>
                </c:pt>
                <c:pt idx="13">
                  <c:v>0.35774778416085357</c:v>
                </c:pt>
                <c:pt idx="14">
                  <c:v>0.32502907263028319</c:v>
                </c:pt>
                <c:pt idx="15">
                  <c:v>0.28409587607714409</c:v>
                </c:pt>
                <c:pt idx="16">
                  <c:v>0.25945242100943788</c:v>
                </c:pt>
                <c:pt idx="17">
                  <c:v>0.25903473533032423</c:v>
                </c:pt>
                <c:pt idx="18">
                  <c:v>0.2707299343455068</c:v>
                </c:pt>
                <c:pt idx="19">
                  <c:v>0.25757283545342646</c:v>
                </c:pt>
                <c:pt idx="20">
                  <c:v>0.23014480919162908</c:v>
                </c:pt>
                <c:pt idx="21">
                  <c:v>0.24260576528518676</c:v>
                </c:pt>
                <c:pt idx="22">
                  <c:v>0.25680707837505135</c:v>
                </c:pt>
                <c:pt idx="23">
                  <c:v>0.24504226508001645</c:v>
                </c:pt>
                <c:pt idx="24">
                  <c:v>0.23439128026261802</c:v>
                </c:pt>
                <c:pt idx="25">
                  <c:v>0.21016551087402552</c:v>
                </c:pt>
                <c:pt idx="26">
                  <c:v>0.16784002872384091</c:v>
                </c:pt>
                <c:pt idx="27">
                  <c:v>0.14932263028313517</c:v>
                </c:pt>
                <c:pt idx="28">
                  <c:v>0.18635742716454667</c:v>
                </c:pt>
                <c:pt idx="29">
                  <c:v>0.25645900697578999</c:v>
                </c:pt>
                <c:pt idx="30">
                  <c:v>0.26133200656544942</c:v>
                </c:pt>
                <c:pt idx="31">
                  <c:v>0.25889550677061968</c:v>
                </c:pt>
                <c:pt idx="32">
                  <c:v>0.2607054780467789</c:v>
                </c:pt>
                <c:pt idx="33">
                  <c:v>0.27998863356585968</c:v>
                </c:pt>
                <c:pt idx="34">
                  <c:v>0.31326425933524832</c:v>
                </c:pt>
                <c:pt idx="35">
                  <c:v>0.27372334837915474</c:v>
                </c:pt>
                <c:pt idx="36">
                  <c:v>0.23668855149774326</c:v>
                </c:pt>
                <c:pt idx="37">
                  <c:v>0.233138223225277</c:v>
                </c:pt>
                <c:pt idx="38">
                  <c:v>0.21942421009437835</c:v>
                </c:pt>
                <c:pt idx="39">
                  <c:v>0.20264716864997964</c:v>
                </c:pt>
                <c:pt idx="40">
                  <c:v>0.19986259745588847</c:v>
                </c:pt>
                <c:pt idx="41">
                  <c:v>0.20926052523594593</c:v>
                </c:pt>
                <c:pt idx="42">
                  <c:v>0.21538658186294629</c:v>
                </c:pt>
                <c:pt idx="43">
                  <c:v>0.19025582683627423</c:v>
                </c:pt>
                <c:pt idx="44">
                  <c:v>0.17716834222404595</c:v>
                </c:pt>
                <c:pt idx="45">
                  <c:v>0.17501029954862549</c:v>
                </c:pt>
                <c:pt idx="46">
                  <c:v>0.12878641772671329</c:v>
                </c:pt>
                <c:pt idx="47">
                  <c:v>0.12614107509232678</c:v>
                </c:pt>
                <c:pt idx="48">
                  <c:v>0.16846655724251128</c:v>
                </c:pt>
                <c:pt idx="49">
                  <c:v>0.20222948297086593</c:v>
                </c:pt>
                <c:pt idx="50">
                  <c:v>0.23828967993434555</c:v>
                </c:pt>
                <c:pt idx="51">
                  <c:v>0.2418400082068117</c:v>
                </c:pt>
                <c:pt idx="52">
                  <c:v>0.20390022568732055</c:v>
                </c:pt>
                <c:pt idx="53">
                  <c:v>0.18997736971686505</c:v>
                </c:pt>
                <c:pt idx="54">
                  <c:v>0.17556721378744372</c:v>
                </c:pt>
                <c:pt idx="55">
                  <c:v>0.16672620024620435</c:v>
                </c:pt>
                <c:pt idx="56">
                  <c:v>0.15238565859663533</c:v>
                </c:pt>
                <c:pt idx="57">
                  <c:v>0.14535461633155525</c:v>
                </c:pt>
                <c:pt idx="58">
                  <c:v>0.13672244562987293</c:v>
                </c:pt>
                <c:pt idx="59">
                  <c:v>0.13275443167829301</c:v>
                </c:pt>
                <c:pt idx="60">
                  <c:v>0.13581745999179318</c:v>
                </c:pt>
                <c:pt idx="61">
                  <c:v>0.18830662700041048</c:v>
                </c:pt>
                <c:pt idx="62">
                  <c:v>0.24406766516208458</c:v>
                </c:pt>
                <c:pt idx="63">
                  <c:v>0.26328120640131314</c:v>
                </c:pt>
                <c:pt idx="64">
                  <c:v>0.27024263438654089</c:v>
                </c:pt>
                <c:pt idx="65">
                  <c:v>0.26975533442757493</c:v>
                </c:pt>
                <c:pt idx="66">
                  <c:v>0.29063961838325814</c:v>
                </c:pt>
                <c:pt idx="67">
                  <c:v>0.30156906032006575</c:v>
                </c:pt>
                <c:pt idx="68">
                  <c:v>0.29224074681986062</c:v>
                </c:pt>
                <c:pt idx="69">
                  <c:v>0.29203190398030376</c:v>
                </c:pt>
                <c:pt idx="70">
                  <c:v>0.30031600328272473</c:v>
                </c:pt>
                <c:pt idx="71">
                  <c:v>0.30971393106278222</c:v>
                </c:pt>
                <c:pt idx="72">
                  <c:v>0.31994723020106697</c:v>
                </c:pt>
                <c:pt idx="73">
                  <c:v>0.31472615921214619</c:v>
                </c:pt>
                <c:pt idx="74">
                  <c:v>0.28486163315551916</c:v>
                </c:pt>
                <c:pt idx="75">
                  <c:v>0.26446464915880186</c:v>
                </c:pt>
                <c:pt idx="76">
                  <c:v>0.23369513746409529</c:v>
                </c:pt>
                <c:pt idx="77">
                  <c:v>0.32844017234304479</c:v>
                </c:pt>
                <c:pt idx="78">
                  <c:v>0.32036491588018057</c:v>
                </c:pt>
                <c:pt idx="79">
                  <c:v>0.2674580631924498</c:v>
                </c:pt>
                <c:pt idx="80">
                  <c:v>0.20529251128436612</c:v>
                </c:pt>
                <c:pt idx="81">
                  <c:v>0.17180804267542066</c:v>
                </c:pt>
                <c:pt idx="82">
                  <c:v>0.15698020106688562</c:v>
                </c:pt>
                <c:pt idx="83">
                  <c:v>0.14284850225687326</c:v>
                </c:pt>
                <c:pt idx="84">
                  <c:v>0.1524552728764875</c:v>
                </c:pt>
                <c:pt idx="85">
                  <c:v>0.16157474353713588</c:v>
                </c:pt>
                <c:pt idx="86">
                  <c:v>0.1463988305293395</c:v>
                </c:pt>
                <c:pt idx="87">
                  <c:v>0.14173467377923687</c:v>
                </c:pt>
                <c:pt idx="88">
                  <c:v>0.1434750307755438</c:v>
                </c:pt>
                <c:pt idx="89">
                  <c:v>0.13087484612228156</c:v>
                </c:pt>
                <c:pt idx="90">
                  <c:v>0.11959733278621254</c:v>
                </c:pt>
                <c:pt idx="91">
                  <c:v>0.11883157570783751</c:v>
                </c:pt>
                <c:pt idx="92">
                  <c:v>0.1262803036520313</c:v>
                </c:pt>
                <c:pt idx="93">
                  <c:v>0.13421633155519094</c:v>
                </c:pt>
                <c:pt idx="94">
                  <c:v>0.12621068937217894</c:v>
                </c:pt>
                <c:pt idx="95">
                  <c:v>0.12189460402133788</c:v>
                </c:pt>
                <c:pt idx="96">
                  <c:v>0.12043270414443993</c:v>
                </c:pt>
                <c:pt idx="97">
                  <c:v>0.1196669470660649</c:v>
                </c:pt>
                <c:pt idx="98">
                  <c:v>0.12182498974148552</c:v>
                </c:pt>
                <c:pt idx="99">
                  <c:v>0.12252113254000822</c:v>
                </c:pt>
                <c:pt idx="100">
                  <c:v>0.12781181780878137</c:v>
                </c:pt>
                <c:pt idx="101">
                  <c:v>0.2430930652441527</c:v>
                </c:pt>
                <c:pt idx="102">
                  <c:v>0.41162923676651625</c:v>
                </c:pt>
                <c:pt idx="103">
                  <c:v>0.49488791546984007</c:v>
                </c:pt>
                <c:pt idx="104">
                  <c:v>0.41566686499794836</c:v>
                </c:pt>
                <c:pt idx="105">
                  <c:v>0.30017677472302018</c:v>
                </c:pt>
                <c:pt idx="106">
                  <c:v>0.22325299548625371</c:v>
                </c:pt>
                <c:pt idx="107">
                  <c:v>0.18245902749281911</c:v>
                </c:pt>
                <c:pt idx="108">
                  <c:v>0.16178358637669274</c:v>
                </c:pt>
                <c:pt idx="109">
                  <c:v>0.16463777185063605</c:v>
                </c:pt>
                <c:pt idx="110">
                  <c:v>0.17173842839556849</c:v>
                </c:pt>
                <c:pt idx="111">
                  <c:v>0.16477700041034071</c:v>
                </c:pt>
                <c:pt idx="112">
                  <c:v>0.14444963069347572</c:v>
                </c:pt>
                <c:pt idx="113">
                  <c:v>0.12774220352892904</c:v>
                </c:pt>
                <c:pt idx="114">
                  <c:v>0.11047786212556437</c:v>
                </c:pt>
                <c:pt idx="115">
                  <c:v>0.10316836274107509</c:v>
                </c:pt>
                <c:pt idx="116">
                  <c:v>0.10142800574476815</c:v>
                </c:pt>
                <c:pt idx="117">
                  <c:v>9.5789249076733834E-2</c:v>
                </c:pt>
                <c:pt idx="118">
                  <c:v>9.5789249076733834E-2</c:v>
                </c:pt>
                <c:pt idx="119">
                  <c:v>9.1055478046778868E-2</c:v>
                </c:pt>
                <c:pt idx="120">
                  <c:v>8.5138264259335364E-2</c:v>
                </c:pt>
                <c:pt idx="121">
                  <c:v>8.7296306934755999E-2</c:v>
                </c:pt>
                <c:pt idx="122">
                  <c:v>9.404889208042691E-2</c:v>
                </c:pt>
                <c:pt idx="123">
                  <c:v>0.1014976200246205</c:v>
                </c:pt>
                <c:pt idx="124">
                  <c:v>9.8295363151415835E-2</c:v>
                </c:pt>
                <c:pt idx="125">
                  <c:v>9.3213520722199517E-2</c:v>
                </c:pt>
                <c:pt idx="126">
                  <c:v>9.4466577759540413E-2</c:v>
                </c:pt>
                <c:pt idx="127">
                  <c:v>9.8852277390234E-2</c:v>
                </c:pt>
                <c:pt idx="128">
                  <c:v>0.10309874846122294</c:v>
                </c:pt>
                <c:pt idx="129">
                  <c:v>9.7808063192449779E-2</c:v>
                </c:pt>
                <c:pt idx="130">
                  <c:v>9.0289720968403833E-2</c:v>
                </c:pt>
                <c:pt idx="131">
                  <c:v>8.5277492819039874E-2</c:v>
                </c:pt>
                <c:pt idx="132">
                  <c:v>8.2980221583914757E-2</c:v>
                </c:pt>
                <c:pt idx="133">
                  <c:v>8.2075235945835184E-2</c:v>
                </c:pt>
                <c:pt idx="134">
                  <c:v>8.3745978662289777E-2</c:v>
                </c:pt>
                <c:pt idx="135">
                  <c:v>8.2214464505539694E-2</c:v>
                </c:pt>
                <c:pt idx="136">
                  <c:v>8.639132129667626E-2</c:v>
                </c:pt>
                <c:pt idx="137">
                  <c:v>9.2447763643824454E-2</c:v>
                </c:pt>
                <c:pt idx="138">
                  <c:v>9.3143906442347171E-2</c:v>
                </c:pt>
                <c:pt idx="139">
                  <c:v>7.3930365203118714E-2</c:v>
                </c:pt>
                <c:pt idx="140">
                  <c:v>7.7550307755437087E-2</c:v>
                </c:pt>
                <c:pt idx="141">
                  <c:v>7.0031965531391141E-2</c:v>
                </c:pt>
                <c:pt idx="142">
                  <c:v>7.6366864997948355E-2</c:v>
                </c:pt>
                <c:pt idx="143">
                  <c:v>8.0543721789085115E-2</c:v>
                </c:pt>
                <c:pt idx="144">
                  <c:v>9.1612392285597061E-2</c:v>
                </c:pt>
                <c:pt idx="145">
                  <c:v>8.861897825194924E-2</c:v>
                </c:pt>
                <c:pt idx="146">
                  <c:v>8.2980221583914757E-2</c:v>
                </c:pt>
                <c:pt idx="147">
                  <c:v>8.9245506770619792E-2</c:v>
                </c:pt>
                <c:pt idx="148">
                  <c:v>9.5441177677472289E-2</c:v>
                </c:pt>
                <c:pt idx="149">
                  <c:v>9.6067706196142855E-2</c:v>
                </c:pt>
                <c:pt idx="150">
                  <c:v>9.0011263848994841E-2</c:v>
                </c:pt>
                <c:pt idx="151">
                  <c:v>8.4650964300369336E-2</c:v>
                </c:pt>
                <c:pt idx="152">
                  <c:v>8.7017849815346812E-2</c:v>
                </c:pt>
                <c:pt idx="153">
                  <c:v>5.01222814936398E-2</c:v>
                </c:pt>
                <c:pt idx="154">
                  <c:v>4.7476938859253318E-2</c:v>
                </c:pt>
                <c:pt idx="155">
                  <c:v>4.7685781698810166E-2</c:v>
                </c:pt>
                <c:pt idx="156">
                  <c:v>4.4205067706196297E-2</c:v>
                </c:pt>
                <c:pt idx="157">
                  <c:v>4.3230467788264407E-2</c:v>
                </c:pt>
                <c:pt idx="158">
                  <c:v>4.6920024620435132E-2</c:v>
                </c:pt>
                <c:pt idx="159">
                  <c:v>4.9565367254821614E-2</c:v>
                </c:pt>
                <c:pt idx="160">
                  <c:v>5.4995281083299263E-2</c:v>
                </c:pt>
                <c:pt idx="161">
                  <c:v>5.6039495281083311E-2</c:v>
                </c:pt>
                <c:pt idx="162">
                  <c:v>5.9311366434140332E-2</c:v>
                </c:pt>
                <c:pt idx="163">
                  <c:v>7.0797722609766189E-2</c:v>
                </c:pt>
                <c:pt idx="164">
                  <c:v>8.4233278621255639E-2</c:v>
                </c:pt>
                <c:pt idx="165">
                  <c:v>9.3979277800574551E-2</c:v>
                </c:pt>
                <c:pt idx="166">
                  <c:v>0.10288990562166608</c:v>
                </c:pt>
                <c:pt idx="167">
                  <c:v>0.11047786212556437</c:v>
                </c:pt>
                <c:pt idx="168">
                  <c:v>0.11736967583093975</c:v>
                </c:pt>
                <c:pt idx="169">
                  <c:v>0.13191906032006581</c:v>
                </c:pt>
                <c:pt idx="170">
                  <c:v>0.14396233073450967</c:v>
                </c:pt>
                <c:pt idx="171">
                  <c:v>0.15781557242511302</c:v>
                </c:pt>
                <c:pt idx="172">
                  <c:v>0.16999807139926154</c:v>
                </c:pt>
                <c:pt idx="173">
                  <c:v>0.18900276979893316</c:v>
                </c:pt>
                <c:pt idx="174">
                  <c:v>0.1782125564218302</c:v>
                </c:pt>
                <c:pt idx="175">
                  <c:v>0.16317587197373831</c:v>
                </c:pt>
                <c:pt idx="176">
                  <c:v>0.15175913007796482</c:v>
                </c:pt>
                <c:pt idx="177">
                  <c:v>0.1463988305293395</c:v>
                </c:pt>
                <c:pt idx="178">
                  <c:v>0.12990024620434967</c:v>
                </c:pt>
                <c:pt idx="179">
                  <c:v>0.11555970455478048</c:v>
                </c:pt>
                <c:pt idx="180">
                  <c:v>0.18238941321296676</c:v>
                </c:pt>
                <c:pt idx="181">
                  <c:v>0.14159544521953238</c:v>
                </c:pt>
                <c:pt idx="182">
                  <c:v>0.12398303241690617</c:v>
                </c:pt>
                <c:pt idx="183">
                  <c:v>0.12704606073040633</c:v>
                </c:pt>
                <c:pt idx="184">
                  <c:v>0.16025207221994262</c:v>
                </c:pt>
                <c:pt idx="185">
                  <c:v>0.17654181370537561</c:v>
                </c:pt>
                <c:pt idx="186">
                  <c:v>0.19130004103405829</c:v>
                </c:pt>
                <c:pt idx="187">
                  <c:v>0.20250794009027495</c:v>
                </c:pt>
                <c:pt idx="188">
                  <c:v>0.20856438243742315</c:v>
                </c:pt>
                <c:pt idx="189">
                  <c:v>0.20752016823963892</c:v>
                </c:pt>
                <c:pt idx="190">
                  <c:v>0.23571395157981134</c:v>
                </c:pt>
                <c:pt idx="191">
                  <c:v>0.27873557652851871</c:v>
                </c:pt>
                <c:pt idx="192">
                  <c:v>0.31987761592121478</c:v>
                </c:pt>
                <c:pt idx="193">
                  <c:v>0.35969698399671729</c:v>
                </c:pt>
                <c:pt idx="194">
                  <c:v>0.35907045547804683</c:v>
                </c:pt>
                <c:pt idx="195">
                  <c:v>0.32976284366023806</c:v>
                </c:pt>
                <c:pt idx="196">
                  <c:v>0.31542230201066901</c:v>
                </c:pt>
                <c:pt idx="197">
                  <c:v>0.2703122486663932</c:v>
                </c:pt>
                <c:pt idx="198">
                  <c:v>0.2849312474353714</c:v>
                </c:pt>
                <c:pt idx="199">
                  <c:v>0.31430847353303248</c:v>
                </c:pt>
                <c:pt idx="200">
                  <c:v>0.33867347148132965</c:v>
                </c:pt>
                <c:pt idx="201">
                  <c:v>0.28931694706606492</c:v>
                </c:pt>
                <c:pt idx="202">
                  <c:v>0.20710248256052521</c:v>
                </c:pt>
                <c:pt idx="203">
                  <c:v>0.17306109971276173</c:v>
                </c:pt>
                <c:pt idx="204">
                  <c:v>0.20981743947476414</c:v>
                </c:pt>
                <c:pt idx="205">
                  <c:v>0.31284657365613461</c:v>
                </c:pt>
                <c:pt idx="206">
                  <c:v>0.46495377513336078</c:v>
                </c:pt>
                <c:pt idx="207">
                  <c:v>0.38886536725482151</c:v>
                </c:pt>
                <c:pt idx="208">
                  <c:v>0.25785129257283557</c:v>
                </c:pt>
                <c:pt idx="209">
                  <c:v>0.18593974148543296</c:v>
                </c:pt>
                <c:pt idx="210">
                  <c:v>0.14034238818219127</c:v>
                </c:pt>
                <c:pt idx="211">
                  <c:v>0.13240636027903166</c:v>
                </c:pt>
                <c:pt idx="212">
                  <c:v>0.13999431678292995</c:v>
                </c:pt>
                <c:pt idx="213">
                  <c:v>0.15816364382437434</c:v>
                </c:pt>
                <c:pt idx="214">
                  <c:v>0.21427275338530988</c:v>
                </c:pt>
                <c:pt idx="215">
                  <c:v>0.30400556011489549</c:v>
                </c:pt>
                <c:pt idx="216">
                  <c:v>0.40710430857611829</c:v>
                </c:pt>
                <c:pt idx="217">
                  <c:v>0.48089544521953226</c:v>
                </c:pt>
                <c:pt idx="218">
                  <c:v>0.54006758309396807</c:v>
                </c:pt>
                <c:pt idx="219">
                  <c:v>0.51932252769798937</c:v>
                </c:pt>
                <c:pt idx="220">
                  <c:v>0.548838982355355</c:v>
                </c:pt>
                <c:pt idx="221">
                  <c:v>0.61239681986048422</c:v>
                </c:pt>
                <c:pt idx="222">
                  <c:v>0.48347117357406655</c:v>
                </c:pt>
                <c:pt idx="223">
                  <c:v>0.3324778005744769</c:v>
                </c:pt>
                <c:pt idx="224">
                  <c:v>0.25165562166598288</c:v>
                </c:pt>
                <c:pt idx="225">
                  <c:v>0.27240067706196147</c:v>
                </c:pt>
                <c:pt idx="226">
                  <c:v>0.35454552728764888</c:v>
                </c:pt>
                <c:pt idx="227">
                  <c:v>0.45799234714813303</c:v>
                </c:pt>
                <c:pt idx="228">
                  <c:v>0.5354730406237177</c:v>
                </c:pt>
                <c:pt idx="229">
                  <c:v>0.6036254205990973</c:v>
                </c:pt>
                <c:pt idx="230">
                  <c:v>0.63606567501025846</c:v>
                </c:pt>
                <c:pt idx="231">
                  <c:v>0.63446454657365614</c:v>
                </c:pt>
                <c:pt idx="232">
                  <c:v>0.71438173984407061</c:v>
                </c:pt>
                <c:pt idx="233">
                  <c:v>0.70310422650800175</c:v>
                </c:pt>
                <c:pt idx="234">
                  <c:v>0.73902519491177676</c:v>
                </c:pt>
                <c:pt idx="235">
                  <c:v>0.73519640951990151</c:v>
                </c:pt>
                <c:pt idx="236">
                  <c:v>0.79081821912187122</c:v>
                </c:pt>
                <c:pt idx="237">
                  <c:v>0.82430268773081661</c:v>
                </c:pt>
                <c:pt idx="238">
                  <c:v>0.80167804677882659</c:v>
                </c:pt>
                <c:pt idx="239">
                  <c:v>0.7338737382027084</c:v>
                </c:pt>
                <c:pt idx="240">
                  <c:v>0.62450970455478061</c:v>
                </c:pt>
                <c:pt idx="241">
                  <c:v>0.61685213377102999</c:v>
                </c:pt>
                <c:pt idx="242">
                  <c:v>0.60842880590890447</c:v>
                </c:pt>
                <c:pt idx="243">
                  <c:v>0.64393208863356588</c:v>
                </c:pt>
                <c:pt idx="244">
                  <c:v>0.54473173984407064</c:v>
                </c:pt>
                <c:pt idx="245">
                  <c:v>0.50177972917521563</c:v>
                </c:pt>
                <c:pt idx="246">
                  <c:v>0.56053418137053757</c:v>
                </c:pt>
                <c:pt idx="247">
                  <c:v>0.56429335248256052</c:v>
                </c:pt>
                <c:pt idx="248">
                  <c:v>0.49690672958555604</c:v>
                </c:pt>
                <c:pt idx="249">
                  <c:v>0.43543732047599509</c:v>
                </c:pt>
                <c:pt idx="250">
                  <c:v>0.47121906032006572</c:v>
                </c:pt>
                <c:pt idx="251">
                  <c:v>0.46070730406237187</c:v>
                </c:pt>
                <c:pt idx="252">
                  <c:v>0.44003186294624552</c:v>
                </c:pt>
                <c:pt idx="253">
                  <c:v>0.42492556421830119</c:v>
                </c:pt>
                <c:pt idx="254">
                  <c:v>0.53902336889618385</c:v>
                </c:pt>
                <c:pt idx="255">
                  <c:v>0.71514749692244572</c:v>
                </c:pt>
                <c:pt idx="256">
                  <c:v>0.85054727123512519</c:v>
                </c:pt>
                <c:pt idx="257">
                  <c:v>0.76276366434140341</c:v>
                </c:pt>
                <c:pt idx="258">
                  <c:v>0.68730178498153471</c:v>
                </c:pt>
                <c:pt idx="259">
                  <c:v>0.66251910135412395</c:v>
                </c:pt>
                <c:pt idx="260">
                  <c:v>0.68430837094788688</c:v>
                </c:pt>
                <c:pt idx="261">
                  <c:v>0.67560658596635215</c:v>
                </c:pt>
                <c:pt idx="262">
                  <c:v>0.68966867049651215</c:v>
                </c:pt>
                <c:pt idx="263">
                  <c:v>0.69405437012720561</c:v>
                </c:pt>
                <c:pt idx="264">
                  <c:v>0.64337517439474778</c:v>
                </c:pt>
                <c:pt idx="265">
                  <c:v>0.63077498974148549</c:v>
                </c:pt>
                <c:pt idx="266">
                  <c:v>0.9266356791136644</c:v>
                </c:pt>
                <c:pt idx="267">
                  <c:v>1.0892546368485845</c:v>
                </c:pt>
                <c:pt idx="268">
                  <c:v>0.80752564628641788</c:v>
                </c:pt>
                <c:pt idx="269">
                  <c:v>0.74480318013951574</c:v>
                </c:pt>
                <c:pt idx="270">
                  <c:v>1.112505806319245</c:v>
                </c:pt>
                <c:pt idx="271">
                  <c:v>1.4178340377513337</c:v>
                </c:pt>
                <c:pt idx="272">
                  <c:v>1.4236816372589249</c:v>
                </c:pt>
                <c:pt idx="273">
                  <c:v>1.507497230201067</c:v>
                </c:pt>
                <c:pt idx="274">
                  <c:v>1.5235085145670906</c:v>
                </c:pt>
                <c:pt idx="275">
                  <c:v>1.6138678498153467</c:v>
                </c:pt>
                <c:pt idx="276">
                  <c:v>1.6133805498563809</c:v>
                </c:pt>
                <c:pt idx="277">
                  <c:v>1.4845245178498152</c:v>
                </c:pt>
                <c:pt idx="278">
                  <c:v>1.2467917521542882</c:v>
                </c:pt>
                <c:pt idx="279">
                  <c:v>1.1216948912597458</c:v>
                </c:pt>
                <c:pt idx="280">
                  <c:v>1.6637116741895774</c:v>
                </c:pt>
                <c:pt idx="281">
                  <c:v>1.4432432498974148</c:v>
                </c:pt>
                <c:pt idx="282">
                  <c:v>1.4490212351251539</c:v>
                </c:pt>
                <c:pt idx="283">
                  <c:v>1.3544850430857613</c:v>
                </c:pt>
                <c:pt idx="284">
                  <c:v>1.210383483791547</c:v>
                </c:pt>
                <c:pt idx="285">
                  <c:v>1.1428576323348381</c:v>
                </c:pt>
                <c:pt idx="286">
                  <c:v>1.1116704349610176</c:v>
                </c:pt>
                <c:pt idx="287">
                  <c:v>1.0540994255231844</c:v>
                </c:pt>
                <c:pt idx="288">
                  <c:v>1.2153260976610587</c:v>
                </c:pt>
                <c:pt idx="289">
                  <c:v>1.0534032827246615</c:v>
                </c:pt>
                <c:pt idx="290">
                  <c:v>0.80529798933114483</c:v>
                </c:pt>
                <c:pt idx="291">
                  <c:v>0.83996590069757904</c:v>
                </c:pt>
                <c:pt idx="292">
                  <c:v>0.87567802626179747</c:v>
                </c:pt>
                <c:pt idx="293">
                  <c:v>1.3539281288469429</c:v>
                </c:pt>
                <c:pt idx="294">
                  <c:v>1.2053016413623308</c:v>
                </c:pt>
                <c:pt idx="295">
                  <c:v>1.1252452195322118</c:v>
                </c:pt>
                <c:pt idx="296">
                  <c:v>1.1473825605252359</c:v>
                </c:pt>
                <c:pt idx="297">
                  <c:v>0.96346163315551925</c:v>
                </c:pt>
                <c:pt idx="298">
                  <c:v>1.2180410545752975</c:v>
                </c:pt>
                <c:pt idx="299">
                  <c:v>1.2277870537546165</c:v>
                </c:pt>
                <c:pt idx="300">
                  <c:v>1.8921857406647515</c:v>
                </c:pt>
                <c:pt idx="301">
                  <c:v>2.0587030980713994</c:v>
                </c:pt>
                <c:pt idx="302">
                  <c:v>1.9440483791546983</c:v>
                </c:pt>
                <c:pt idx="303">
                  <c:v>1.2639168649979482</c:v>
                </c:pt>
                <c:pt idx="304">
                  <c:v>1.5330456709068527</c:v>
                </c:pt>
                <c:pt idx="305">
                  <c:v>1.6979618998768977</c:v>
                </c:pt>
                <c:pt idx="306">
                  <c:v>228110.99368590501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1-45C8-9A5B-95588D01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'090'!$S$14:$S$4146</c:f>
              <c:numCache>
                <c:formatCode>0.0</c:formatCode>
                <c:ptCount val="4133"/>
                <c:pt idx="0">
                  <c:v>3.8259802476974554</c:v>
                </c:pt>
                <c:pt idx="1">
                  <c:v>3.5716288666398928</c:v>
                </c:pt>
                <c:pt idx="2">
                  <c:v>3.172698805823293</c:v>
                </c:pt>
                <c:pt idx="3">
                  <c:v>3.1539571251137879</c:v>
                </c:pt>
                <c:pt idx="4">
                  <c:v>4.1258471390495295</c:v>
                </c:pt>
                <c:pt idx="5">
                  <c:v>5.9330806360374808</c:v>
                </c:pt>
                <c:pt idx="6">
                  <c:v>5.3574432999598374</c:v>
                </c:pt>
                <c:pt idx="7">
                  <c:v>5.0415121108567584</c:v>
                </c:pt>
                <c:pt idx="8">
                  <c:v>4.9049655799732257</c:v>
                </c:pt>
                <c:pt idx="9">
                  <c:v>4.5328093487416314</c:v>
                </c:pt>
                <c:pt idx="10">
                  <c:v>4.0482030332530101</c:v>
                </c:pt>
                <c:pt idx="11">
                  <c:v>3.9919779911244961</c:v>
                </c:pt>
                <c:pt idx="12">
                  <c:v>3.9089791194109762</c:v>
                </c:pt>
                <c:pt idx="13">
                  <c:v>3.96788154449799</c:v>
                </c:pt>
                <c:pt idx="14">
                  <c:v>3.9330755660374823</c:v>
                </c:pt>
                <c:pt idx="15">
                  <c:v>3.44311448463186</c:v>
                </c:pt>
                <c:pt idx="16">
                  <c:v>2.4203541944846028</c:v>
                </c:pt>
                <c:pt idx="17">
                  <c:v>1.8607811561579646</c:v>
                </c:pt>
                <c:pt idx="18">
                  <c:v>1.1218234596117802</c:v>
                </c:pt>
                <c:pt idx="19">
                  <c:v>1.4270451168808571</c:v>
                </c:pt>
                <c:pt idx="20">
                  <c:v>1.6251714558099042</c:v>
                </c:pt>
                <c:pt idx="21">
                  <c:v>2.0241015166265051</c:v>
                </c:pt>
                <c:pt idx="22">
                  <c:v>1.9839407722489961</c:v>
                </c:pt>
                <c:pt idx="23">
                  <c:v>1.9892955381659954</c:v>
                </c:pt>
                <c:pt idx="24">
                  <c:v>1.9866181552074957</c:v>
                </c:pt>
                <c:pt idx="25">
                  <c:v>1.9544895597054888</c:v>
                </c:pt>
                <c:pt idx="26">
                  <c:v>2.1097777712985271</c:v>
                </c:pt>
                <c:pt idx="27">
                  <c:v>2.380193450107094</c:v>
                </c:pt>
                <c:pt idx="28">
                  <c:v>2.7362853835876821</c:v>
                </c:pt>
                <c:pt idx="29">
                  <c:v>3.0040236794377497</c:v>
                </c:pt>
                <c:pt idx="30">
                  <c:v>3.1486023591967851</c:v>
                </c:pt>
                <c:pt idx="31">
                  <c:v>3.3199548685408287</c:v>
                </c:pt>
                <c:pt idx="32">
                  <c:v>3.4565013994243641</c:v>
                </c:pt>
                <c:pt idx="33">
                  <c:v>3.5180812074698773</c:v>
                </c:pt>
                <c:pt idx="34">
                  <c:v>3.3735025277108415</c:v>
                </c:pt>
                <c:pt idx="35">
                  <c:v>3.3172774855823288</c:v>
                </c:pt>
                <c:pt idx="36">
                  <c:v>3.1512797421552845</c:v>
                </c:pt>
                <c:pt idx="37">
                  <c:v>3.172698805823293</c:v>
                </c:pt>
                <c:pt idx="38">
                  <c:v>3.215536933159302</c:v>
                </c:pt>
                <c:pt idx="39">
                  <c:v>3.1834083376572955</c:v>
                </c:pt>
                <c:pt idx="40">
                  <c:v>3.2664072093708136</c:v>
                </c:pt>
                <c:pt idx="41">
                  <c:v>3.3092453367068262</c:v>
                </c:pt>
                <c:pt idx="42">
                  <c:v>3.3146001026238254</c:v>
                </c:pt>
                <c:pt idx="43">
                  <c:v>3.2985358048728242</c:v>
                </c:pt>
                <c:pt idx="44">
                  <c:v>3.0896999341097708</c:v>
                </c:pt>
                <c:pt idx="45">
                  <c:v>2.8246390212182035</c:v>
                </c:pt>
                <c:pt idx="46">
                  <c:v>2.7818008938821945</c:v>
                </c:pt>
                <c:pt idx="47">
                  <c:v>2.564932874243639</c:v>
                </c:pt>
                <c:pt idx="48">
                  <c:v>2.5301268957831327</c:v>
                </c:pt>
                <c:pt idx="49">
                  <c:v>2.7523496813386874</c:v>
                </c:pt>
                <c:pt idx="50">
                  <c:v>3.4002763572958492</c:v>
                </c:pt>
                <c:pt idx="51">
                  <c:v>3.7965290351539482</c:v>
                </c:pt>
                <c:pt idx="52">
                  <c:v>4.1419114368005348</c:v>
                </c:pt>
                <c:pt idx="53">
                  <c:v>4.5033581361981243</c:v>
                </c:pt>
                <c:pt idx="54">
                  <c:v>4.8594500696787133</c:v>
                </c:pt>
                <c:pt idx="55">
                  <c:v>4.7255809217536795</c:v>
                </c:pt>
                <c:pt idx="56">
                  <c:v>4.8648048355957147</c:v>
                </c:pt>
                <c:pt idx="57">
                  <c:v>5.2476705986613092</c:v>
                </c:pt>
                <c:pt idx="58">
                  <c:v>6.3694940582730899</c:v>
                </c:pt>
                <c:pt idx="59">
                  <c:v>7.0682910104417651</c:v>
                </c:pt>
                <c:pt idx="60">
                  <c:v>7.0468719467737611</c:v>
                </c:pt>
                <c:pt idx="61">
                  <c:v>7.9411178549129833</c:v>
                </c:pt>
                <c:pt idx="62">
                  <c:v>8.5515611694511371</c:v>
                </c:pt>
                <c:pt idx="63">
                  <c:v>9.2316164409103063</c:v>
                </c:pt>
                <c:pt idx="64">
                  <c:v>9.4056463332128519</c:v>
                </c:pt>
                <c:pt idx="65">
                  <c:v>9.520773800428378</c:v>
                </c:pt>
                <c:pt idx="66">
                  <c:v>9.6144822039759035</c:v>
                </c:pt>
                <c:pt idx="67">
                  <c:v>9.5314833322623809</c:v>
                </c:pt>
                <c:pt idx="68">
                  <c:v>9.5716440766398918</c:v>
                </c:pt>
                <c:pt idx="69">
                  <c:v>9.6492881824364112</c:v>
                </c:pt>
                <c:pt idx="70">
                  <c:v>9.7081906075234254</c:v>
                </c:pt>
                <c:pt idx="71">
                  <c:v>9.7778025644444444</c:v>
                </c:pt>
                <c:pt idx="72">
                  <c:v>9.8822204998259693</c:v>
                </c:pt>
                <c:pt idx="73">
                  <c:v>9.9652193715394901</c:v>
                </c:pt>
                <c:pt idx="74">
                  <c:v>9.9786062863319955</c:v>
                </c:pt>
                <c:pt idx="75">
                  <c:v>9.6680298631459163</c:v>
                </c:pt>
                <c:pt idx="76">
                  <c:v>9.6653524801874138</c:v>
                </c:pt>
                <c:pt idx="77">
                  <c:v>9.6466107994779087</c:v>
                </c:pt>
                <c:pt idx="78">
                  <c:v>8.8326863800937065</c:v>
                </c:pt>
                <c:pt idx="79">
                  <c:v>11.274459638246318</c:v>
                </c:pt>
                <c:pt idx="80">
                  <c:v>11.507391955635876</c:v>
                </c:pt>
                <c:pt idx="81">
                  <c:v>11.477940743092368</c:v>
                </c:pt>
                <c:pt idx="82">
                  <c:v>11.560939614805891</c:v>
                </c:pt>
                <c:pt idx="83">
                  <c:v>11.684099230896921</c:v>
                </c:pt>
                <c:pt idx="84">
                  <c:v>11.860806506157964</c:v>
                </c:pt>
                <c:pt idx="85">
                  <c:v>12.484636735488618</c:v>
                </c:pt>
                <c:pt idx="86">
                  <c:v>12.854115583761713</c:v>
                </c:pt>
                <c:pt idx="87">
                  <c:v>12.891598945180723</c:v>
                </c:pt>
                <c:pt idx="88">
                  <c:v>12.953178753226236</c:v>
                </c:pt>
                <c:pt idx="89">
                  <c:v>13.054919305649264</c:v>
                </c:pt>
                <c:pt idx="90">
                  <c:v>13.170046772864792</c:v>
                </c:pt>
                <c:pt idx="91">
                  <c:v>13.32265760149933</c:v>
                </c:pt>
                <c:pt idx="92">
                  <c:v>13.52613870634538</c:v>
                </c:pt>
                <c:pt idx="93">
                  <c:v>13.622524492851404</c:v>
                </c:pt>
                <c:pt idx="94">
                  <c:v>13.72426504527443</c:v>
                </c:pt>
                <c:pt idx="95">
                  <c:v>14.358804806439089</c:v>
                </c:pt>
                <c:pt idx="96">
                  <c:v>14.65331693187416</c:v>
                </c:pt>
                <c:pt idx="97">
                  <c:v>15.448499670548861</c:v>
                </c:pt>
                <c:pt idx="98">
                  <c:v>15.512756861552875</c:v>
                </c:pt>
                <c:pt idx="99">
                  <c:v>15.64930339243641</c:v>
                </c:pt>
                <c:pt idx="100">
                  <c:v>15.91704168828648</c:v>
                </c:pt>
                <c:pt idx="101">
                  <c:v>16.037523921419009</c:v>
                </c:pt>
                <c:pt idx="102">
                  <c:v>16.578355279036142</c:v>
                </c:pt>
                <c:pt idx="103">
                  <c:v>16.704192278085674</c:v>
                </c:pt>
                <c:pt idx="104">
                  <c:v>16.605129108621149</c:v>
                </c:pt>
                <c:pt idx="105">
                  <c:v>17.05760682860776</c:v>
                </c:pt>
                <c:pt idx="106">
                  <c:v>17.405666613212851</c:v>
                </c:pt>
                <c:pt idx="107">
                  <c:v>17.6091477180589</c:v>
                </c:pt>
                <c:pt idx="108">
                  <c:v>18.029496842543505</c:v>
                </c:pt>
                <c:pt idx="109">
                  <c:v>18.404330456733597</c:v>
                </c:pt>
                <c:pt idx="110">
                  <c:v>18.808615283467201</c:v>
                </c:pt>
                <c:pt idx="111">
                  <c:v>19.060289281566259</c:v>
                </c:pt>
                <c:pt idx="112">
                  <c:v>19.253060854578312</c:v>
                </c:pt>
                <c:pt idx="113">
                  <c:v>19.386930002503345</c:v>
                </c:pt>
                <c:pt idx="114">
                  <c:v>19.635926617643907</c:v>
                </c:pt>
                <c:pt idx="115">
                  <c:v>20.492689164364123</c:v>
                </c:pt>
                <c:pt idx="116">
                  <c:v>20.65065475891566</c:v>
                </c:pt>
                <c:pt idx="117">
                  <c:v>20.977295479852742</c:v>
                </c:pt>
                <c:pt idx="118">
                  <c:v>21.250388541619813</c:v>
                </c:pt>
                <c:pt idx="119">
                  <c:v>21.467256561258363</c:v>
                </c:pt>
                <c:pt idx="120">
                  <c:v>21.657350751311913</c:v>
                </c:pt>
                <c:pt idx="121">
                  <c:v>21.871541387991964</c:v>
                </c:pt>
                <c:pt idx="122">
                  <c:v>22.109828471298528</c:v>
                </c:pt>
                <c:pt idx="123">
                  <c:v>22.315986959103078</c:v>
                </c:pt>
                <c:pt idx="124">
                  <c:v>22.573015723119141</c:v>
                </c:pt>
                <c:pt idx="125">
                  <c:v>22.787206359799196</c:v>
                </c:pt>
                <c:pt idx="126">
                  <c:v>23.022816060147257</c:v>
                </c:pt>
                <c:pt idx="127">
                  <c:v>23.29590912191432</c:v>
                </c:pt>
                <c:pt idx="128">
                  <c:v>23.542228354096387</c:v>
                </c:pt>
                <c:pt idx="129">
                  <c:v>23.560970034805891</c:v>
                </c:pt>
                <c:pt idx="130">
                  <c:v>23.868869075033466</c:v>
                </c:pt>
                <c:pt idx="131">
                  <c:v>24.093769243547523</c:v>
                </c:pt>
                <c:pt idx="132">
                  <c:v>24.334733709812586</c:v>
                </c:pt>
                <c:pt idx="133">
                  <c:v>24.540892197617133</c:v>
                </c:pt>
                <c:pt idx="134">
                  <c:v>24.765792366131187</c:v>
                </c:pt>
                <c:pt idx="135">
                  <c:v>25.550265572971885</c:v>
                </c:pt>
                <c:pt idx="136">
                  <c:v>25.697521635689423</c:v>
                </c:pt>
                <c:pt idx="137">
                  <c:v>26.03754927141901</c:v>
                </c:pt>
                <c:pt idx="138">
                  <c:v>26.018807590709503</c:v>
                </c:pt>
                <c:pt idx="139">
                  <c:v>18.473942413654619</c:v>
                </c:pt>
                <c:pt idx="140">
                  <c:v>19.697506425689422</c:v>
                </c:pt>
                <c:pt idx="141">
                  <c:v>20.771136992048191</c:v>
                </c:pt>
                <c:pt idx="142">
                  <c:v>21.360161242918338</c:v>
                </c:pt>
                <c:pt idx="143">
                  <c:v>21.95989502562249</c:v>
                </c:pt>
                <c:pt idx="144">
                  <c:v>22.265116682891566</c:v>
                </c:pt>
                <c:pt idx="145">
                  <c:v>22.706884871044174</c:v>
                </c:pt>
                <c:pt idx="146">
                  <c:v>23.038880357898258</c:v>
                </c:pt>
                <c:pt idx="147">
                  <c:v>23.47797116309237</c:v>
                </c:pt>
                <c:pt idx="148">
                  <c:v>23.887610755742969</c:v>
                </c:pt>
                <c:pt idx="149">
                  <c:v>24.273153901767067</c:v>
                </c:pt>
                <c:pt idx="150">
                  <c:v>24.543569580575635</c:v>
                </c:pt>
                <c:pt idx="151">
                  <c:v>24.838081706010708</c:v>
                </c:pt>
                <c:pt idx="152">
                  <c:v>25.05227234269076</c:v>
                </c:pt>
                <c:pt idx="153">
                  <c:v>24.795243578674697</c:v>
                </c:pt>
                <c:pt idx="154">
                  <c:v>24.661374430749664</c:v>
                </c:pt>
                <c:pt idx="155">
                  <c:v>25.697521635689423</c:v>
                </c:pt>
                <c:pt idx="156">
                  <c:v>26.08574216467202</c:v>
                </c:pt>
                <c:pt idx="157">
                  <c:v>26.388286438982597</c:v>
                </c:pt>
                <c:pt idx="158">
                  <c:v>26.894311818139222</c:v>
                </c:pt>
                <c:pt idx="159">
                  <c:v>27.311983559665329</c:v>
                </c:pt>
                <c:pt idx="160">
                  <c:v>27.657365961311914</c:v>
                </c:pt>
                <c:pt idx="161">
                  <c:v>28.125907979049529</c:v>
                </c:pt>
                <c:pt idx="162">
                  <c:v>28.487354678447119</c:v>
                </c:pt>
                <c:pt idx="163">
                  <c:v>29.129926588487283</c:v>
                </c:pt>
                <c:pt idx="164">
                  <c:v>29.657371031311911</c:v>
                </c:pt>
                <c:pt idx="165">
                  <c:v>30.235685750348061</c:v>
                </c:pt>
                <c:pt idx="166">
                  <c:v>30.870225511512714</c:v>
                </c:pt>
                <c:pt idx="167">
                  <c:v>31.322703231499329</c:v>
                </c:pt>
                <c:pt idx="168">
                  <c:v>31.892985801659968</c:v>
                </c:pt>
                <c:pt idx="169">
                  <c:v>32.57036369016064</c:v>
                </c:pt>
                <c:pt idx="170">
                  <c:v>33.239709429785805</c:v>
                </c:pt>
                <c:pt idx="171">
                  <c:v>33.882281339825973</c:v>
                </c:pt>
                <c:pt idx="172">
                  <c:v>34.639980717081656</c:v>
                </c:pt>
                <c:pt idx="173">
                  <c:v>35.328068137416338</c:v>
                </c:pt>
                <c:pt idx="174">
                  <c:v>36.747081105421685</c:v>
                </c:pt>
                <c:pt idx="175">
                  <c:v>37.510135248594374</c:v>
                </c:pt>
                <c:pt idx="176">
                  <c:v>38.136642860883541</c:v>
                </c:pt>
                <c:pt idx="177">
                  <c:v>38.674796835542161</c:v>
                </c:pt>
                <c:pt idx="178">
                  <c:v>39.204918661325301</c:v>
                </c:pt>
                <c:pt idx="179">
                  <c:v>39.494076020843373</c:v>
                </c:pt>
                <c:pt idx="180">
                  <c:v>22.894301678139225</c:v>
                </c:pt>
                <c:pt idx="181">
                  <c:v>24.358830156439087</c:v>
                </c:pt>
                <c:pt idx="182">
                  <c:v>19.785860063319944</c:v>
                </c:pt>
                <c:pt idx="183">
                  <c:v>21.068326500441767</c:v>
                </c:pt>
                <c:pt idx="184">
                  <c:v>22.535532361700131</c:v>
                </c:pt>
                <c:pt idx="185">
                  <c:v>23.028170826064255</c:v>
                </c:pt>
                <c:pt idx="186">
                  <c:v>23.108492314819276</c:v>
                </c:pt>
                <c:pt idx="187">
                  <c:v>23.571679566639887</c:v>
                </c:pt>
                <c:pt idx="188">
                  <c:v>24.396313517858093</c:v>
                </c:pt>
                <c:pt idx="189">
                  <c:v>25.119206916653276</c:v>
                </c:pt>
                <c:pt idx="190">
                  <c:v>26.712249776961176</c:v>
                </c:pt>
                <c:pt idx="191">
                  <c:v>28.281196190642568</c:v>
                </c:pt>
                <c:pt idx="192">
                  <c:v>28.366872445314588</c:v>
                </c:pt>
                <c:pt idx="193">
                  <c:v>29.298601714872824</c:v>
                </c:pt>
                <c:pt idx="194">
                  <c:v>31.362863975876841</c:v>
                </c:pt>
                <c:pt idx="195">
                  <c:v>32.789909092757696</c:v>
                </c:pt>
                <c:pt idx="196">
                  <c:v>33.162065323989289</c:v>
                </c:pt>
                <c:pt idx="197">
                  <c:v>34.155374401593036</c:v>
                </c:pt>
                <c:pt idx="198">
                  <c:v>35.172779925823285</c:v>
                </c:pt>
                <c:pt idx="199">
                  <c:v>35.330745520374833</c:v>
                </c:pt>
                <c:pt idx="200">
                  <c:v>35.676127922021408</c:v>
                </c:pt>
                <c:pt idx="201">
                  <c:v>36.227668811472554</c:v>
                </c:pt>
                <c:pt idx="202">
                  <c:v>37.111205187777777</c:v>
                </c:pt>
                <c:pt idx="203">
                  <c:v>38.208932200763059</c:v>
                </c:pt>
                <c:pt idx="204">
                  <c:v>39.017501854230254</c:v>
                </c:pt>
                <c:pt idx="205">
                  <c:v>39.303981830789823</c:v>
                </c:pt>
                <c:pt idx="206">
                  <c:v>36.573051213119136</c:v>
                </c:pt>
                <c:pt idx="207">
                  <c:v>33.563672767764388</c:v>
                </c:pt>
                <c:pt idx="208">
                  <c:v>35.646676709477909</c:v>
                </c:pt>
                <c:pt idx="209">
                  <c:v>36.321377215020085</c:v>
                </c:pt>
                <c:pt idx="210">
                  <c:v>37.585101971432401</c:v>
                </c:pt>
                <c:pt idx="211">
                  <c:v>38.187513137095038</c:v>
                </c:pt>
                <c:pt idx="212">
                  <c:v>38.832762430093709</c:v>
                </c:pt>
                <c:pt idx="213">
                  <c:v>40.139325313842036</c:v>
                </c:pt>
                <c:pt idx="214">
                  <c:v>43.354862247001336</c:v>
                </c:pt>
                <c:pt idx="215">
                  <c:v>44.59449055678715</c:v>
                </c:pt>
                <c:pt idx="216">
                  <c:v>44.907744362931723</c:v>
                </c:pt>
                <c:pt idx="217">
                  <c:v>41.199568965408304</c:v>
                </c:pt>
                <c:pt idx="218">
                  <c:v>36.519503553949129</c:v>
                </c:pt>
                <c:pt idx="219">
                  <c:v>32.06969307692102</c:v>
                </c:pt>
                <c:pt idx="220">
                  <c:v>24.115188307215529</c:v>
                </c:pt>
                <c:pt idx="221">
                  <c:v>20.203531804846051</c:v>
                </c:pt>
                <c:pt idx="222">
                  <c:v>14.465900124779115</c:v>
                </c:pt>
                <c:pt idx="223">
                  <c:v>14.174065382302542</c:v>
                </c:pt>
                <c:pt idx="224">
                  <c:v>14.626543102289157</c:v>
                </c:pt>
                <c:pt idx="225">
                  <c:v>14.955861206184736</c:v>
                </c:pt>
                <c:pt idx="226">
                  <c:v>15.357468649959838</c:v>
                </c:pt>
                <c:pt idx="227">
                  <c:v>15.665367690187416</c:v>
                </c:pt>
                <c:pt idx="228">
                  <c:v>16.160683537510039</c:v>
                </c:pt>
                <c:pt idx="229">
                  <c:v>16.867512638554214</c:v>
                </c:pt>
                <c:pt idx="230">
                  <c:v>15.756398710776439</c:v>
                </c:pt>
                <c:pt idx="231">
                  <c:v>15.068311290441766</c:v>
                </c:pt>
                <c:pt idx="232">
                  <c:v>14.637252634123158</c:v>
                </c:pt>
                <c:pt idx="233">
                  <c:v>14.530157315783132</c:v>
                </c:pt>
                <c:pt idx="234">
                  <c:v>14.358804806439089</c:v>
                </c:pt>
                <c:pt idx="235">
                  <c:v>14.401642933775097</c:v>
                </c:pt>
                <c:pt idx="236">
                  <c:v>14.093743893547522</c:v>
                </c:pt>
                <c:pt idx="237">
                  <c:v>13.973261660414993</c:v>
                </c:pt>
                <c:pt idx="238">
                  <c:v>13.72426504527443</c:v>
                </c:pt>
                <c:pt idx="239">
                  <c:v>13.689459066813921</c:v>
                </c:pt>
                <c:pt idx="240">
                  <c:v>13.694813832730922</c:v>
                </c:pt>
                <c:pt idx="241">
                  <c:v>13.617169726934405</c:v>
                </c:pt>
                <c:pt idx="242">
                  <c:v>13.376205260669341</c:v>
                </c:pt>
                <c:pt idx="243">
                  <c:v>12.88088941334672</c:v>
                </c:pt>
                <c:pt idx="244">
                  <c:v>12.693472606251671</c:v>
                </c:pt>
                <c:pt idx="245">
                  <c:v>12.720246435836678</c:v>
                </c:pt>
                <c:pt idx="246">
                  <c:v>12.955856136184737</c:v>
                </c:pt>
                <c:pt idx="247">
                  <c:v>12.97192043393574</c:v>
                </c:pt>
                <c:pt idx="248">
                  <c:v>12.950501370267737</c:v>
                </c:pt>
                <c:pt idx="249">
                  <c:v>13.234303963868808</c:v>
                </c:pt>
                <c:pt idx="250">
                  <c:v>13.1994979854083</c:v>
                </c:pt>
                <c:pt idx="251">
                  <c:v>12.634570181164658</c:v>
                </c:pt>
                <c:pt idx="252">
                  <c:v>12.838051286010707</c:v>
                </c:pt>
                <c:pt idx="253">
                  <c:v>13.137918177362783</c:v>
                </c:pt>
                <c:pt idx="254">
                  <c:v>13.705523364564927</c:v>
                </c:pt>
                <c:pt idx="255">
                  <c:v>14.658671697791164</c:v>
                </c:pt>
                <c:pt idx="256">
                  <c:v>14.953183823226237</c:v>
                </c:pt>
                <c:pt idx="257">
                  <c:v>14.913023078848727</c:v>
                </c:pt>
                <c:pt idx="258">
                  <c:v>15.938460751954482</c:v>
                </c:pt>
                <c:pt idx="259">
                  <c:v>15.938460751954482</c:v>
                </c:pt>
                <c:pt idx="260">
                  <c:v>16.026814389585006</c:v>
                </c:pt>
                <c:pt idx="261">
                  <c:v>16.246359792182062</c:v>
                </c:pt>
                <c:pt idx="262">
                  <c:v>16.824674511218205</c:v>
                </c:pt>
                <c:pt idx="263">
                  <c:v>17.24770101866131</c:v>
                </c:pt>
                <c:pt idx="264">
                  <c:v>16.875544787429721</c:v>
                </c:pt>
                <c:pt idx="265">
                  <c:v>16.870190021512716</c:v>
                </c:pt>
                <c:pt idx="266">
                  <c:v>16.206199047804546</c:v>
                </c:pt>
                <c:pt idx="267">
                  <c:v>16.709547044002676</c:v>
                </c:pt>
                <c:pt idx="268">
                  <c:v>16.741675639504688</c:v>
                </c:pt>
                <c:pt idx="269">
                  <c:v>16.307939600227577</c:v>
                </c:pt>
                <c:pt idx="270">
                  <c:v>15.360146032918335</c:v>
                </c:pt>
                <c:pt idx="271">
                  <c:v>15.100439885943773</c:v>
                </c:pt>
                <c:pt idx="272">
                  <c:v>15.183438757657294</c:v>
                </c:pt>
                <c:pt idx="273">
                  <c:v>15.394952011378848</c:v>
                </c:pt>
                <c:pt idx="274">
                  <c:v>15.625206945809902</c:v>
                </c:pt>
                <c:pt idx="275">
                  <c:v>15.378887713627844</c:v>
                </c:pt>
                <c:pt idx="276">
                  <c:v>15.459209202382866</c:v>
                </c:pt>
                <c:pt idx="277">
                  <c:v>15.261082863453812</c:v>
                </c:pt>
                <c:pt idx="278">
                  <c:v>15.210212587242301</c:v>
                </c:pt>
                <c:pt idx="279">
                  <c:v>15.477950883092367</c:v>
                </c:pt>
                <c:pt idx="280">
                  <c:v>14.947829057309233</c:v>
                </c:pt>
                <c:pt idx="281">
                  <c:v>14.340063125729584</c:v>
                </c:pt>
                <c:pt idx="282">
                  <c:v>18.492684094364122</c:v>
                </c:pt>
                <c:pt idx="283">
                  <c:v>19.328027577416329</c:v>
                </c:pt>
                <c:pt idx="284">
                  <c:v>20.144629379759035</c:v>
                </c:pt>
                <c:pt idx="285">
                  <c:v>21.295904051914324</c:v>
                </c:pt>
                <c:pt idx="286">
                  <c:v>20.283853293601069</c:v>
                </c:pt>
                <c:pt idx="287">
                  <c:v>21.635931687643907</c:v>
                </c:pt>
                <c:pt idx="288">
                  <c:v>19.983986402248995</c:v>
                </c:pt>
                <c:pt idx="289">
                  <c:v>21.036197904939762</c:v>
                </c:pt>
                <c:pt idx="290">
                  <c:v>19.804601744029451</c:v>
                </c:pt>
                <c:pt idx="291">
                  <c:v>19.041547600856756</c:v>
                </c:pt>
                <c:pt idx="292">
                  <c:v>17.054929445649261</c:v>
                </c:pt>
                <c:pt idx="293">
                  <c:v>15.812623752904951</c:v>
                </c:pt>
                <c:pt idx="294">
                  <c:v>16.776481617965192</c:v>
                </c:pt>
                <c:pt idx="295">
                  <c:v>19.103127408902274</c:v>
                </c:pt>
                <c:pt idx="296">
                  <c:v>24.988015151686746</c:v>
                </c:pt>
                <c:pt idx="297">
                  <c:v>19.25841562049531</c:v>
                </c:pt>
                <c:pt idx="298">
                  <c:v>16.987994871686745</c:v>
                </c:pt>
                <c:pt idx="299">
                  <c:v>16.559613598326635</c:v>
                </c:pt>
                <c:pt idx="300">
                  <c:v>15.065633907483264</c:v>
                </c:pt>
                <c:pt idx="301">
                  <c:v>13.603782812141898</c:v>
                </c:pt>
                <c:pt idx="302">
                  <c:v>15.044214843815258</c:v>
                </c:pt>
                <c:pt idx="303">
                  <c:v>21.274484988246314</c:v>
                </c:pt>
                <c:pt idx="304">
                  <c:v>18.8032605175502</c:v>
                </c:pt>
                <c:pt idx="305">
                  <c:v>17.922401524203483</c:v>
                </c:pt>
                <c:pt idx="306">
                  <c:v>17.981303949290492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F-438B-8B39-B6D6D45927FB}"/>
            </c:ext>
          </c:extLst>
        </c:ser>
        <c:ser>
          <c:idx val="0"/>
          <c:order val="1"/>
          <c:tx>
            <c:strRef>
              <c:f>'090'!$N$11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'090'!$N$14:$N$4146</c:f>
              <c:numCache>
                <c:formatCode>0.0</c:formatCode>
                <c:ptCount val="4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DF-438B-8B39-B6D6D4592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'090'!$R$14:$R$4146</c:f>
              <c:numCache>
                <c:formatCode>0.0</c:formatCode>
                <c:ptCount val="4133"/>
                <c:pt idx="0">
                  <c:v>3.9110656910865211</c:v>
                </c:pt>
                <c:pt idx="1">
                  <c:v>3.406958856774382</c:v>
                </c:pt>
                <c:pt idx="2">
                  <c:v>3.8067238122093872</c:v>
                </c:pt>
                <c:pt idx="3">
                  <c:v>4.0302308463905696</c:v>
                </c:pt>
                <c:pt idx="4">
                  <c:v>2.927123912356429</c:v>
                </c:pt>
                <c:pt idx="5">
                  <c:v>4.8107607973603468</c:v>
                </c:pt>
                <c:pt idx="6">
                  <c:v>5.6360625601774865</c:v>
                </c:pt>
                <c:pt idx="7">
                  <c:v>6.5378924351040295</c:v>
                </c:pt>
                <c:pt idx="8">
                  <c:v>6.814486017233083</c:v>
                </c:pt>
                <c:pt idx="9">
                  <c:v>6.6275498798617951</c:v>
                </c:pt>
                <c:pt idx="10">
                  <c:v>7.0172776067626117</c:v>
                </c:pt>
                <c:pt idx="11">
                  <c:v>6.6417709969757697</c:v>
                </c:pt>
                <c:pt idx="12">
                  <c:v>6.7949950332752191</c:v>
                </c:pt>
                <c:pt idx="13">
                  <c:v>6.6568146973304501</c:v>
                </c:pt>
                <c:pt idx="14">
                  <c:v>6.0994550931173137</c:v>
                </c:pt>
                <c:pt idx="15">
                  <c:v>5.7981350812259063</c:v>
                </c:pt>
                <c:pt idx="16">
                  <c:v>5.8898944800599349</c:v>
                </c:pt>
                <c:pt idx="17">
                  <c:v>6.9109422815115771</c:v>
                </c:pt>
                <c:pt idx="18">
                  <c:v>7.7173099925841564</c:v>
                </c:pt>
                <c:pt idx="19">
                  <c:v>7.9671975026562789</c:v>
                </c:pt>
                <c:pt idx="20">
                  <c:v>7.0607263790652466</c:v>
                </c:pt>
                <c:pt idx="21">
                  <c:v>6.1527197502734481</c:v>
                </c:pt>
                <c:pt idx="22">
                  <c:v>5.6748493294782367</c:v>
                </c:pt>
                <c:pt idx="23">
                  <c:v>5.5275317297404074</c:v>
                </c:pt>
                <c:pt idx="24">
                  <c:v>5.3445527397385364</c:v>
                </c:pt>
                <c:pt idx="25">
                  <c:v>5.3456644076148923</c:v>
                </c:pt>
                <c:pt idx="26">
                  <c:v>4.7757789400246073</c:v>
                </c:pt>
                <c:pt idx="27">
                  <c:v>4.105677981134475</c:v>
                </c:pt>
                <c:pt idx="28">
                  <c:v>4.4497416651099426</c:v>
                </c:pt>
                <c:pt idx="29">
                  <c:v>5.6619784772877146</c:v>
                </c:pt>
                <c:pt idx="30">
                  <c:v>3.9395241005794333</c:v>
                </c:pt>
                <c:pt idx="31">
                  <c:v>4.2309214672467625</c:v>
                </c:pt>
                <c:pt idx="32">
                  <c:v>4.0070582228016347</c:v>
                </c:pt>
                <c:pt idx="33">
                  <c:v>4.1208001453783343</c:v>
                </c:pt>
                <c:pt idx="34">
                  <c:v>5.3638075900327085</c:v>
                </c:pt>
                <c:pt idx="35">
                  <c:v>5.4220889213986965</c:v>
                </c:pt>
                <c:pt idx="36">
                  <c:v>3.8947371109181548</c:v>
                </c:pt>
                <c:pt idx="37">
                  <c:v>4.2248079415887334</c:v>
                </c:pt>
                <c:pt idx="38">
                  <c:v>3.9419371633052118</c:v>
                </c:pt>
                <c:pt idx="39">
                  <c:v>3.4480472931517965</c:v>
                </c:pt>
                <c:pt idx="40">
                  <c:v>3.8964676063513997</c:v>
                </c:pt>
                <c:pt idx="41">
                  <c:v>3.9472866665596009</c:v>
                </c:pt>
                <c:pt idx="42">
                  <c:v>3.9526648755308891</c:v>
                </c:pt>
                <c:pt idx="43">
                  <c:v>2.9064083636253968</c:v>
                </c:pt>
                <c:pt idx="44">
                  <c:v>2.914485692697474</c:v>
                </c:pt>
                <c:pt idx="45">
                  <c:v>2.0490486603019504</c:v>
                </c:pt>
                <c:pt idx="46">
                  <c:v>1.6995271382895951</c:v>
                </c:pt>
                <c:pt idx="47">
                  <c:v>1.1045626171597529</c:v>
                </c:pt>
                <c:pt idx="48">
                  <c:v>1.3928982100187965</c:v>
                </c:pt>
                <c:pt idx="49">
                  <c:v>2.6322189845920279</c:v>
                </c:pt>
                <c:pt idx="50">
                  <c:v>4.3975162311255662</c:v>
                </c:pt>
                <c:pt idx="51">
                  <c:v>4.6766276005863983</c:v>
                </c:pt>
                <c:pt idx="52">
                  <c:v>4.4313942185701407</c:v>
                </c:pt>
                <c:pt idx="53">
                  <c:v>4.3221097312804329</c:v>
                </c:pt>
                <c:pt idx="54">
                  <c:v>4.1747674259845517</c:v>
                </c:pt>
                <c:pt idx="55">
                  <c:v>3.9075166598657125</c:v>
                </c:pt>
                <c:pt idx="56">
                  <c:v>3.4258164630569086</c:v>
                </c:pt>
                <c:pt idx="57">
                  <c:v>3.2464024750129807</c:v>
                </c:pt>
                <c:pt idx="58">
                  <c:v>3.2303331933087902</c:v>
                </c:pt>
                <c:pt idx="59">
                  <c:v>3.2378348513724675</c:v>
                </c:pt>
                <c:pt idx="60">
                  <c:v>2.8365302456073058</c:v>
                </c:pt>
                <c:pt idx="61">
                  <c:v>3.2098379971107711</c:v>
                </c:pt>
                <c:pt idx="62">
                  <c:v>3.6026376005083143</c:v>
                </c:pt>
                <c:pt idx="63">
                  <c:v>4.0838432619479388</c:v>
                </c:pt>
                <c:pt idx="64">
                  <c:v>4.0382663655575062</c:v>
                </c:pt>
                <c:pt idx="65">
                  <c:v>3.7465568060657963</c:v>
                </c:pt>
                <c:pt idx="66">
                  <c:v>4.1219025670372282</c:v>
                </c:pt>
                <c:pt idx="67">
                  <c:v>4.3475682844704018</c:v>
                </c:pt>
                <c:pt idx="68">
                  <c:v>4.3637081738718528</c:v>
                </c:pt>
                <c:pt idx="69">
                  <c:v>4.481621863626521</c:v>
                </c:pt>
                <c:pt idx="70">
                  <c:v>4.531136363672263</c:v>
                </c:pt>
                <c:pt idx="71">
                  <c:v>4.5562069699250758</c:v>
                </c:pt>
                <c:pt idx="72">
                  <c:v>4.6839054379614655</c:v>
                </c:pt>
                <c:pt idx="73">
                  <c:v>4.8363065252609267</c:v>
                </c:pt>
                <c:pt idx="74">
                  <c:v>5.3430123664545626</c:v>
                </c:pt>
                <c:pt idx="75">
                  <c:v>4.865828211451551</c:v>
                </c:pt>
                <c:pt idx="76">
                  <c:v>3.991751288455784</c:v>
                </c:pt>
                <c:pt idx="77">
                  <c:v>4.9247743360367995</c:v>
                </c:pt>
                <c:pt idx="78">
                  <c:v>3.3655268565737249</c:v>
                </c:pt>
                <c:pt idx="79">
                  <c:v>4.8764852846324143</c:v>
                </c:pt>
                <c:pt idx="80">
                  <c:v>4.134131817276514</c:v>
                </c:pt>
                <c:pt idx="81">
                  <c:v>3.8667954444338299</c:v>
                </c:pt>
                <c:pt idx="82">
                  <c:v>3.5939729690660243</c:v>
                </c:pt>
                <c:pt idx="83">
                  <c:v>3.3070331784438913</c:v>
                </c:pt>
                <c:pt idx="84">
                  <c:v>3.68240590851474</c:v>
                </c:pt>
                <c:pt idx="85">
                  <c:v>3.4963962612194095</c:v>
                </c:pt>
                <c:pt idx="86">
                  <c:v>3.4645581043872067</c:v>
                </c:pt>
                <c:pt idx="87">
                  <c:v>3.536957881716718</c:v>
                </c:pt>
                <c:pt idx="88">
                  <c:v>3.5585219598466868</c:v>
                </c:pt>
                <c:pt idx="89">
                  <c:v>3.3819388829502293</c:v>
                </c:pt>
                <c:pt idx="90">
                  <c:v>3.3101868305075257</c:v>
                </c:pt>
                <c:pt idx="91">
                  <c:v>3.2750468181112975</c:v>
                </c:pt>
                <c:pt idx="92">
                  <c:v>3.2354870132748688</c:v>
                </c:pt>
                <c:pt idx="93">
                  <c:v>3.9044264441670822</c:v>
                </c:pt>
                <c:pt idx="94">
                  <c:v>3.6671614278481695</c:v>
                </c:pt>
                <c:pt idx="95">
                  <c:v>3.0438349694265572</c:v>
                </c:pt>
                <c:pt idx="96">
                  <c:v>3.3355030357894657</c:v>
                </c:pt>
                <c:pt idx="97">
                  <c:v>3.382634901161258</c:v>
                </c:pt>
                <c:pt idx="98">
                  <c:v>3.3527754291938217</c:v>
                </c:pt>
                <c:pt idx="99">
                  <c:v>3.2430646250792519</c:v>
                </c:pt>
                <c:pt idx="100">
                  <c:v>2.9805599689788345</c:v>
                </c:pt>
                <c:pt idx="101">
                  <c:v>4.7472615661771096</c:v>
                </c:pt>
                <c:pt idx="102">
                  <c:v>6.3148770458774965</c:v>
                </c:pt>
                <c:pt idx="103">
                  <c:v>7.0775992861355705</c:v>
                </c:pt>
                <c:pt idx="104">
                  <c:v>6.5650262307371392</c:v>
                </c:pt>
                <c:pt idx="105">
                  <c:v>5.3305783311589732</c:v>
                </c:pt>
                <c:pt idx="106">
                  <c:v>4.2751067469631598</c:v>
                </c:pt>
                <c:pt idx="107">
                  <c:v>3.9985745665962762</c:v>
                </c:pt>
                <c:pt idx="108">
                  <c:v>3.7121977040801681</c:v>
                </c:pt>
                <c:pt idx="109">
                  <c:v>3.5498724965279727</c:v>
                </c:pt>
                <c:pt idx="110">
                  <c:v>3.6041696519078688</c:v>
                </c:pt>
                <c:pt idx="111">
                  <c:v>3.582246782239038</c:v>
                </c:pt>
                <c:pt idx="112">
                  <c:v>3.4793714818412003</c:v>
                </c:pt>
                <c:pt idx="113">
                  <c:v>3.336065642366997</c:v>
                </c:pt>
                <c:pt idx="114">
                  <c:v>3.0305629660832207</c:v>
                </c:pt>
                <c:pt idx="115">
                  <c:v>2.9591979001222497</c:v>
                </c:pt>
                <c:pt idx="116">
                  <c:v>2.9497522305419461</c:v>
                </c:pt>
                <c:pt idx="117">
                  <c:v>2.8077671261043147</c:v>
                </c:pt>
                <c:pt idx="118">
                  <c:v>2.8023703797567792</c:v>
                </c:pt>
                <c:pt idx="119">
                  <c:v>2.7461276134092305</c:v>
                </c:pt>
                <c:pt idx="120">
                  <c:v>2.6917722144294869</c:v>
                </c:pt>
                <c:pt idx="121">
                  <c:v>2.7367942651907424</c:v>
                </c:pt>
                <c:pt idx="122">
                  <c:v>2.7952543390004752</c:v>
                </c:pt>
                <c:pt idx="123">
                  <c:v>3.0022243755308948</c:v>
                </c:pt>
                <c:pt idx="124">
                  <c:v>2.8250702667233418</c:v>
                </c:pt>
                <c:pt idx="125">
                  <c:v>2.6725940880341219</c:v>
                </c:pt>
                <c:pt idx="126">
                  <c:v>2.6815793999097908</c:v>
                </c:pt>
                <c:pt idx="127">
                  <c:v>2.7616402550437584</c:v>
                </c:pt>
                <c:pt idx="128">
                  <c:v>2.7971248077544075</c:v>
                </c:pt>
                <c:pt idx="129">
                  <c:v>2.7155662451331457</c:v>
                </c:pt>
                <c:pt idx="130">
                  <c:v>2.686466300993767</c:v>
                </c:pt>
                <c:pt idx="131">
                  <c:v>2.5468707427980615</c:v>
                </c:pt>
                <c:pt idx="132">
                  <c:v>2.4992948932803762</c:v>
                </c:pt>
                <c:pt idx="133">
                  <c:v>2.5036081912809394</c:v>
                </c:pt>
                <c:pt idx="134">
                  <c:v>2.5664902184992253</c:v>
                </c:pt>
                <c:pt idx="135">
                  <c:v>2.4789155318016425</c:v>
                </c:pt>
                <c:pt idx="136">
                  <c:v>2.5969993085891527</c:v>
                </c:pt>
                <c:pt idx="137">
                  <c:v>2.4612687256170074</c:v>
                </c:pt>
                <c:pt idx="138">
                  <c:v>1.7302975781217433</c:v>
                </c:pt>
                <c:pt idx="139">
                  <c:v>1.0950344446786937</c:v>
                </c:pt>
                <c:pt idx="140">
                  <c:v>1.8556698097860647</c:v>
                </c:pt>
                <c:pt idx="141">
                  <c:v>1.9083756162908205</c:v>
                </c:pt>
                <c:pt idx="142">
                  <c:v>2.0267914269011102</c:v>
                </c:pt>
                <c:pt idx="143">
                  <c:v>2.0649777225830142</c:v>
                </c:pt>
                <c:pt idx="144">
                  <c:v>2.2769084129096968</c:v>
                </c:pt>
                <c:pt idx="145">
                  <c:v>2.0767128540306836</c:v>
                </c:pt>
                <c:pt idx="146">
                  <c:v>1.9152024407620685</c:v>
                </c:pt>
                <c:pt idx="147">
                  <c:v>2.2128287177545851</c:v>
                </c:pt>
                <c:pt idx="148">
                  <c:v>2.4182615880229985</c:v>
                </c:pt>
                <c:pt idx="149">
                  <c:v>2.435593057086888</c:v>
                </c:pt>
                <c:pt idx="150">
                  <c:v>2.3766373567111221</c:v>
                </c:pt>
                <c:pt idx="151">
                  <c:v>2.2357154959284626</c:v>
                </c:pt>
                <c:pt idx="152">
                  <c:v>2.3436610649815193</c:v>
                </c:pt>
                <c:pt idx="153">
                  <c:v>1.0995471429920567</c:v>
                </c:pt>
                <c:pt idx="154">
                  <c:v>1.1822386521168582</c:v>
                </c:pt>
                <c:pt idx="155">
                  <c:v>1.3756710357647024</c:v>
                </c:pt>
                <c:pt idx="156">
                  <c:v>1.2019845189779692</c:v>
                </c:pt>
                <c:pt idx="157">
                  <c:v>1.2977233330018572</c:v>
                </c:pt>
                <c:pt idx="158">
                  <c:v>1.366541043063402</c:v>
                </c:pt>
                <c:pt idx="159">
                  <c:v>1.3261529964049603</c:v>
                </c:pt>
                <c:pt idx="160">
                  <c:v>1.4894212062349093</c:v>
                </c:pt>
                <c:pt idx="161">
                  <c:v>1.5225319007025084</c:v>
                </c:pt>
                <c:pt idx="162">
                  <c:v>1.4809294797823991</c:v>
                </c:pt>
                <c:pt idx="163">
                  <c:v>1.734033301382331</c:v>
                </c:pt>
                <c:pt idx="164">
                  <c:v>1.9380637973125343</c:v>
                </c:pt>
                <c:pt idx="165">
                  <c:v>2.0812738310514827</c:v>
                </c:pt>
                <c:pt idx="166">
                  <c:v>2.1787573284497737</c:v>
                </c:pt>
                <c:pt idx="167">
                  <c:v>2.234044254438206</c:v>
                </c:pt>
                <c:pt idx="168">
                  <c:v>2.2726678567123324</c:v>
                </c:pt>
                <c:pt idx="169">
                  <c:v>2.3820197812159476</c:v>
                </c:pt>
                <c:pt idx="170">
                  <c:v>2.5536880069973034</c:v>
                </c:pt>
                <c:pt idx="171">
                  <c:v>2.6820916931039886</c:v>
                </c:pt>
                <c:pt idx="172">
                  <c:v>2.8620190572500857</c:v>
                </c:pt>
                <c:pt idx="173">
                  <c:v>3.2457370116363142</c:v>
                </c:pt>
                <c:pt idx="174">
                  <c:v>3.2228309954787244</c:v>
                </c:pt>
                <c:pt idx="175">
                  <c:v>2.8214915148966124</c:v>
                </c:pt>
                <c:pt idx="176">
                  <c:v>2.5765882641769169</c:v>
                </c:pt>
                <c:pt idx="177">
                  <c:v>2.5332937758545921</c:v>
                </c:pt>
                <c:pt idx="178">
                  <c:v>2.3966724426704804</c:v>
                </c:pt>
                <c:pt idx="179">
                  <c:v>1.7438108857519932</c:v>
                </c:pt>
                <c:pt idx="180">
                  <c:v>3.4926610928263941</c:v>
                </c:pt>
                <c:pt idx="181">
                  <c:v>1.5317355801659385</c:v>
                </c:pt>
                <c:pt idx="182">
                  <c:v>1.5086306567870769</c:v>
                </c:pt>
                <c:pt idx="183">
                  <c:v>1.5584037665999801</c:v>
                </c:pt>
                <c:pt idx="184">
                  <c:v>1.766290285100754</c:v>
                </c:pt>
                <c:pt idx="185">
                  <c:v>1.7469265824961795</c:v>
                </c:pt>
                <c:pt idx="186">
                  <c:v>1.9177683676172828</c:v>
                </c:pt>
                <c:pt idx="187">
                  <c:v>2.2712120792988375</c:v>
                </c:pt>
                <c:pt idx="188">
                  <c:v>2.4345535440688484</c:v>
                </c:pt>
                <c:pt idx="189">
                  <c:v>2.3734466962610101</c:v>
                </c:pt>
                <c:pt idx="190">
                  <c:v>2.4882252623094905</c:v>
                </c:pt>
                <c:pt idx="191">
                  <c:v>2.4730888946319305</c:v>
                </c:pt>
                <c:pt idx="192">
                  <c:v>2.5971691935807413</c:v>
                </c:pt>
                <c:pt idx="193">
                  <c:v>2.6107090519810248</c:v>
                </c:pt>
                <c:pt idx="194">
                  <c:v>2.519227203497048</c:v>
                </c:pt>
                <c:pt idx="195">
                  <c:v>2.2962734919126055</c:v>
                </c:pt>
                <c:pt idx="196">
                  <c:v>2.3818751359557</c:v>
                </c:pt>
                <c:pt idx="197">
                  <c:v>2.1043387943594563</c:v>
                </c:pt>
                <c:pt idx="198">
                  <c:v>2.1824963365982324</c:v>
                </c:pt>
                <c:pt idx="199">
                  <c:v>2.4771464838340385</c:v>
                </c:pt>
                <c:pt idx="200">
                  <c:v>2.9913268515860998</c:v>
                </c:pt>
                <c:pt idx="201">
                  <c:v>2.732323759060812</c:v>
                </c:pt>
                <c:pt idx="202">
                  <c:v>2.1386972388290735</c:v>
                </c:pt>
                <c:pt idx="203">
                  <c:v>1.7219728724064929</c:v>
                </c:pt>
                <c:pt idx="204">
                  <c:v>1.9720795136486662</c:v>
                </c:pt>
                <c:pt idx="205">
                  <c:v>2.6432595480727352</c:v>
                </c:pt>
                <c:pt idx="206">
                  <c:v>3.891060924162522</c:v>
                </c:pt>
                <c:pt idx="207">
                  <c:v>3.3116272282612775</c:v>
                </c:pt>
                <c:pt idx="208">
                  <c:v>2.5717095469241817</c:v>
                </c:pt>
                <c:pt idx="209">
                  <c:v>1.9970152775102803</c:v>
                </c:pt>
                <c:pt idx="210">
                  <c:v>1.6251907970466322</c:v>
                </c:pt>
                <c:pt idx="211">
                  <c:v>1.6036784033900315</c:v>
                </c:pt>
                <c:pt idx="212">
                  <c:v>1.6856085076587191</c:v>
                </c:pt>
                <c:pt idx="213">
                  <c:v>1.8040447871927319</c:v>
                </c:pt>
                <c:pt idx="214">
                  <c:v>2.2266366985041857</c:v>
                </c:pt>
                <c:pt idx="215">
                  <c:v>2.9155732824030909</c:v>
                </c:pt>
                <c:pt idx="216">
                  <c:v>3.1597026957066516</c:v>
                </c:pt>
                <c:pt idx="217">
                  <c:v>3.4043691999936585</c:v>
                </c:pt>
                <c:pt idx="218">
                  <c:v>3.6893217140978729</c:v>
                </c:pt>
                <c:pt idx="219">
                  <c:v>3.1269353102835433</c:v>
                </c:pt>
                <c:pt idx="220">
                  <c:v>3.5147665904892684</c:v>
                </c:pt>
                <c:pt idx="221">
                  <c:v>4.320484104433735</c:v>
                </c:pt>
                <c:pt idx="222">
                  <c:v>4.2025106049842327</c:v>
                </c:pt>
                <c:pt idx="223">
                  <c:v>3.4533901614216171</c:v>
                </c:pt>
                <c:pt idx="224">
                  <c:v>3.1265418426003952</c:v>
                </c:pt>
                <c:pt idx="225">
                  <c:v>3.607953493617623</c:v>
                </c:pt>
                <c:pt idx="226">
                  <c:v>4.2786687970363664</c:v>
                </c:pt>
                <c:pt idx="227">
                  <c:v>4.9792306162674569</c:v>
                </c:pt>
                <c:pt idx="228">
                  <c:v>4.7757827628338356</c:v>
                </c:pt>
                <c:pt idx="229">
                  <c:v>4.1559192146473061</c:v>
                </c:pt>
                <c:pt idx="230">
                  <c:v>4.3532349820464447</c:v>
                </c:pt>
                <c:pt idx="231">
                  <c:v>4.033407438743752</c:v>
                </c:pt>
                <c:pt idx="232">
                  <c:v>4.6540990614601983</c:v>
                </c:pt>
                <c:pt idx="233">
                  <c:v>4.6296169088144774</c:v>
                </c:pt>
                <c:pt idx="234">
                  <c:v>4.7505876599033154</c:v>
                </c:pt>
                <c:pt idx="235">
                  <c:v>4.249580605143696</c:v>
                </c:pt>
                <c:pt idx="236">
                  <c:v>4.4218930563766907</c:v>
                </c:pt>
                <c:pt idx="237">
                  <c:v>4.5644659017408902</c:v>
                </c:pt>
                <c:pt idx="238">
                  <c:v>4.9353350553114668</c:v>
                </c:pt>
                <c:pt idx="239">
                  <c:v>4.6901630837784438</c:v>
                </c:pt>
                <c:pt idx="240">
                  <c:v>4.679833003408695</c:v>
                </c:pt>
                <c:pt idx="241">
                  <c:v>4.9993167120660624</c:v>
                </c:pt>
                <c:pt idx="242">
                  <c:v>4.6964602734589347</c:v>
                </c:pt>
                <c:pt idx="243">
                  <c:v>5.3845478233416166</c:v>
                </c:pt>
                <c:pt idx="244">
                  <c:v>5.3214138792953527</c:v>
                </c:pt>
                <c:pt idx="245">
                  <c:v>5.0959453764927023</c:v>
                </c:pt>
                <c:pt idx="246">
                  <c:v>5.0235200680811154</c:v>
                </c:pt>
                <c:pt idx="247">
                  <c:v>4.8474342224308051</c:v>
                </c:pt>
                <c:pt idx="248">
                  <c:v>4.733001558224136</c:v>
                </c:pt>
                <c:pt idx="249">
                  <c:v>4.3160558755477485</c:v>
                </c:pt>
                <c:pt idx="250">
                  <c:v>4.7340765262514974</c:v>
                </c:pt>
                <c:pt idx="251">
                  <c:v>4.9040550255687458</c:v>
                </c:pt>
                <c:pt idx="252">
                  <c:v>4.9802278139826148</c:v>
                </c:pt>
                <c:pt idx="253">
                  <c:v>4.2625945316230807</c:v>
                </c:pt>
                <c:pt idx="254">
                  <c:v>3.5594208747410176</c:v>
                </c:pt>
                <c:pt idx="255">
                  <c:v>3.890855688745805</c:v>
                </c:pt>
                <c:pt idx="256">
                  <c:v>3.9561745830806903</c:v>
                </c:pt>
                <c:pt idx="257">
                  <c:v>3.6629981444273838</c:v>
                </c:pt>
                <c:pt idx="258">
                  <c:v>3.9210990189820336</c:v>
                </c:pt>
                <c:pt idx="259">
                  <c:v>3.9790849619080659</c:v>
                </c:pt>
                <c:pt idx="260">
                  <c:v>4.0167496613352327</c:v>
                </c:pt>
                <c:pt idx="261">
                  <c:v>3.5025041875622964</c:v>
                </c:pt>
                <c:pt idx="262">
                  <c:v>3.2988410589135895</c:v>
                </c:pt>
                <c:pt idx="263">
                  <c:v>3.5812644682024621</c:v>
                </c:pt>
                <c:pt idx="264">
                  <c:v>3.5114012751717314</c:v>
                </c:pt>
                <c:pt idx="265">
                  <c:v>2.2210438777876176</c:v>
                </c:pt>
                <c:pt idx="266">
                  <c:v>2.8144616782700549</c:v>
                </c:pt>
                <c:pt idx="267">
                  <c:v>3.4261943411554059</c:v>
                </c:pt>
                <c:pt idx="268">
                  <c:v>1.368199026189348</c:v>
                </c:pt>
                <c:pt idx="269">
                  <c:v>0.71354333447931195</c:v>
                </c:pt>
                <c:pt idx="270">
                  <c:v>0.86989031217816581</c:v>
                </c:pt>
                <c:pt idx="271">
                  <c:v>1.0321024366692535</c:v>
                </c:pt>
                <c:pt idx="272">
                  <c:v>1.0844658978248933</c:v>
                </c:pt>
                <c:pt idx="273">
                  <c:v>1.1954020660173583</c:v>
                </c:pt>
                <c:pt idx="274">
                  <c:v>1.2027092676867179</c:v>
                </c:pt>
                <c:pt idx="275">
                  <c:v>1.3772852308013002</c:v>
                </c:pt>
                <c:pt idx="276">
                  <c:v>1.5981460265090568</c:v>
                </c:pt>
                <c:pt idx="277">
                  <c:v>1.7826319957096919</c:v>
                </c:pt>
                <c:pt idx="278">
                  <c:v>1.7355618927733825</c:v>
                </c:pt>
                <c:pt idx="279">
                  <c:v>1.5573954652732143</c:v>
                </c:pt>
                <c:pt idx="280">
                  <c:v>2.3390611753077364</c:v>
                </c:pt>
                <c:pt idx="281">
                  <c:v>3.2679007813384642</c:v>
                </c:pt>
                <c:pt idx="282">
                  <c:v>3.925490594008374</c:v>
                </c:pt>
                <c:pt idx="283">
                  <c:v>3.8355800285657242</c:v>
                </c:pt>
                <c:pt idx="284">
                  <c:v>4.363273841130936</c:v>
                </c:pt>
                <c:pt idx="285">
                  <c:v>3.0847660528084733</c:v>
                </c:pt>
                <c:pt idx="286">
                  <c:v>3.8515196472200524</c:v>
                </c:pt>
                <c:pt idx="287">
                  <c:v>2.5945768524054955</c:v>
                </c:pt>
                <c:pt idx="288">
                  <c:v>3.6206383339189414</c:v>
                </c:pt>
                <c:pt idx="289">
                  <c:v>3.3865773706296451</c:v>
                </c:pt>
                <c:pt idx="290">
                  <c:v>1.1159091348434922</c:v>
                </c:pt>
                <c:pt idx="291">
                  <c:v>0.82482514217415326</c:v>
                </c:pt>
                <c:pt idx="292">
                  <c:v>0.84878898991950169</c:v>
                </c:pt>
                <c:pt idx="293">
                  <c:v>1.8551867405524911</c:v>
                </c:pt>
                <c:pt idx="294">
                  <c:v>2.0695109153063234</c:v>
                </c:pt>
                <c:pt idx="295">
                  <c:v>2.1754081994492269</c:v>
                </c:pt>
                <c:pt idx="296">
                  <c:v>1.2331997230241147</c:v>
                </c:pt>
                <c:pt idx="297">
                  <c:v>0.82549107605641614</c:v>
                </c:pt>
                <c:pt idx="298">
                  <c:v>0.95802355351381241</c:v>
                </c:pt>
                <c:pt idx="299">
                  <c:v>0.87289517025803554</c:v>
                </c:pt>
                <c:pt idx="300">
                  <c:v>1.4772103052971419</c:v>
                </c:pt>
                <c:pt idx="301">
                  <c:v>3.0057719402242853</c:v>
                </c:pt>
                <c:pt idx="302">
                  <c:v>5.6318525765622667</c:v>
                </c:pt>
                <c:pt idx="303">
                  <c:v>1.5579955911060268</c:v>
                </c:pt>
                <c:pt idx="304">
                  <c:v>1.5215407327599222</c:v>
                </c:pt>
                <c:pt idx="305">
                  <c:v>2.3757412894900307</c:v>
                </c:pt>
                <c:pt idx="306">
                  <c:v>544370.15772882802</c:v>
                </c:pt>
              </c:numCache>
            </c:numRef>
          </c:xVal>
          <c:yVal>
            <c:numRef>
              <c:f>'090'!$J$14:$J$4146</c:f>
              <c:numCache>
                <c:formatCode>0.0</c:formatCode>
                <c:ptCount val="4133"/>
                <c:pt idx="0">
                  <c:v>3.6559580052493437</c:v>
                </c:pt>
                <c:pt idx="1">
                  <c:v>3.4919160104986875</c:v>
                </c:pt>
                <c:pt idx="2">
                  <c:v>3.3278740157480313</c:v>
                </c:pt>
                <c:pt idx="3">
                  <c:v>3.1638320209973751</c:v>
                </c:pt>
                <c:pt idx="4">
                  <c:v>2.999790026246719</c:v>
                </c:pt>
                <c:pt idx="5">
                  <c:v>2.8357480314960628</c:v>
                </c:pt>
                <c:pt idx="6">
                  <c:v>2.6717060367454071</c:v>
                </c:pt>
                <c:pt idx="7">
                  <c:v>2.5076640419947505</c:v>
                </c:pt>
                <c:pt idx="8">
                  <c:v>2.3436220472440943</c:v>
                </c:pt>
                <c:pt idx="9">
                  <c:v>2.1795800524934386</c:v>
                </c:pt>
                <c:pt idx="10">
                  <c:v>2.0155380577427819</c:v>
                </c:pt>
                <c:pt idx="11">
                  <c:v>1.851496062992126</c:v>
                </c:pt>
                <c:pt idx="12">
                  <c:v>1.6874540682414696</c:v>
                </c:pt>
                <c:pt idx="13">
                  <c:v>1.5234120734908139</c:v>
                </c:pt>
                <c:pt idx="14">
                  <c:v>1.3593700787401573</c:v>
                </c:pt>
                <c:pt idx="15">
                  <c:v>1.1953280839895011</c:v>
                </c:pt>
                <c:pt idx="16">
                  <c:v>1.0312860892388453</c:v>
                </c:pt>
                <c:pt idx="17">
                  <c:v>0.86724409448818873</c:v>
                </c:pt>
                <c:pt idx="18">
                  <c:v>0.703202099737533</c:v>
                </c:pt>
                <c:pt idx="19">
                  <c:v>0.53916010498687683</c:v>
                </c:pt>
                <c:pt idx="20">
                  <c:v>0.37511811023622021</c:v>
                </c:pt>
                <c:pt idx="21">
                  <c:v>0.21107611548556404</c:v>
                </c:pt>
                <c:pt idx="22">
                  <c:v>4.7034120734908313E-2</c:v>
                </c:pt>
                <c:pt idx="23">
                  <c:v>-0.11700787401574786</c:v>
                </c:pt>
                <c:pt idx="24">
                  <c:v>-0.28104986876640448</c:v>
                </c:pt>
                <c:pt idx="25">
                  <c:v>-0.44509186351706065</c:v>
                </c:pt>
                <c:pt idx="26">
                  <c:v>-0.60913385826771682</c:v>
                </c:pt>
                <c:pt idx="27">
                  <c:v>-0.77317585301837211</c:v>
                </c:pt>
                <c:pt idx="28">
                  <c:v>-0.93721784776902828</c:v>
                </c:pt>
                <c:pt idx="29">
                  <c:v>-1.1012598425196853</c:v>
                </c:pt>
                <c:pt idx="30">
                  <c:v>-1.2653018372703415</c:v>
                </c:pt>
                <c:pt idx="31">
                  <c:v>-1.4293438320209977</c:v>
                </c:pt>
                <c:pt idx="32">
                  <c:v>-1.593385826771653</c:v>
                </c:pt>
                <c:pt idx="33">
                  <c:v>-1.7574278215223091</c:v>
                </c:pt>
                <c:pt idx="34">
                  <c:v>-1.9214698162729653</c:v>
                </c:pt>
                <c:pt idx="35">
                  <c:v>-2.0855118110236224</c:v>
                </c:pt>
                <c:pt idx="36">
                  <c:v>-2.2495538057742785</c:v>
                </c:pt>
                <c:pt idx="37">
                  <c:v>-2.4135958005249338</c:v>
                </c:pt>
                <c:pt idx="38">
                  <c:v>-2.57763779527559</c:v>
                </c:pt>
                <c:pt idx="39">
                  <c:v>-2.7416797900262462</c:v>
                </c:pt>
                <c:pt idx="40">
                  <c:v>-2.9057217847769023</c:v>
                </c:pt>
                <c:pt idx="41">
                  <c:v>-3.0697637795275594</c:v>
                </c:pt>
                <c:pt idx="42">
                  <c:v>-3.2338057742782147</c:v>
                </c:pt>
                <c:pt idx="43">
                  <c:v>-3.3978477690288718</c:v>
                </c:pt>
                <c:pt idx="44">
                  <c:v>-3.561889763779527</c:v>
                </c:pt>
                <c:pt idx="45">
                  <c:v>-3.7259317585301832</c:v>
                </c:pt>
                <c:pt idx="46">
                  <c:v>-3.8899737532808403</c:v>
                </c:pt>
                <c:pt idx="47">
                  <c:v>-4.054015748031496</c:v>
                </c:pt>
                <c:pt idx="48">
                  <c:v>-4.2180577427821522</c:v>
                </c:pt>
                <c:pt idx="49">
                  <c:v>-4.3820997375328083</c:v>
                </c:pt>
                <c:pt idx="50">
                  <c:v>-4.5461417322834627</c:v>
                </c:pt>
                <c:pt idx="51">
                  <c:v>-4.7101837270341207</c:v>
                </c:pt>
                <c:pt idx="52">
                  <c:v>-4.8742257217847751</c:v>
                </c:pt>
                <c:pt idx="53">
                  <c:v>-5.038267716535433</c:v>
                </c:pt>
                <c:pt idx="54">
                  <c:v>-5.2023097112860892</c:v>
                </c:pt>
                <c:pt idx="55">
                  <c:v>-5.3663517060367436</c:v>
                </c:pt>
                <c:pt idx="56">
                  <c:v>-5.5303937007874016</c:v>
                </c:pt>
                <c:pt idx="57">
                  <c:v>-5.694435695538056</c:v>
                </c:pt>
                <c:pt idx="58">
                  <c:v>-5.8584776902887139</c:v>
                </c:pt>
                <c:pt idx="59">
                  <c:v>-6.0225196850393701</c:v>
                </c:pt>
                <c:pt idx="60">
                  <c:v>-6.1865616797900245</c:v>
                </c:pt>
                <c:pt idx="61">
                  <c:v>-6.3506036745406824</c:v>
                </c:pt>
                <c:pt idx="62">
                  <c:v>-6.5146456692913368</c:v>
                </c:pt>
                <c:pt idx="63">
                  <c:v>-6.6786876640419948</c:v>
                </c:pt>
                <c:pt idx="64">
                  <c:v>-6.8427296587926509</c:v>
                </c:pt>
                <c:pt idx="65">
                  <c:v>-7.0067716535433053</c:v>
                </c:pt>
                <c:pt idx="66">
                  <c:v>-7.1708136482939633</c:v>
                </c:pt>
                <c:pt idx="67">
                  <c:v>-7.3348556430446177</c:v>
                </c:pt>
                <c:pt idx="68">
                  <c:v>-7.4988976377952756</c:v>
                </c:pt>
                <c:pt idx="69">
                  <c:v>-7.66293963254593</c:v>
                </c:pt>
                <c:pt idx="70">
                  <c:v>-7.8269816272965862</c:v>
                </c:pt>
                <c:pt idx="71">
                  <c:v>-7.9910236220472441</c:v>
                </c:pt>
                <c:pt idx="72">
                  <c:v>-8.1550656167978985</c:v>
                </c:pt>
                <c:pt idx="73">
                  <c:v>-8.3191076115485565</c:v>
                </c:pt>
                <c:pt idx="74">
                  <c:v>-8.4831496062992109</c:v>
                </c:pt>
                <c:pt idx="75">
                  <c:v>-8.6471916010498671</c:v>
                </c:pt>
                <c:pt idx="76">
                  <c:v>-8.811233595800525</c:v>
                </c:pt>
                <c:pt idx="77">
                  <c:v>-8.9752755905511794</c:v>
                </c:pt>
                <c:pt idx="78">
                  <c:v>-9.1393175853018374</c:v>
                </c:pt>
                <c:pt idx="79">
                  <c:v>-9.3033595800524918</c:v>
                </c:pt>
                <c:pt idx="80">
                  <c:v>-9.4674015748031479</c:v>
                </c:pt>
                <c:pt idx="81">
                  <c:v>-9.6314435695538041</c:v>
                </c:pt>
                <c:pt idx="82">
                  <c:v>-9.795485564304462</c:v>
                </c:pt>
                <c:pt idx="83">
                  <c:v>-9.9595275590551182</c:v>
                </c:pt>
                <c:pt idx="84">
                  <c:v>-10.123569553805773</c:v>
                </c:pt>
                <c:pt idx="85">
                  <c:v>-10.287611548556429</c:v>
                </c:pt>
                <c:pt idx="86">
                  <c:v>-10.451653543307085</c:v>
                </c:pt>
                <c:pt idx="87">
                  <c:v>-10.615695538057743</c:v>
                </c:pt>
                <c:pt idx="88">
                  <c:v>-10.779737532808399</c:v>
                </c:pt>
                <c:pt idx="89">
                  <c:v>-10.943779527559053</c:v>
                </c:pt>
                <c:pt idx="90">
                  <c:v>-11.10782152230971</c:v>
                </c:pt>
                <c:pt idx="91">
                  <c:v>-11.271863517060366</c:v>
                </c:pt>
                <c:pt idx="92">
                  <c:v>-11.435905511811024</c:v>
                </c:pt>
                <c:pt idx="93">
                  <c:v>-11.59994750656168</c:v>
                </c:pt>
                <c:pt idx="94">
                  <c:v>-11.763989501312334</c:v>
                </c:pt>
                <c:pt idx="95">
                  <c:v>-11.928031496062991</c:v>
                </c:pt>
                <c:pt idx="96">
                  <c:v>-12.092073490813647</c:v>
                </c:pt>
                <c:pt idx="97">
                  <c:v>-12.256115485564305</c:v>
                </c:pt>
                <c:pt idx="98">
                  <c:v>-12.420157480314959</c:v>
                </c:pt>
                <c:pt idx="99">
                  <c:v>-12.584199475065617</c:v>
                </c:pt>
                <c:pt idx="100">
                  <c:v>-12.748241469816271</c:v>
                </c:pt>
                <c:pt idx="101">
                  <c:v>-12.912283464566926</c:v>
                </c:pt>
                <c:pt idx="102">
                  <c:v>-13.076325459317584</c:v>
                </c:pt>
                <c:pt idx="103">
                  <c:v>-13.240367454068242</c:v>
                </c:pt>
                <c:pt idx="104">
                  <c:v>-13.404409448818896</c:v>
                </c:pt>
                <c:pt idx="105">
                  <c:v>-13.56845144356955</c:v>
                </c:pt>
                <c:pt idx="106">
                  <c:v>-13.732493438320208</c:v>
                </c:pt>
                <c:pt idx="107">
                  <c:v>-13.896535433070866</c:v>
                </c:pt>
                <c:pt idx="108">
                  <c:v>-14.060577427821521</c:v>
                </c:pt>
                <c:pt idx="109">
                  <c:v>-14.224619422572179</c:v>
                </c:pt>
                <c:pt idx="110">
                  <c:v>-14.388661417322833</c:v>
                </c:pt>
                <c:pt idx="111">
                  <c:v>-14.552703412073487</c:v>
                </c:pt>
                <c:pt idx="112">
                  <c:v>-14.716745406824145</c:v>
                </c:pt>
                <c:pt idx="113">
                  <c:v>-14.880787401574803</c:v>
                </c:pt>
                <c:pt idx="114">
                  <c:v>-15.044829396325458</c:v>
                </c:pt>
                <c:pt idx="115">
                  <c:v>-15.208871391076112</c:v>
                </c:pt>
                <c:pt idx="116">
                  <c:v>-15.37291338582677</c:v>
                </c:pt>
                <c:pt idx="117">
                  <c:v>-15.536955380577428</c:v>
                </c:pt>
                <c:pt idx="118">
                  <c:v>-15.700997375328082</c:v>
                </c:pt>
                <c:pt idx="119">
                  <c:v>-15.86503937007874</c:v>
                </c:pt>
                <c:pt idx="120">
                  <c:v>-16.029081364829395</c:v>
                </c:pt>
                <c:pt idx="121">
                  <c:v>-16.193123359580049</c:v>
                </c:pt>
                <c:pt idx="122">
                  <c:v>-16.357165354330707</c:v>
                </c:pt>
                <c:pt idx="123">
                  <c:v>-16.521207349081365</c:v>
                </c:pt>
                <c:pt idx="124">
                  <c:v>-16.68524934383202</c:v>
                </c:pt>
                <c:pt idx="125">
                  <c:v>-16.849291338582674</c:v>
                </c:pt>
                <c:pt idx="126">
                  <c:v>-17.013333333333332</c:v>
                </c:pt>
                <c:pt idx="127">
                  <c:v>-17.17737532808399</c:v>
                </c:pt>
                <c:pt idx="128">
                  <c:v>-17.341417322834644</c:v>
                </c:pt>
                <c:pt idx="129">
                  <c:v>-17.505459317585302</c:v>
                </c:pt>
                <c:pt idx="130">
                  <c:v>-17.669501312335957</c:v>
                </c:pt>
                <c:pt idx="131">
                  <c:v>-17.833543307086611</c:v>
                </c:pt>
                <c:pt idx="132">
                  <c:v>-17.997585301837269</c:v>
                </c:pt>
                <c:pt idx="133">
                  <c:v>-18.161627296587927</c:v>
                </c:pt>
                <c:pt idx="134">
                  <c:v>-18.325669291338581</c:v>
                </c:pt>
                <c:pt idx="135">
                  <c:v>-18.489711286089236</c:v>
                </c:pt>
                <c:pt idx="136">
                  <c:v>-18.653753280839894</c:v>
                </c:pt>
                <c:pt idx="137">
                  <c:v>-18.817795275590552</c:v>
                </c:pt>
                <c:pt idx="138">
                  <c:v>-18.981837270341206</c:v>
                </c:pt>
                <c:pt idx="139">
                  <c:v>-19.14587926509186</c:v>
                </c:pt>
                <c:pt idx="140">
                  <c:v>-19.309921259842518</c:v>
                </c:pt>
                <c:pt idx="141">
                  <c:v>-19.473963254593173</c:v>
                </c:pt>
                <c:pt idx="142">
                  <c:v>-19.638005249343831</c:v>
                </c:pt>
                <c:pt idx="143">
                  <c:v>-19.802047244094489</c:v>
                </c:pt>
                <c:pt idx="144">
                  <c:v>-19.966089238845143</c:v>
                </c:pt>
                <c:pt idx="145">
                  <c:v>-20.130131233595797</c:v>
                </c:pt>
                <c:pt idx="146">
                  <c:v>-20.294173228346455</c:v>
                </c:pt>
                <c:pt idx="147">
                  <c:v>-20.458215223097113</c:v>
                </c:pt>
                <c:pt idx="148">
                  <c:v>-20.622257217847768</c:v>
                </c:pt>
                <c:pt idx="149">
                  <c:v>-20.786299212598422</c:v>
                </c:pt>
                <c:pt idx="150">
                  <c:v>-20.95034120734908</c:v>
                </c:pt>
                <c:pt idx="151">
                  <c:v>-21.114383202099734</c:v>
                </c:pt>
                <c:pt idx="152">
                  <c:v>-21.278425196850392</c:v>
                </c:pt>
                <c:pt idx="153">
                  <c:v>-21.44246719160105</c:v>
                </c:pt>
                <c:pt idx="154">
                  <c:v>-21.606509186351705</c:v>
                </c:pt>
                <c:pt idx="155">
                  <c:v>-21.770551181102359</c:v>
                </c:pt>
                <c:pt idx="156">
                  <c:v>-21.934593175853017</c:v>
                </c:pt>
                <c:pt idx="157">
                  <c:v>-22.098635170603675</c:v>
                </c:pt>
                <c:pt idx="158">
                  <c:v>-22.262677165354329</c:v>
                </c:pt>
                <c:pt idx="159">
                  <c:v>-22.426719160104984</c:v>
                </c:pt>
                <c:pt idx="160">
                  <c:v>-22.590761154855645</c:v>
                </c:pt>
                <c:pt idx="161">
                  <c:v>-22.754803149606296</c:v>
                </c:pt>
                <c:pt idx="162">
                  <c:v>-22.918845144356954</c:v>
                </c:pt>
                <c:pt idx="163">
                  <c:v>-23.082887139107608</c:v>
                </c:pt>
                <c:pt idx="164">
                  <c:v>-23.246929133858266</c:v>
                </c:pt>
                <c:pt idx="165">
                  <c:v>-23.410971128608924</c:v>
                </c:pt>
                <c:pt idx="166">
                  <c:v>-23.575013123359579</c:v>
                </c:pt>
                <c:pt idx="167">
                  <c:v>-23.739055118110237</c:v>
                </c:pt>
                <c:pt idx="168">
                  <c:v>-23.903097112860888</c:v>
                </c:pt>
                <c:pt idx="169">
                  <c:v>-24.067139107611546</c:v>
                </c:pt>
                <c:pt idx="170">
                  <c:v>-24.231181102362207</c:v>
                </c:pt>
                <c:pt idx="171">
                  <c:v>-24.395223097112858</c:v>
                </c:pt>
                <c:pt idx="172">
                  <c:v>-24.559265091863516</c:v>
                </c:pt>
                <c:pt idx="173">
                  <c:v>-24.72330708661417</c:v>
                </c:pt>
                <c:pt idx="174">
                  <c:v>-24.887349081364828</c:v>
                </c:pt>
                <c:pt idx="175">
                  <c:v>-25.051391076115486</c:v>
                </c:pt>
                <c:pt idx="176">
                  <c:v>-25.21543307086614</c:v>
                </c:pt>
                <c:pt idx="177">
                  <c:v>-25.379475065616798</c:v>
                </c:pt>
                <c:pt idx="178">
                  <c:v>-25.543517060367449</c:v>
                </c:pt>
                <c:pt idx="179">
                  <c:v>-25.707559055118107</c:v>
                </c:pt>
                <c:pt idx="180">
                  <c:v>-25.871601049868765</c:v>
                </c:pt>
                <c:pt idx="181">
                  <c:v>-26.03564304461942</c:v>
                </c:pt>
                <c:pt idx="182">
                  <c:v>-26.199685039370078</c:v>
                </c:pt>
                <c:pt idx="183">
                  <c:v>-26.363727034120732</c:v>
                </c:pt>
                <c:pt idx="184">
                  <c:v>-26.52776902887139</c:v>
                </c:pt>
                <c:pt idx="185">
                  <c:v>-26.691811023622048</c:v>
                </c:pt>
                <c:pt idx="186">
                  <c:v>-26.855853018372699</c:v>
                </c:pt>
                <c:pt idx="187">
                  <c:v>-27.01989501312336</c:v>
                </c:pt>
                <c:pt idx="188">
                  <c:v>-27.183937007874011</c:v>
                </c:pt>
                <c:pt idx="189">
                  <c:v>-27.347979002624669</c:v>
                </c:pt>
                <c:pt idx="190">
                  <c:v>-27.512020997375327</c:v>
                </c:pt>
                <c:pt idx="191">
                  <c:v>-27.676062992125981</c:v>
                </c:pt>
                <c:pt idx="192">
                  <c:v>-27.840104986876639</c:v>
                </c:pt>
                <c:pt idx="193">
                  <c:v>-28.004146981627294</c:v>
                </c:pt>
                <c:pt idx="194">
                  <c:v>-28.168188976377952</c:v>
                </c:pt>
                <c:pt idx="195">
                  <c:v>-28.33223097112861</c:v>
                </c:pt>
                <c:pt idx="196">
                  <c:v>-28.496272965879264</c:v>
                </c:pt>
                <c:pt idx="197">
                  <c:v>-28.660314960629918</c:v>
                </c:pt>
                <c:pt idx="198">
                  <c:v>-28.824356955380573</c:v>
                </c:pt>
                <c:pt idx="199">
                  <c:v>-28.988398950131234</c:v>
                </c:pt>
                <c:pt idx="200">
                  <c:v>-29.152440944881889</c:v>
                </c:pt>
                <c:pt idx="201">
                  <c:v>-29.316482939632543</c:v>
                </c:pt>
                <c:pt idx="202">
                  <c:v>-29.480524934383205</c:v>
                </c:pt>
                <c:pt idx="203">
                  <c:v>-29.644566929133852</c:v>
                </c:pt>
                <c:pt idx="204">
                  <c:v>-29.808608923884513</c:v>
                </c:pt>
                <c:pt idx="205">
                  <c:v>-29.972650918635168</c:v>
                </c:pt>
                <c:pt idx="206">
                  <c:v>-30.136692913385822</c:v>
                </c:pt>
                <c:pt idx="207">
                  <c:v>-30.300734908136484</c:v>
                </c:pt>
                <c:pt idx="208">
                  <c:v>-30.464776902887138</c:v>
                </c:pt>
                <c:pt idx="209">
                  <c:v>-30.628818897637792</c:v>
                </c:pt>
                <c:pt idx="210">
                  <c:v>-30.792860892388454</c:v>
                </c:pt>
                <c:pt idx="211">
                  <c:v>-30.956902887139101</c:v>
                </c:pt>
                <c:pt idx="212">
                  <c:v>-31.120944881889763</c:v>
                </c:pt>
                <c:pt idx="213">
                  <c:v>-31.284986876640417</c:v>
                </c:pt>
                <c:pt idx="214">
                  <c:v>-31.449028871391072</c:v>
                </c:pt>
                <c:pt idx="215">
                  <c:v>-31.613070866141733</c:v>
                </c:pt>
                <c:pt idx="216">
                  <c:v>-31.777112860892387</c:v>
                </c:pt>
                <c:pt idx="217">
                  <c:v>-31.941154855643042</c:v>
                </c:pt>
                <c:pt idx="218">
                  <c:v>-32.105196850393696</c:v>
                </c:pt>
                <c:pt idx="219">
                  <c:v>-32.269238845144358</c:v>
                </c:pt>
                <c:pt idx="220">
                  <c:v>-32.433280839895012</c:v>
                </c:pt>
                <c:pt idx="221">
                  <c:v>-32.597322834645666</c:v>
                </c:pt>
                <c:pt idx="222">
                  <c:v>-32.761364829396328</c:v>
                </c:pt>
                <c:pt idx="223">
                  <c:v>-32.925406824146975</c:v>
                </c:pt>
                <c:pt idx="224">
                  <c:v>-33.089448818897637</c:v>
                </c:pt>
                <c:pt idx="225">
                  <c:v>-33.253490813648291</c:v>
                </c:pt>
                <c:pt idx="226">
                  <c:v>-33.417532808398946</c:v>
                </c:pt>
                <c:pt idx="227">
                  <c:v>-33.581574803149607</c:v>
                </c:pt>
                <c:pt idx="228">
                  <c:v>-33.745616797900261</c:v>
                </c:pt>
                <c:pt idx="229">
                  <c:v>-33.909658792650916</c:v>
                </c:pt>
                <c:pt idx="230">
                  <c:v>-34.073700787401577</c:v>
                </c:pt>
                <c:pt idx="231">
                  <c:v>-34.237742782152225</c:v>
                </c:pt>
                <c:pt idx="232">
                  <c:v>-34.401784776902886</c:v>
                </c:pt>
                <c:pt idx="233">
                  <c:v>-34.565826771653541</c:v>
                </c:pt>
                <c:pt idx="234">
                  <c:v>-34.729868766404195</c:v>
                </c:pt>
                <c:pt idx="235">
                  <c:v>-34.893910761154856</c:v>
                </c:pt>
                <c:pt idx="236">
                  <c:v>-35.057952755905511</c:v>
                </c:pt>
                <c:pt idx="237">
                  <c:v>-35.221994750656165</c:v>
                </c:pt>
                <c:pt idx="238">
                  <c:v>-35.38603674540682</c:v>
                </c:pt>
                <c:pt idx="239">
                  <c:v>-35.550078740157481</c:v>
                </c:pt>
                <c:pt idx="240">
                  <c:v>-35.714120734908136</c:v>
                </c:pt>
                <c:pt idx="241">
                  <c:v>-35.87816272965879</c:v>
                </c:pt>
                <c:pt idx="242">
                  <c:v>-36.042204724409444</c:v>
                </c:pt>
                <c:pt idx="243">
                  <c:v>-36.206246719160099</c:v>
                </c:pt>
                <c:pt idx="244">
                  <c:v>-36.37028871391076</c:v>
                </c:pt>
                <c:pt idx="245">
                  <c:v>-36.534330708661415</c:v>
                </c:pt>
                <c:pt idx="246">
                  <c:v>-36.698372703412069</c:v>
                </c:pt>
                <c:pt idx="247">
                  <c:v>-36.862414698162731</c:v>
                </c:pt>
                <c:pt idx="248">
                  <c:v>-37.026456692913378</c:v>
                </c:pt>
                <c:pt idx="249">
                  <c:v>-37.190498687664039</c:v>
                </c:pt>
                <c:pt idx="250">
                  <c:v>-37.354540682414701</c:v>
                </c:pt>
                <c:pt idx="251">
                  <c:v>-37.518582677165348</c:v>
                </c:pt>
                <c:pt idx="252">
                  <c:v>-37.68262467191601</c:v>
                </c:pt>
                <c:pt idx="253">
                  <c:v>-37.846666666666664</c:v>
                </c:pt>
                <c:pt idx="254">
                  <c:v>-38.010708661417318</c:v>
                </c:pt>
                <c:pt idx="255">
                  <c:v>-38.17475065616798</c:v>
                </c:pt>
                <c:pt idx="256">
                  <c:v>-38.338792650918634</c:v>
                </c:pt>
                <c:pt idx="257">
                  <c:v>-38.502834645669289</c:v>
                </c:pt>
                <c:pt idx="258">
                  <c:v>-38.666876640419943</c:v>
                </c:pt>
                <c:pt idx="259">
                  <c:v>-38.830918635170605</c:v>
                </c:pt>
                <c:pt idx="260">
                  <c:v>-38.994960629921259</c:v>
                </c:pt>
                <c:pt idx="261">
                  <c:v>-39.159002624671913</c:v>
                </c:pt>
                <c:pt idx="262">
                  <c:v>-39.323044619422568</c:v>
                </c:pt>
                <c:pt idx="263">
                  <c:v>-39.487086614173222</c:v>
                </c:pt>
                <c:pt idx="264">
                  <c:v>-39.651128608923884</c:v>
                </c:pt>
                <c:pt idx="265">
                  <c:v>-39.815170603674538</c:v>
                </c:pt>
                <c:pt idx="266">
                  <c:v>-39.979212598425192</c:v>
                </c:pt>
                <c:pt idx="267">
                  <c:v>-40.143254593175854</c:v>
                </c:pt>
                <c:pt idx="268">
                  <c:v>-40.307296587926501</c:v>
                </c:pt>
                <c:pt idx="269">
                  <c:v>-40.471338582677163</c:v>
                </c:pt>
                <c:pt idx="270">
                  <c:v>-40.635380577427824</c:v>
                </c:pt>
                <c:pt idx="271">
                  <c:v>-40.799422572178472</c:v>
                </c:pt>
                <c:pt idx="272">
                  <c:v>-40.963464566929133</c:v>
                </c:pt>
                <c:pt idx="273">
                  <c:v>-41.127506561679787</c:v>
                </c:pt>
                <c:pt idx="274">
                  <c:v>-41.291548556430442</c:v>
                </c:pt>
                <c:pt idx="275">
                  <c:v>-41.455590551181103</c:v>
                </c:pt>
                <c:pt idx="276">
                  <c:v>-41.619632545931758</c:v>
                </c:pt>
                <c:pt idx="277">
                  <c:v>-41.783674540682412</c:v>
                </c:pt>
                <c:pt idx="278">
                  <c:v>-41.947716535433067</c:v>
                </c:pt>
                <c:pt idx="279">
                  <c:v>-42.111758530183721</c:v>
                </c:pt>
                <c:pt idx="280">
                  <c:v>-42.275800524934382</c:v>
                </c:pt>
                <c:pt idx="281">
                  <c:v>-42.439842519685037</c:v>
                </c:pt>
                <c:pt idx="282">
                  <c:v>-42.603884514435691</c:v>
                </c:pt>
                <c:pt idx="283">
                  <c:v>-42.767926509186346</c:v>
                </c:pt>
                <c:pt idx="284">
                  <c:v>-42.931968503937007</c:v>
                </c:pt>
                <c:pt idx="285">
                  <c:v>-43.096010498687662</c:v>
                </c:pt>
                <c:pt idx="286">
                  <c:v>-43.260052493438316</c:v>
                </c:pt>
                <c:pt idx="287">
                  <c:v>-43.424094488188977</c:v>
                </c:pt>
                <c:pt idx="288">
                  <c:v>-43.588136482939625</c:v>
                </c:pt>
                <c:pt idx="289">
                  <c:v>-43.752178477690286</c:v>
                </c:pt>
                <c:pt idx="290">
                  <c:v>-43.916220472440948</c:v>
                </c:pt>
                <c:pt idx="291">
                  <c:v>-44.080262467191595</c:v>
                </c:pt>
                <c:pt idx="292">
                  <c:v>-44.244304461942257</c:v>
                </c:pt>
                <c:pt idx="293">
                  <c:v>-44.408346456692911</c:v>
                </c:pt>
                <c:pt idx="294">
                  <c:v>-44.572388451443565</c:v>
                </c:pt>
                <c:pt idx="295">
                  <c:v>-44.736430446194227</c:v>
                </c:pt>
                <c:pt idx="296">
                  <c:v>-44.900472440944881</c:v>
                </c:pt>
                <c:pt idx="297">
                  <c:v>-45.064514435695536</c:v>
                </c:pt>
                <c:pt idx="298">
                  <c:v>-45.22855643044619</c:v>
                </c:pt>
                <c:pt idx="299">
                  <c:v>-45.392598425196844</c:v>
                </c:pt>
                <c:pt idx="300">
                  <c:v>-45.556640419947506</c:v>
                </c:pt>
                <c:pt idx="301">
                  <c:v>-45.72068241469816</c:v>
                </c:pt>
                <c:pt idx="302">
                  <c:v>-45.884724409448815</c:v>
                </c:pt>
                <c:pt idx="303">
                  <c:v>-46.048766404199469</c:v>
                </c:pt>
                <c:pt idx="304">
                  <c:v>-46.212808398950131</c:v>
                </c:pt>
                <c:pt idx="305">
                  <c:v>-46.376850393700785</c:v>
                </c:pt>
                <c:pt idx="306">
                  <c:v>-46.540892388451439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6-4488-B40E-2D049BB21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20"/>
          <c:min val="-1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6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7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2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3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8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19.xml><?xml version="1.0" encoding="utf-8"?>
<formControlPr xmlns="http://schemas.microsoft.com/office/spreadsheetml/2009/9/main" objectType="Drop" dropLines="3" dropStyle="combo" dx="16" fmlaLink="$J$6" fmlaRange="$L$6:$L$8" sel="2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29" name="Drop Down 1" hidden="1">
              <a:extLst>
                <a:ext uri="{63B3BB69-23CF-44E3-9099-C40C66FF867C}">
                  <a14:compatExt spid="_x0000_s2992129"/>
                </a:ext>
                <a:ext uri="{FF2B5EF4-FFF2-40B4-BE49-F238E27FC236}">
                  <a16:creationId xmlns:a16="http://schemas.microsoft.com/office/drawing/2014/main" id="{00000000-0008-0000-0000-000001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2130" name="Button 2" hidden="1">
              <a:extLst>
                <a:ext uri="{63B3BB69-23CF-44E3-9099-C40C66FF867C}">
                  <a14:compatExt spid="_x0000_s2992130"/>
                </a:ext>
                <a:ext uri="{FF2B5EF4-FFF2-40B4-BE49-F238E27FC236}">
                  <a16:creationId xmlns:a16="http://schemas.microsoft.com/office/drawing/2014/main" id="{00000000-0008-0000-0000-000002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2131" name="Button 3" hidden="1">
              <a:extLst>
                <a:ext uri="{63B3BB69-23CF-44E3-9099-C40C66FF867C}">
                  <a14:compatExt spid="_x0000_s2992131"/>
                </a:ext>
                <a:ext uri="{FF2B5EF4-FFF2-40B4-BE49-F238E27FC236}">
                  <a16:creationId xmlns:a16="http://schemas.microsoft.com/office/drawing/2014/main" id="{00000000-0008-0000-0000-000003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2132" name="Button 4" hidden="1">
              <a:extLst>
                <a:ext uri="{63B3BB69-23CF-44E3-9099-C40C66FF867C}">
                  <a14:compatExt spid="_x0000_s2992132"/>
                </a:ext>
                <a:ext uri="{FF2B5EF4-FFF2-40B4-BE49-F238E27FC236}">
                  <a16:creationId xmlns:a16="http://schemas.microsoft.com/office/drawing/2014/main" id="{00000000-0008-0000-0000-000004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33" name="Drop Down 5" hidden="1">
              <a:extLst>
                <a:ext uri="{63B3BB69-23CF-44E3-9099-C40C66FF867C}">
                  <a14:compatExt spid="_x0000_s2992133"/>
                </a:ext>
                <a:ext uri="{FF2B5EF4-FFF2-40B4-BE49-F238E27FC236}">
                  <a16:creationId xmlns:a16="http://schemas.microsoft.com/office/drawing/2014/main" id="{00000000-0008-0000-0000-000005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2134" name="Drop Down 6" hidden="1">
              <a:extLst>
                <a:ext uri="{63B3BB69-23CF-44E3-9099-C40C66FF867C}">
                  <a14:compatExt spid="_x0000_s2992134"/>
                </a:ext>
                <a:ext uri="{FF2B5EF4-FFF2-40B4-BE49-F238E27FC236}">
                  <a16:creationId xmlns:a16="http://schemas.microsoft.com/office/drawing/2014/main" id="{00000000-0008-0000-0000-000006A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3" name="Drop Down 1" hidden="1">
              <a:extLst>
                <a:ext uri="{63B3BB69-23CF-44E3-9099-C40C66FF867C}">
                  <a14:compatExt spid="_x0000_s2993153"/>
                </a:ext>
                <a:ext uri="{FF2B5EF4-FFF2-40B4-BE49-F238E27FC236}">
                  <a16:creationId xmlns:a16="http://schemas.microsoft.com/office/drawing/2014/main" id="{00000000-0008-0000-0100-000001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3154" name="Button 2" hidden="1">
              <a:extLst>
                <a:ext uri="{63B3BB69-23CF-44E3-9099-C40C66FF867C}">
                  <a14:compatExt spid="_x0000_s2993154"/>
                </a:ext>
                <a:ext uri="{FF2B5EF4-FFF2-40B4-BE49-F238E27FC236}">
                  <a16:creationId xmlns:a16="http://schemas.microsoft.com/office/drawing/2014/main" id="{00000000-0008-0000-0100-000002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3155" name="Button 3" hidden="1">
              <a:extLst>
                <a:ext uri="{63B3BB69-23CF-44E3-9099-C40C66FF867C}">
                  <a14:compatExt spid="_x0000_s2993155"/>
                </a:ext>
                <a:ext uri="{FF2B5EF4-FFF2-40B4-BE49-F238E27FC236}">
                  <a16:creationId xmlns:a16="http://schemas.microsoft.com/office/drawing/2014/main" id="{00000000-0008-0000-0100-000003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3156" name="Button 4" hidden="1">
              <a:extLst>
                <a:ext uri="{63B3BB69-23CF-44E3-9099-C40C66FF867C}">
                  <a14:compatExt spid="_x0000_s2993156"/>
                </a:ext>
                <a:ext uri="{FF2B5EF4-FFF2-40B4-BE49-F238E27FC236}">
                  <a16:creationId xmlns:a16="http://schemas.microsoft.com/office/drawing/2014/main" id="{00000000-0008-0000-0100-000004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7" name="Drop Down 5" hidden="1">
              <a:extLst>
                <a:ext uri="{63B3BB69-23CF-44E3-9099-C40C66FF867C}">
                  <a14:compatExt spid="_x0000_s2993157"/>
                </a:ext>
                <a:ext uri="{FF2B5EF4-FFF2-40B4-BE49-F238E27FC236}">
                  <a16:creationId xmlns:a16="http://schemas.microsoft.com/office/drawing/2014/main" id="{00000000-0008-0000-0100-000005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3158" name="Drop Down 6" hidden="1">
              <a:extLst>
                <a:ext uri="{63B3BB69-23CF-44E3-9099-C40C66FF867C}">
                  <a14:compatExt spid="_x0000_s2993158"/>
                </a:ext>
                <a:ext uri="{FF2B5EF4-FFF2-40B4-BE49-F238E27FC236}">
                  <a16:creationId xmlns:a16="http://schemas.microsoft.com/office/drawing/2014/main" id="{00000000-0008-0000-0100-000006A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77" name="Drop Down 1" hidden="1">
              <a:extLst>
                <a:ext uri="{63B3BB69-23CF-44E3-9099-C40C66FF867C}">
                  <a14:compatExt spid="_x0000_s2994177"/>
                </a:ext>
                <a:ext uri="{FF2B5EF4-FFF2-40B4-BE49-F238E27FC236}">
                  <a16:creationId xmlns:a16="http://schemas.microsoft.com/office/drawing/2014/main" id="{00000000-0008-0000-0200-000001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94178" name="Button 2" hidden="1">
              <a:extLst>
                <a:ext uri="{63B3BB69-23CF-44E3-9099-C40C66FF867C}">
                  <a14:compatExt spid="_x0000_s2994178"/>
                </a:ext>
                <a:ext uri="{FF2B5EF4-FFF2-40B4-BE49-F238E27FC236}">
                  <a16:creationId xmlns:a16="http://schemas.microsoft.com/office/drawing/2014/main" id="{00000000-0008-0000-0200-000002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94179" name="Button 3" hidden="1">
              <a:extLst>
                <a:ext uri="{63B3BB69-23CF-44E3-9099-C40C66FF867C}">
                  <a14:compatExt spid="_x0000_s2994179"/>
                </a:ext>
                <a:ext uri="{FF2B5EF4-FFF2-40B4-BE49-F238E27FC236}">
                  <a16:creationId xmlns:a16="http://schemas.microsoft.com/office/drawing/2014/main" id="{00000000-0008-0000-0200-000003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94180" name="Button 4" hidden="1">
              <a:extLst>
                <a:ext uri="{63B3BB69-23CF-44E3-9099-C40C66FF867C}">
                  <a14:compatExt spid="_x0000_s2994180"/>
                </a:ext>
                <a:ext uri="{FF2B5EF4-FFF2-40B4-BE49-F238E27FC236}">
                  <a16:creationId xmlns:a16="http://schemas.microsoft.com/office/drawing/2014/main" id="{00000000-0008-0000-0200-000004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9" name="Line 4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111823500" y="15659100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0" name="Chart 1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1" name="Chart 1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2" name="Chart 13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3" name="Chart 14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4" name="Chart 1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16" name="Chart 27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17" name="Chart 2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18" name="Chart 11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19" name="Chart 1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0" name="Chart 1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0</xdr:colOff>
      <xdr:row>18</xdr:row>
      <xdr:rowOff>9525</xdr:rowOff>
    </xdr:from>
    <xdr:to>
      <xdr:col>97</xdr:col>
      <xdr:colOff>117022</xdr:colOff>
      <xdr:row>71</xdr:row>
      <xdr:rowOff>19050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97</xdr:col>
      <xdr:colOff>88447</xdr:colOff>
      <xdr:row>18</xdr:row>
      <xdr:rowOff>9525</xdr:rowOff>
    </xdr:from>
    <xdr:to>
      <xdr:col>99</xdr:col>
      <xdr:colOff>310244</xdr:colOff>
      <xdr:row>71</xdr:row>
      <xdr:rowOff>28575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103</xdr:col>
      <xdr:colOff>50347</xdr:colOff>
      <xdr:row>18</xdr:row>
      <xdr:rowOff>9525</xdr:rowOff>
    </xdr:from>
    <xdr:to>
      <xdr:col>104</xdr:col>
      <xdr:colOff>277587</xdr:colOff>
      <xdr:row>71</xdr:row>
      <xdr:rowOff>38100</xdr:rowOff>
    </xdr:to>
    <xdr:graphicFrame macro="">
      <xdr:nvGraphicFramePr>
        <xdr:cNvPr id="26" name="Chart 2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291194</xdr:colOff>
      <xdr:row>18</xdr:row>
      <xdr:rowOff>0</xdr:rowOff>
    </xdr:from>
    <xdr:to>
      <xdr:col>103</xdr:col>
      <xdr:colOff>69397</xdr:colOff>
      <xdr:row>71</xdr:row>
      <xdr:rowOff>28575</xdr:rowOff>
    </xdr:to>
    <xdr:graphicFrame macro="">
      <xdr:nvGraphicFramePr>
        <xdr:cNvPr id="27" name="Chart 29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81" name="Drop Down 5" hidden="1">
              <a:extLst>
                <a:ext uri="{63B3BB69-23CF-44E3-9099-C40C66FF867C}">
                  <a14:compatExt spid="_x0000_s2994181"/>
                </a:ext>
                <a:ext uri="{FF2B5EF4-FFF2-40B4-BE49-F238E27FC236}">
                  <a16:creationId xmlns:a16="http://schemas.microsoft.com/office/drawing/2014/main" id="{00000000-0008-0000-0200-000005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161925</xdr:colOff>
          <xdr:row>6</xdr:row>
          <xdr:rowOff>57150</xdr:rowOff>
        </xdr:to>
        <xdr:sp macro="" textlink="">
          <xdr:nvSpPr>
            <xdr:cNvPr id="2994182" name="Drop Down 6" hidden="1">
              <a:extLst>
                <a:ext uri="{63B3BB69-23CF-44E3-9099-C40C66FF867C}">
                  <a14:compatExt spid="_x0000_s2994182"/>
                </a:ext>
                <a:ext uri="{FF2B5EF4-FFF2-40B4-BE49-F238E27FC236}">
                  <a16:creationId xmlns:a16="http://schemas.microsoft.com/office/drawing/2014/main" id="{00000000-0008-0000-0200-000006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94183" name="Drop Down 7" hidden="1">
              <a:extLst>
                <a:ext uri="{63B3BB69-23CF-44E3-9099-C40C66FF867C}">
                  <a14:compatExt spid="_x0000_s2994183"/>
                </a:ext>
                <a:ext uri="{FF2B5EF4-FFF2-40B4-BE49-F238E27FC236}">
                  <a16:creationId xmlns:a16="http://schemas.microsoft.com/office/drawing/2014/main" id="{00000000-0008-0000-0200-000007B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0.04937</cdr:x>
      <cdr:y>0.06022</cdr:y>
    </cdr:from>
    <cdr:to>
      <cdr:x>0.17716</cdr:x>
      <cdr:y>0.09937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231321" y="544285"/>
          <a:ext cx="598714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0.15392</cdr:x>
      <cdr:y>0.0813</cdr:y>
    </cdr:from>
    <cdr:to>
      <cdr:x>0.37755</cdr:x>
      <cdr:y>0.09937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21178" y="734785"/>
          <a:ext cx="1047750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0.37755</cdr:x>
      <cdr:y>0.0813</cdr:y>
    </cdr:from>
    <cdr:to>
      <cdr:x>0.54309</cdr:x>
      <cdr:y>0.09937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68928" y="734785"/>
          <a:ext cx="775608" cy="163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0.52276</cdr:x>
      <cdr:y>0.07829</cdr:y>
    </cdr:from>
    <cdr:to>
      <cdr:x>0.66507</cdr:x>
      <cdr:y>0.10238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449285" y="707571"/>
          <a:ext cx="666749" cy="217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0.64765</cdr:x>
      <cdr:y>0.0813</cdr:y>
    </cdr:from>
    <cdr:to>
      <cdr:x>0.84223</cdr:x>
      <cdr:y>0.09937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4393" y="734784"/>
          <a:ext cx="911678" cy="163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0.83061</cdr:x>
      <cdr:y>0.07829</cdr:y>
    </cdr:from>
    <cdr:to>
      <cdr:x>0.97873</cdr:x>
      <cdr:y>0.09937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3891641" y="707571"/>
          <a:ext cx="69396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r\Desktop\1-Al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2.2 15T-CPT"/>
      <sheetName val="L2.2 5T-CPT"/>
      <sheetName val="L2.2 VS"/>
      <sheetName val="L2.2 B1"/>
      <sheetName val="L2.2 B2 "/>
      <sheetName val="L2.2 B3"/>
      <sheetName val="L2.2 Consol"/>
      <sheetName val="All Consol"/>
      <sheetName val="Unit Weight"/>
      <sheetName val="W9a 5T-CPT"/>
      <sheetName val="W9a 15T-CPT"/>
      <sheetName val="W9a VS"/>
      <sheetName val="W9a B1"/>
      <sheetName val="W9a B2"/>
      <sheetName val="W9a B3"/>
      <sheetName val="W9a Consol"/>
      <sheetName val="W14e2 15T-CPT"/>
      <sheetName val="W14e2 5T-CPT"/>
      <sheetName val="W14e2 VS"/>
      <sheetName val="W14e2 B1"/>
      <sheetName val="W14e2 B2"/>
      <sheetName val="W14e2 B3"/>
      <sheetName val="W14e2 Consol"/>
      <sheetName val="AutoCAD"/>
      <sheetName val="Classification"/>
      <sheetName val="5T vs 15T CPT"/>
      <sheetName val="USR vs PI,LL"/>
      <sheetName val="Best Shear"/>
      <sheetName val="5T Nkt Cal"/>
      <sheetName val="Shear"/>
      <sheetName val="Data Rating"/>
      <sheetName val="Data Check"/>
    </sheetNames>
    <sheetDataSet>
      <sheetData sheetId="0"/>
      <sheetData sheetId="1">
        <row r="50">
          <cell r="EG50">
            <v>20</v>
          </cell>
        </row>
      </sheetData>
      <sheetData sheetId="2"/>
      <sheetData sheetId="3"/>
      <sheetData sheetId="4"/>
      <sheetData sheetId="5"/>
      <sheetData sheetId="6">
        <row r="5">
          <cell r="G5">
            <v>0.36873401853249715</v>
          </cell>
        </row>
        <row r="7">
          <cell r="G7">
            <v>6.3947115826581691E-2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10" Type="http://schemas.openxmlformats.org/officeDocument/2006/relationships/ctrlProp" Target="../ctrlProps/ctrlProp19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5">
    <pageSetUpPr fitToPage="1"/>
  </sheetPr>
  <dimension ref="A1:FC1048"/>
  <sheetViews>
    <sheetView tabSelected="1" zoomScale="70" zoomScaleNormal="70" zoomScaleSheetLayoutView="50" workbookViewId="0">
      <pane ySplit="12" topLeftCell="A13" activePane="bottomLeft" state="frozen"/>
      <selection pane="bottomLeft" activeCell="H35" sqref="H35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162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44035.554131944446</v>
      </c>
      <c r="N3" s="52" t="s">
        <v>7</v>
      </c>
      <c r="O3" s="3">
        <f>I379</f>
        <v>60.039370078740156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161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366</v>
      </c>
      <c r="U4" s="61">
        <f>COUNT(I14:I503)</f>
        <v>366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f>(8.38+6.52)/2</f>
        <v>7.45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3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0.15112999999999999</v>
      </c>
      <c r="D9">
        <v>-0.15734000000000001</v>
      </c>
      <c r="E9">
        <v>-7.0819999999999994E-2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7.45</v>
      </c>
      <c r="K13" s="6" t="str">
        <f>IF(I13=0,"Copy Down",IF(J13&gt;3, 112, IF(J13&gt;-3, 110, IF(J13&gt;-31, 106, IF(J13&gt;-61, 115, 114)))))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2.1</v>
      </c>
      <c r="C14">
        <v>0.17907999999999999</v>
      </c>
      <c r="D14">
        <v>-0.12063</v>
      </c>
      <c r="E14">
        <v>-6.6030000000000005E-2</v>
      </c>
      <c r="F14">
        <v>2.0116299999999998</v>
      </c>
      <c r="G14">
        <v>1.9659</v>
      </c>
      <c r="H14" s="15"/>
      <c r="I14" s="11">
        <f t="shared" si="0"/>
        <v>0.16404199475065617</v>
      </c>
      <c r="J14" s="10">
        <f t="shared" si="1"/>
        <v>7.285958005249344</v>
      </c>
      <c r="K14" s="6">
        <v>112</v>
      </c>
      <c r="L14" s="10">
        <v>18.372703412073491</v>
      </c>
      <c r="M14" s="10">
        <v>18.372703412073491</v>
      </c>
      <c r="N14" s="10">
        <v>0</v>
      </c>
      <c r="O14" s="10">
        <v>7.3715645756457571</v>
      </c>
      <c r="P14" s="10">
        <v>7.3900320923403111</v>
      </c>
      <c r="Q14" s="10">
        <v>0.25555402133771032</v>
      </c>
      <c r="R14" s="10">
        <v>3.4580908194240361</v>
      </c>
      <c r="S14" s="10">
        <v>1.2824664371218175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73.61738635752468</v>
      </c>
      <c r="AC14" s="6">
        <v>24.101601521098956</v>
      </c>
      <c r="AD14" s="13">
        <v>2.281012121376361</v>
      </c>
      <c r="AE14" s="8">
        <v>739.00320923403115</v>
      </c>
      <c r="AF14" s="6">
        <v>868.334793015797</v>
      </c>
      <c r="AG14" s="6">
        <v>429.25240692552336</v>
      </c>
      <c r="AH14" s="6">
        <v>26.382166706505959</v>
      </c>
      <c r="AI14" s="6">
        <v>2.8917690489301711</v>
      </c>
      <c r="AJ14" s="6"/>
      <c r="AK14" s="6"/>
      <c r="AL14" s="6"/>
      <c r="AM14" s="6"/>
      <c r="AN14" s="6">
        <v>7.3715645756457571</v>
      </c>
      <c r="AO14" s="6">
        <v>1.3630506710297745</v>
      </c>
      <c r="AP14" s="6">
        <v>3.4340192554041868</v>
      </c>
      <c r="AQ14" s="6">
        <v>111.47500000000001</v>
      </c>
      <c r="AR14" s="6"/>
      <c r="AS14" s="6"/>
      <c r="AT14" s="6">
        <v>268.17952532585207</v>
      </c>
      <c r="AU14" s="6">
        <v>1</v>
      </c>
      <c r="AV14" s="10"/>
      <c r="AW14" s="13">
        <v>130.25021895236955</v>
      </c>
      <c r="AX14" s="1" t="s">
        <v>150</v>
      </c>
      <c r="AY14" s="17">
        <v>7.285958005249344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73.61738635752468</v>
      </c>
      <c r="BG14" s="18">
        <v>24.101601521098956</v>
      </c>
      <c r="BH14" s="18">
        <v>2.281012121376361</v>
      </c>
      <c r="BI14" s="15"/>
      <c r="BJ14" s="19">
        <f t="shared" ref="BJ14" ca="1" si="2">IF((0.381*BM14)+(0.05*(M14/2116.217)-0.15)&lt;1,(0.381*BM14)+(0.05*(M14/2116.217)-0.15),1)</f>
        <v>0.67119323643776929</v>
      </c>
      <c r="BK14" s="18">
        <f t="shared" ref="BK14" ca="1" si="3">((P14-(L14/2000))/1.06)*(1.06/(M14/2000))^BJ14</f>
        <v>168.62034942064841</v>
      </c>
      <c r="BL14" s="17">
        <f t="shared" ref="BL14" si="4">(Q14/(P14-(L14/2000)))*100</f>
        <v>3.4623948300503193</v>
      </c>
      <c r="BM14" s="17">
        <f t="shared" ref="BM14" ca="1" si="5">SQRT(((3.47-LOG(BK14))^2)+((LOG(BL14)+1.22)^2))</f>
        <v>2.1542234733612124</v>
      </c>
      <c r="BN14" s="16">
        <f t="shared" ref="BN14" si="6">SQRT(((3.47-LOG(P14/1.06))^2)+((LOG(R14)+1.22)^2))</f>
        <v>3.1611462806614492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2.2000000000000002</v>
      </c>
      <c r="C15">
        <v>0.18704999999999999</v>
      </c>
      <c r="D15">
        <v>-0.11005</v>
      </c>
      <c r="E15">
        <v>-6.8739999999999996E-2</v>
      </c>
      <c r="F15">
        <v>2.0372300000000001</v>
      </c>
      <c r="G15">
        <v>1.91858</v>
      </c>
      <c r="H15" s="15"/>
      <c r="I15" s="11">
        <f t="shared" si="0"/>
        <v>0.32808398950131235</v>
      </c>
      <c r="J15" s="10">
        <f t="shared" si="1"/>
        <v>7.1219160104986878</v>
      </c>
      <c r="K15" s="6">
        <v>112</v>
      </c>
      <c r="L15" s="10">
        <v>36.745406824146983</v>
      </c>
      <c r="M15" s="10">
        <v>36.745406824146983</v>
      </c>
      <c r="N15" s="10">
        <v>0</v>
      </c>
      <c r="O15" s="10">
        <v>9.4735813795061041</v>
      </c>
      <c r="P15" s="10">
        <v>9.4816006769434047</v>
      </c>
      <c r="Q15" s="10">
        <v>0.32920592942141985</v>
      </c>
      <c r="R15" s="10">
        <v>3.4720501383480151</v>
      </c>
      <c r="S15" s="10">
        <v>0.5568956553681389</v>
      </c>
      <c r="T15" s="14" t="s">
        <v>33</v>
      </c>
      <c r="U15" s="6">
        <v>3</v>
      </c>
      <c r="V15" s="14" t="s">
        <v>33</v>
      </c>
      <c r="W15" s="6">
        <v>3</v>
      </c>
      <c r="X15" s="14" t="s">
        <v>152</v>
      </c>
      <c r="Y15" s="6">
        <v>8</v>
      </c>
      <c r="Z15" s="14" t="s">
        <v>118</v>
      </c>
      <c r="AA15" s="9">
        <v>5</v>
      </c>
      <c r="AB15" s="7">
        <v>67.294961424818581</v>
      </c>
      <c r="AC15" s="6">
        <v>30.049570276791854</v>
      </c>
      <c r="AD15" s="13">
        <v>2.6554682983895579</v>
      </c>
      <c r="AE15" s="8">
        <v>948.16006769434046</v>
      </c>
      <c r="AF15" s="6">
        <v>1113.3209380625096</v>
      </c>
      <c r="AG15" s="6">
        <v>586.12005077075537</v>
      </c>
      <c r="AH15" s="6">
        <v>11.456139196144571</v>
      </c>
      <c r="AI15" s="6">
        <v>2.8801427403228548</v>
      </c>
      <c r="AJ15" s="6"/>
      <c r="AK15" s="6"/>
      <c r="AL15" s="6"/>
      <c r="AM15" s="6"/>
      <c r="AN15" s="6">
        <v>9.4735813795061041</v>
      </c>
      <c r="AO15" s="6">
        <v>1.7912893692513336</v>
      </c>
      <c r="AP15" s="6">
        <v>4.6889604061660428</v>
      </c>
      <c r="AQ15" s="6">
        <v>111.47500000000001</v>
      </c>
      <c r="AR15" s="6"/>
      <c r="AS15" s="6"/>
      <c r="AT15" s="6">
        <v>168.14112732574426</v>
      </c>
      <c r="AU15" s="6">
        <v>1</v>
      </c>
      <c r="AV15" s="10"/>
      <c r="AW15" s="13">
        <v>166.99814070937646</v>
      </c>
      <c r="AX15" s="1" t="s">
        <v>150</v>
      </c>
      <c r="AY15" s="17">
        <v>7.1219160104986878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67.294961424818581</v>
      </c>
      <c r="BG15" s="18">
        <v>30.049570276791854</v>
      </c>
      <c r="BH15" s="18">
        <v>2.6554682983895579</v>
      </c>
      <c r="BI15" s="15"/>
      <c r="BJ15" s="19">
        <f t="shared" ref="BJ15:BJ78" ca="1" si="7">IF((0.381*BM15)+(0.05*(M15/2116.217)-0.15)&lt;1,(0.381*BM15)+(0.05*(M15/2116.217)-0.15),1)</f>
        <v>0.68705766946728686</v>
      </c>
      <c r="BK15" s="18">
        <f t="shared" ref="BK15:BK78" ca="1" si="8">((P15-(L15/2000))/1.06)*(1.06/(M15/2000))^BJ15</f>
        <v>144.78822204217036</v>
      </c>
      <c r="BL15" s="17">
        <f t="shared" ref="BL15:BL78" si="9">(Q15/(P15-(L15/2000)))*100</f>
        <v>3.478791067299758</v>
      </c>
      <c r="BM15" s="17">
        <f t="shared" ref="BM15:BM78" ca="1" si="10">SQRT(((3.47-LOG(BK15))^2)+((LOG(BL15)+1.22)^2))</f>
        <v>2.1947230532624462</v>
      </c>
      <c r="BN15" s="16">
        <f t="shared" ref="BN15:BN78" si="11">SQRT(((3.47-LOG(P15/1.06))^2)+((LOG(R15)+1.22)^2))</f>
        <v>3.072803849053984</v>
      </c>
      <c r="BO15" s="15"/>
      <c r="BP15" s="2"/>
      <c r="BR15" s="5"/>
      <c r="BV15" s="89" t="s">
        <v>4</v>
      </c>
      <c r="BW15" s="98">
        <f ca="1">TODAY()</f>
        <v>45065</v>
      </c>
      <c r="BX15" s="98"/>
      <c r="BZ15" s="93" t="s">
        <v>5</v>
      </c>
      <c r="CA15" s="93"/>
      <c r="CB15" s="99">
        <f>J7</f>
        <v>7.45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45065</v>
      </c>
      <c r="CV15" s="98"/>
      <c r="CX15" s="93" t="s">
        <v>5</v>
      </c>
      <c r="CY15" s="93"/>
      <c r="CZ15" s="99">
        <f>CB15</f>
        <v>7.45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2.1</v>
      </c>
      <c r="C16">
        <v>0.20166999999999999</v>
      </c>
      <c r="D16">
        <v>-0.10277</v>
      </c>
      <c r="E16">
        <v>-6.241E-2</v>
      </c>
      <c r="F16">
        <v>2.0081000000000002</v>
      </c>
      <c r="G16">
        <v>1.9537800000000001</v>
      </c>
      <c r="H16" s="15"/>
      <c r="I16" s="11">
        <f t="shared" si="0"/>
        <v>0.49212598425196846</v>
      </c>
      <c r="J16" s="10">
        <f t="shared" si="1"/>
        <v>6.9578740157480317</v>
      </c>
      <c r="K16" s="6">
        <v>112</v>
      </c>
      <c r="L16" s="10">
        <v>55.118110236220467</v>
      </c>
      <c r="M16" s="10">
        <v>55.118110236220467</v>
      </c>
      <c r="N16" s="10">
        <v>0</v>
      </c>
      <c r="O16" s="10">
        <v>13.32947669599773</v>
      </c>
      <c r="P16" s="10">
        <v>13.361900874578357</v>
      </c>
      <c r="Q16" s="10">
        <v>0.37988512515387773</v>
      </c>
      <c r="R16" s="10">
        <v>2.8430470239202794</v>
      </c>
      <c r="S16" s="10">
        <v>2.2516790680990613</v>
      </c>
      <c r="T16" s="14" t="s">
        <v>153</v>
      </c>
      <c r="U16" s="6">
        <v>5</v>
      </c>
      <c r="V16" s="14" t="s">
        <v>151</v>
      </c>
      <c r="W16" s="6">
        <v>4</v>
      </c>
      <c r="X16" s="14" t="s">
        <v>154</v>
      </c>
      <c r="Y16" s="6">
        <v>5</v>
      </c>
      <c r="Z16" s="14" t="s">
        <v>118</v>
      </c>
      <c r="AA16" s="9">
        <v>5</v>
      </c>
      <c r="AB16" s="7">
        <v>43.27452526570363</v>
      </c>
      <c r="AC16" s="6">
        <v>50.890588069822741</v>
      </c>
      <c r="AD16" s="13">
        <v>5.834886664473629</v>
      </c>
      <c r="AE16" s="8">
        <v>1336.1900874578357</v>
      </c>
      <c r="AF16" s="6">
        <v>1568.7460964070879</v>
      </c>
      <c r="AG16" s="6">
        <v>877.14256559337673</v>
      </c>
      <c r="AH16" s="6">
        <v>46.320255115180693</v>
      </c>
      <c r="AI16" s="6">
        <v>3.5173530074824417</v>
      </c>
      <c r="AJ16" s="6"/>
      <c r="AK16" s="6"/>
      <c r="AL16" s="6"/>
      <c r="AM16" s="6"/>
      <c r="AN16" s="6">
        <v>6.6647383479988651</v>
      </c>
      <c r="AO16" s="6">
        <v>2.464515861113429</v>
      </c>
      <c r="AP16" s="6">
        <v>7.0171405247470142</v>
      </c>
      <c r="AQ16" s="6">
        <v>114.66</v>
      </c>
      <c r="AR16" s="6"/>
      <c r="AS16" s="6"/>
      <c r="AT16" s="6">
        <v>157.45520736926593</v>
      </c>
      <c r="AU16" s="6">
        <v>1</v>
      </c>
      <c r="AV16" s="10"/>
      <c r="AW16" s="13">
        <v>235.3119144610632</v>
      </c>
      <c r="AX16" s="1" t="s">
        <v>150</v>
      </c>
      <c r="AY16" s="17">
        <v>6.9578740157480317</v>
      </c>
      <c r="AZ16" s="12">
        <v>0</v>
      </c>
      <c r="BA16" s="12">
        <v>100</v>
      </c>
      <c r="BB16" s="12">
        <v>0</v>
      </c>
      <c r="BC16" s="12">
        <v>0</v>
      </c>
      <c r="BD16" s="12">
        <v>100</v>
      </c>
      <c r="BE16" s="12">
        <v>0</v>
      </c>
      <c r="BF16" s="18">
        <v>43.27452526570363</v>
      </c>
      <c r="BG16" s="18">
        <v>50.890588069822741</v>
      </c>
      <c r="BH16" s="18">
        <v>5.834886664473629</v>
      </c>
      <c r="BI16" s="15"/>
      <c r="BJ16" s="19">
        <f t="shared" ca="1" si="7"/>
        <v>0.663438106022885</v>
      </c>
      <c r="BK16" s="18">
        <f t="shared" ca="1" si="8"/>
        <v>141.65851249108889</v>
      </c>
      <c r="BL16" s="17">
        <f t="shared" si="9"/>
        <v>2.8489229562082348</v>
      </c>
      <c r="BM16" s="17">
        <f t="shared" ca="1" si="10"/>
        <v>2.1315900964867276</v>
      </c>
      <c r="BN16" s="16">
        <f t="shared" si="11"/>
        <v>2.9009977000901208</v>
      </c>
      <c r="BO16" s="15"/>
      <c r="BP16" s="2"/>
      <c r="BR16" s="5"/>
      <c r="BV16" s="89" t="s">
        <v>10</v>
      </c>
      <c r="BW16" s="36" t="str">
        <f>O2</f>
        <v>SCPT-03</v>
      </c>
      <c r="BX16" s="36"/>
      <c r="BY16" s="93" t="s">
        <v>6</v>
      </c>
      <c r="BZ16" s="93"/>
      <c r="CA16" s="93"/>
      <c r="CB16" s="97">
        <f>J8</f>
        <v>3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SCPT-03</v>
      </c>
      <c r="CV16" s="36"/>
      <c r="CW16" s="93" t="s">
        <v>6</v>
      </c>
      <c r="CX16" s="93"/>
      <c r="CY16" s="93"/>
      <c r="CZ16" s="97">
        <f>CB16</f>
        <v>3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0.21368000000000001</v>
      </c>
      <c r="D17">
        <v>-6.2449999999999999E-2</v>
      </c>
      <c r="E17">
        <v>-6.0650000000000003E-2</v>
      </c>
      <c r="F17">
        <v>2.04298</v>
      </c>
      <c r="G17">
        <v>1.9614799999999999</v>
      </c>
      <c r="H17" s="15"/>
      <c r="I17" s="11">
        <f t="shared" si="0"/>
        <v>0.65616797900262469</v>
      </c>
      <c r="J17" s="10">
        <f t="shared" si="1"/>
        <v>6.7938320209973755</v>
      </c>
      <c r="K17" s="6">
        <v>112</v>
      </c>
      <c r="L17" s="10">
        <v>73.490813648293965</v>
      </c>
      <c r="M17" s="10">
        <v>73.490813648293965</v>
      </c>
      <c r="N17" s="10">
        <v>0</v>
      </c>
      <c r="O17" s="10">
        <v>16.497007663922798</v>
      </c>
      <c r="P17" s="10">
        <v>16.536217401873447</v>
      </c>
      <c r="Q17" s="10">
        <v>0.66056990151826023</v>
      </c>
      <c r="R17" s="10">
        <v>3.9946856373781219</v>
      </c>
      <c r="S17" s="10">
        <v>2.7228984687951785</v>
      </c>
      <c r="T17" s="14" t="s">
        <v>153</v>
      </c>
      <c r="U17" s="6">
        <v>4</v>
      </c>
      <c r="V17" s="14" t="s">
        <v>151</v>
      </c>
      <c r="W17" s="6">
        <v>4</v>
      </c>
      <c r="X17" s="14" t="s">
        <v>152</v>
      </c>
      <c r="Y17" s="6">
        <v>8</v>
      </c>
      <c r="Z17" s="14" t="s">
        <v>118</v>
      </c>
      <c r="AA17" s="9">
        <v>5</v>
      </c>
      <c r="AB17" s="7">
        <v>65.047433599546935</v>
      </c>
      <c r="AC17" s="6">
        <v>32.148347061276255</v>
      </c>
      <c r="AD17" s="13">
        <v>2.8042193391768095</v>
      </c>
      <c r="AE17" s="8">
        <v>1653.6217401873448</v>
      </c>
      <c r="AF17" s="6">
        <v>1941.1143523587414</v>
      </c>
      <c r="AG17" s="6">
        <v>1102.4144934582298</v>
      </c>
      <c r="AH17" s="6">
        <v>56.013911358072249</v>
      </c>
      <c r="AI17" s="6">
        <v>2.5033258953922131</v>
      </c>
      <c r="AJ17" s="6"/>
      <c r="AK17" s="6"/>
      <c r="AL17" s="6"/>
      <c r="AM17" s="6"/>
      <c r="AN17" s="6">
        <v>10.998005109281864</v>
      </c>
      <c r="AO17" s="6">
        <v>3.2134274019188247</v>
      </c>
      <c r="AP17" s="6">
        <v>8.7169014542076084</v>
      </c>
      <c r="AQ17" s="6">
        <v>114.66</v>
      </c>
      <c r="AR17" s="6"/>
      <c r="AS17" s="6"/>
      <c r="AT17" s="6">
        <v>145.57766207661169</v>
      </c>
      <c r="AU17" s="6">
        <v>1</v>
      </c>
      <c r="AV17" s="10"/>
      <c r="AW17" s="13">
        <v>291.16715285381122</v>
      </c>
      <c r="AX17" s="1" t="s">
        <v>150</v>
      </c>
      <c r="AY17" s="17">
        <v>6.7938320209973755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65.047433599546935</v>
      </c>
      <c r="BG17" s="18">
        <v>32.148347061276255</v>
      </c>
      <c r="BH17" s="18">
        <v>2.8042193391768095</v>
      </c>
      <c r="BI17" s="15"/>
      <c r="BJ17" s="19">
        <f t="shared" ca="1" si="7"/>
        <v>0.69617531295784019</v>
      </c>
      <c r="BK17" s="18">
        <f t="shared" ca="1" si="8"/>
        <v>161.67829051626936</v>
      </c>
      <c r="BL17" s="17">
        <f t="shared" si="9"/>
        <v>4.0035820644228215</v>
      </c>
      <c r="BM17" s="17">
        <f t="shared" ca="1" si="10"/>
        <v>2.216375172202758</v>
      </c>
      <c r="BN17" s="16">
        <f t="shared" si="11"/>
        <v>2.9158076901007335</v>
      </c>
      <c r="BO17" s="15"/>
      <c r="BP17" s="2"/>
      <c r="BR17" s="5"/>
      <c r="BV17" s="91" t="s">
        <v>49</v>
      </c>
      <c r="BW17" s="94" t="str">
        <f>J4</f>
        <v>N30° 03' 13.88", W90° 38' 19.11"</v>
      </c>
      <c r="BX17" s="94"/>
      <c r="BY17" s="95" t="s">
        <v>7</v>
      </c>
      <c r="BZ17" s="95"/>
      <c r="CA17" s="95"/>
      <c r="CB17" s="96">
        <f>O3</f>
        <v>60.039370078740156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03' 13.88", W90° 38' 19.11"</v>
      </c>
      <c r="CV17" s="94"/>
      <c r="CW17" s="95" t="s">
        <v>7</v>
      </c>
      <c r="CX17" s="95"/>
      <c r="CY17" s="95"/>
      <c r="CZ17" s="96">
        <f>CB17</f>
        <v>60.039370078740156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2.1</v>
      </c>
      <c r="C18">
        <v>0.22472</v>
      </c>
      <c r="D18">
        <v>-4.8980000000000003E-2</v>
      </c>
      <c r="E18">
        <v>-6.8709999999999993E-2</v>
      </c>
      <c r="F18">
        <v>1.9964</v>
      </c>
      <c r="G18">
        <v>1.9640299999999999</v>
      </c>
      <c r="H18" s="15"/>
      <c r="I18" s="11">
        <f t="shared" si="0"/>
        <v>0.82020997375328075</v>
      </c>
      <c r="J18" s="10">
        <f t="shared" si="1"/>
        <v>6.6297900262467193</v>
      </c>
      <c r="K18" s="6">
        <v>112</v>
      </c>
      <c r="L18" s="10">
        <v>91.863517060367442</v>
      </c>
      <c r="M18" s="10">
        <v>91.863517060367442</v>
      </c>
      <c r="N18" s="10">
        <v>0</v>
      </c>
      <c r="O18" s="10">
        <v>19.408709736020437</v>
      </c>
      <c r="P18" s="10">
        <v>19.416844696401547</v>
      </c>
      <c r="Q18" s="10">
        <v>0.75434033647927778</v>
      </c>
      <c r="R18" s="10">
        <v>3.8849789874411309</v>
      </c>
      <c r="S18" s="10">
        <v>0.56492780424364142</v>
      </c>
      <c r="T18" s="14" t="s">
        <v>153</v>
      </c>
      <c r="U18" s="6">
        <v>4</v>
      </c>
      <c r="V18" s="14" t="s">
        <v>151</v>
      </c>
      <c r="W18" s="6">
        <v>4</v>
      </c>
      <c r="X18" s="14" t="s">
        <v>152</v>
      </c>
      <c r="Y18" s="6">
        <v>8</v>
      </c>
      <c r="Z18" s="14" t="s">
        <v>118</v>
      </c>
      <c r="AA18" s="9">
        <v>5</v>
      </c>
      <c r="AB18" s="7">
        <v>57.48934909010552</v>
      </c>
      <c r="AC18" s="6">
        <v>39.060410064462488</v>
      </c>
      <c r="AD18" s="13">
        <v>3.4502408454319906</v>
      </c>
      <c r="AE18" s="8">
        <v>1941.6844696401545</v>
      </c>
      <c r="AF18" s="6">
        <v>2278.9309338672192</v>
      </c>
      <c r="AG18" s="6">
        <v>1294.4563130934366</v>
      </c>
      <c r="AH18" s="6">
        <v>11.621371973012053</v>
      </c>
      <c r="AI18" s="6">
        <v>2.5740164959261649</v>
      </c>
      <c r="AJ18" s="6"/>
      <c r="AK18" s="6"/>
      <c r="AL18" s="6"/>
      <c r="AM18" s="6"/>
      <c r="AN18" s="6">
        <v>12.939139824013624</v>
      </c>
      <c r="AO18" s="6">
        <v>3.7733936794658987</v>
      </c>
      <c r="AP18" s="6">
        <v>10.061194191654055</v>
      </c>
      <c r="AQ18" s="6">
        <v>114.66</v>
      </c>
      <c r="AR18" s="6"/>
      <c r="AS18" s="6"/>
      <c r="AT18" s="6">
        <v>136.30232744390983</v>
      </c>
      <c r="AU18" s="6">
        <v>1</v>
      </c>
      <c r="AV18" s="10"/>
      <c r="AW18" s="13">
        <v>341.83964008008286</v>
      </c>
      <c r="AX18" s="1" t="s">
        <v>150</v>
      </c>
      <c r="AY18" s="17">
        <v>6.6297900262467193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57.48934909010552</v>
      </c>
      <c r="BG18" s="18">
        <v>39.060410064462488</v>
      </c>
      <c r="BH18" s="18">
        <v>3.4502408454319906</v>
      </c>
      <c r="BI18" s="15"/>
      <c r="BJ18" s="19">
        <f t="shared" ca="1" si="7"/>
        <v>0.69323517357529407</v>
      </c>
      <c r="BK18" s="18">
        <f t="shared" ca="1" si="8"/>
        <v>161.01169276215558</v>
      </c>
      <c r="BL18" s="17">
        <f t="shared" si="9"/>
        <v>3.8941909392638618</v>
      </c>
      <c r="BM18" s="17">
        <f t="shared" ca="1" si="10"/>
        <v>2.2075189190014628</v>
      </c>
      <c r="BN18" s="16">
        <f t="shared" si="11"/>
        <v>2.8539968268875584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2.1</v>
      </c>
      <c r="C19">
        <v>0.20652999999999999</v>
      </c>
      <c r="D19">
        <v>-4.718E-2</v>
      </c>
      <c r="E19">
        <v>-6.8360000000000004E-2</v>
      </c>
      <c r="F19">
        <v>2.0124</v>
      </c>
      <c r="G19">
        <v>1.98645</v>
      </c>
      <c r="H19" s="15"/>
      <c r="I19" s="11">
        <f t="shared" si="0"/>
        <v>0.98425196850393692</v>
      </c>
      <c r="J19" s="10">
        <f t="shared" si="1"/>
        <v>6.4657480314960631</v>
      </c>
      <c r="K19" s="6">
        <v>112</v>
      </c>
      <c r="L19" s="10">
        <v>110.23622047244093</v>
      </c>
      <c r="M19" s="10">
        <v>110.23622047244093</v>
      </c>
      <c r="N19" s="10">
        <v>0</v>
      </c>
      <c r="O19" s="10">
        <v>14.611258586432017</v>
      </c>
      <c r="P19" s="10">
        <v>14.62074294782421</v>
      </c>
      <c r="Q19" s="10">
        <v>0.76687090685268766</v>
      </c>
      <c r="R19" s="10">
        <v>5.245088499191553</v>
      </c>
      <c r="S19" s="10">
        <v>0.65863620779116205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164</v>
      </c>
      <c r="Y19" s="6">
        <v>9</v>
      </c>
      <c r="Z19" s="14" t="s">
        <v>118</v>
      </c>
      <c r="AA19" s="9">
        <v>5</v>
      </c>
      <c r="AB19" s="7">
        <v>97.81</v>
      </c>
      <c r="AC19" s="6">
        <v>1.8400000000000034</v>
      </c>
      <c r="AD19" s="13">
        <v>0.35</v>
      </c>
      <c r="AE19" s="8">
        <v>1462.074294782421</v>
      </c>
      <c r="AF19" s="6">
        <v>1713.6029220691753</v>
      </c>
      <c r="AG19" s="6">
        <v>971.55572108681577</v>
      </c>
      <c r="AH19" s="6">
        <v>13.549087703132475</v>
      </c>
      <c r="AI19" s="6">
        <v>1.9065455237869373</v>
      </c>
      <c r="AJ19" s="6"/>
      <c r="AK19" s="6"/>
      <c r="AL19" s="6"/>
      <c r="AM19" s="6"/>
      <c r="AN19" s="6">
        <v>14.611258586432017</v>
      </c>
      <c r="AO19" s="6">
        <v>3.0737883035159812</v>
      </c>
      <c r="AP19" s="6">
        <v>7.7724457686945261</v>
      </c>
      <c r="AQ19" s="6">
        <v>111.47500000000001</v>
      </c>
      <c r="AR19" s="6"/>
      <c r="AS19" s="6"/>
      <c r="AT19" s="6">
        <v>83.435513950959901</v>
      </c>
      <c r="AU19" s="6">
        <v>1</v>
      </c>
      <c r="AV19" s="10"/>
      <c r="AW19" s="13">
        <v>257.04043831037626</v>
      </c>
      <c r="AX19" s="1" t="s">
        <v>150</v>
      </c>
      <c r="AY19" s="17">
        <v>6.4657480314960631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97.81</v>
      </c>
      <c r="BG19" s="18">
        <v>1.8400000000000034</v>
      </c>
      <c r="BH19" s="18">
        <v>0.35</v>
      </c>
      <c r="BI19" s="15"/>
      <c r="BJ19" s="19">
        <f t="shared" ca="1" si="7"/>
        <v>0.75599077402811576</v>
      </c>
      <c r="BK19" s="18">
        <f t="shared" ca="1" si="8"/>
        <v>128.4470508165256</v>
      </c>
      <c r="BL19" s="17">
        <f t="shared" si="9"/>
        <v>5.2649365571582205</v>
      </c>
      <c r="BM19" s="17">
        <f t="shared" ca="1" si="10"/>
        <v>2.3710924291475899</v>
      </c>
      <c r="BN19" s="16">
        <f t="shared" si="11"/>
        <v>3.0320139925499356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2.1</v>
      </c>
      <c r="C20">
        <v>0.21031</v>
      </c>
      <c r="D20">
        <v>-6.633E-2</v>
      </c>
      <c r="E20">
        <v>-6.2560000000000004E-2</v>
      </c>
      <c r="F20">
        <v>2.00928</v>
      </c>
      <c r="G20">
        <v>1.97783</v>
      </c>
      <c r="H20" s="15"/>
      <c r="I20" s="11">
        <f t="shared" si="0"/>
        <v>1.148293963254593</v>
      </c>
      <c r="J20" s="10">
        <f t="shared" si="1"/>
        <v>6.301706036745407</v>
      </c>
      <c r="K20" s="6">
        <v>112</v>
      </c>
      <c r="L20" s="10">
        <v>128.60892388451441</v>
      </c>
      <c r="M20" s="10">
        <v>128.60892388451441</v>
      </c>
      <c r="N20" s="10">
        <v>0</v>
      </c>
      <c r="O20" s="10">
        <v>15.608200056769801</v>
      </c>
      <c r="P20" s="10">
        <v>15.640045920631392</v>
      </c>
      <c r="Q20" s="10">
        <v>0.63355956093557653</v>
      </c>
      <c r="R20" s="10">
        <v>4.0508804395505225</v>
      </c>
      <c r="S20" s="10">
        <v>2.2115183237215503</v>
      </c>
      <c r="T20" s="14" t="s">
        <v>153</v>
      </c>
      <c r="U20" s="6">
        <v>4</v>
      </c>
      <c r="V20" s="14" t="s">
        <v>151</v>
      </c>
      <c r="W20" s="6">
        <v>4</v>
      </c>
      <c r="X20" s="14" t="s">
        <v>152</v>
      </c>
      <c r="Y20" s="6">
        <v>8</v>
      </c>
      <c r="Z20" s="14" t="s">
        <v>118</v>
      </c>
      <c r="AA20" s="9">
        <v>5</v>
      </c>
      <c r="AB20" s="7">
        <v>67.950774905575486</v>
      </c>
      <c r="AC20" s="6">
        <v>29.43484379117578</v>
      </c>
      <c r="AD20" s="13">
        <v>2.6143813032487362</v>
      </c>
      <c r="AE20" s="8">
        <v>1564.0045920631392</v>
      </c>
      <c r="AF20" s="6">
        <v>1832.4401716104862</v>
      </c>
      <c r="AG20" s="6">
        <v>1042.6697280420929</v>
      </c>
      <c r="AH20" s="6">
        <v>45.494091230843317</v>
      </c>
      <c r="AI20" s="6">
        <v>2.4685991475743432</v>
      </c>
      <c r="AJ20" s="6"/>
      <c r="AK20" s="6"/>
      <c r="AL20" s="6"/>
      <c r="AM20" s="6"/>
      <c r="AN20" s="6">
        <v>10.4054667045132</v>
      </c>
      <c r="AO20" s="6">
        <v>3.1889216143916368</v>
      </c>
      <c r="AP20" s="6">
        <v>8.298688096294649</v>
      </c>
      <c r="AQ20" s="6">
        <v>114.66</v>
      </c>
      <c r="AR20" s="6"/>
      <c r="AS20" s="6"/>
      <c r="AT20" s="6">
        <v>76.143424816137127</v>
      </c>
      <c r="AU20" s="6">
        <v>1</v>
      </c>
      <c r="AV20" s="10"/>
      <c r="AW20" s="13">
        <v>274.86602574157297</v>
      </c>
      <c r="AX20" s="1" t="s">
        <v>150</v>
      </c>
      <c r="AY20" s="17">
        <v>6.301706036745407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67.950774905575486</v>
      </c>
      <c r="BG20" s="18">
        <v>29.43484379117578</v>
      </c>
      <c r="BH20" s="18">
        <v>2.6143813032487362</v>
      </c>
      <c r="BI20" s="15"/>
      <c r="BJ20" s="19">
        <f t="shared" ca="1" si="7"/>
        <v>0.73315389140576392</v>
      </c>
      <c r="BK20" s="18">
        <f t="shared" ca="1" si="8"/>
        <v>114.66704660326944</v>
      </c>
      <c r="BL20" s="17">
        <f t="shared" si="9"/>
        <v>4.0676045029120385</v>
      </c>
      <c r="BM20" s="17">
        <f t="shared" ca="1" si="10"/>
        <v>2.3100137527447049</v>
      </c>
      <c r="BN20" s="16">
        <f t="shared" si="11"/>
        <v>2.9385115471474426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2.1</v>
      </c>
      <c r="C21">
        <v>0.20913999999999999</v>
      </c>
      <c r="D21">
        <v>-6.2170000000000003E-2</v>
      </c>
      <c r="E21">
        <v>-6.2300000000000001E-2</v>
      </c>
      <c r="F21">
        <v>2.0126300000000001</v>
      </c>
      <c r="G21">
        <v>1.97505</v>
      </c>
      <c r="H21" s="15"/>
      <c r="I21" s="11">
        <f t="shared" si="0"/>
        <v>1.3123359580052494</v>
      </c>
      <c r="J21" s="10">
        <f t="shared" si="1"/>
        <v>6.1376640419947508</v>
      </c>
      <c r="K21" s="6">
        <v>112</v>
      </c>
      <c r="L21" s="10">
        <v>146.98162729658793</v>
      </c>
      <c r="M21" s="10">
        <v>146.98162729658793</v>
      </c>
      <c r="N21" s="10">
        <v>0</v>
      </c>
      <c r="O21" s="10">
        <v>15.299622934998581</v>
      </c>
      <c r="P21" s="10">
        <v>15.332471211039834</v>
      </c>
      <c r="Q21" s="10">
        <v>0.66251910135412395</v>
      </c>
      <c r="R21" s="10">
        <v>4.3210196988799199</v>
      </c>
      <c r="S21" s="10">
        <v>2.2811302806425684</v>
      </c>
      <c r="T21" s="14" t="s">
        <v>33</v>
      </c>
      <c r="U21" s="6">
        <v>3</v>
      </c>
      <c r="V21" s="14" t="s">
        <v>33</v>
      </c>
      <c r="W21" s="6">
        <v>3</v>
      </c>
      <c r="X21" s="14" t="s">
        <v>152</v>
      </c>
      <c r="Y21" s="6">
        <v>8</v>
      </c>
      <c r="Z21" s="14" t="s">
        <v>118</v>
      </c>
      <c r="AA21" s="9">
        <v>5</v>
      </c>
      <c r="AB21" s="7">
        <v>75.227017986781689</v>
      </c>
      <c r="AC21" s="6">
        <v>22.58621982079292</v>
      </c>
      <c r="AD21" s="13">
        <v>2.1867621924253906</v>
      </c>
      <c r="AE21" s="8">
        <v>1533.2471211039833</v>
      </c>
      <c r="AF21" s="6">
        <v>1795.1741643990047</v>
      </c>
      <c r="AG21" s="6">
        <v>1022.1647474026556</v>
      </c>
      <c r="AH21" s="6">
        <v>46.926108630361405</v>
      </c>
      <c r="AI21" s="6">
        <v>2.3142685516088175</v>
      </c>
      <c r="AJ21" s="6"/>
      <c r="AK21" s="6"/>
      <c r="AL21" s="6"/>
      <c r="AM21" s="6"/>
      <c r="AN21" s="6">
        <v>15.299622934998581</v>
      </c>
      <c r="AO21" s="6">
        <v>3.1977998297207679</v>
      </c>
      <c r="AP21" s="6">
        <v>8.1551532318185895</v>
      </c>
      <c r="AQ21" s="6">
        <v>111.47500000000001</v>
      </c>
      <c r="AR21" s="6"/>
      <c r="AS21" s="6"/>
      <c r="AT21" s="6">
        <v>64.769640590297627</v>
      </c>
      <c r="AU21" s="6">
        <v>1</v>
      </c>
      <c r="AV21" s="10"/>
      <c r="AW21" s="13">
        <v>269.27612465985072</v>
      </c>
      <c r="AX21" s="1" t="s">
        <v>150</v>
      </c>
      <c r="AY21" s="17">
        <v>6.1376640419947508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75.227017986781689</v>
      </c>
      <c r="BG21" s="18">
        <v>22.58621982079292</v>
      </c>
      <c r="BH21" s="18">
        <v>2.1867621924253906</v>
      </c>
      <c r="BI21" s="15"/>
      <c r="BJ21" s="19">
        <f t="shared" ca="1" si="7"/>
        <v>0.74965928161738105</v>
      </c>
      <c r="BK21" s="18">
        <f t="shared" ca="1" si="8"/>
        <v>106.44599836901888</v>
      </c>
      <c r="BL21" s="17">
        <f t="shared" si="9"/>
        <v>4.3418307390143758</v>
      </c>
      <c r="BM21" s="17">
        <f t="shared" ca="1" si="10"/>
        <v>2.352195634961161</v>
      </c>
      <c r="BN21" s="16">
        <f t="shared" si="11"/>
        <v>2.9627496247376186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2.1</v>
      </c>
      <c r="C22">
        <v>0.20307</v>
      </c>
      <c r="D22">
        <v>-5.6009999999999997E-2</v>
      </c>
      <c r="E22">
        <v>-5.6809999999999999E-2</v>
      </c>
      <c r="F22">
        <v>2.0179999999999998</v>
      </c>
      <c r="G22">
        <v>1.9753799999999999</v>
      </c>
      <c r="H22" s="15"/>
      <c r="I22" s="11">
        <f t="shared" si="0"/>
        <v>1.4763779527559056</v>
      </c>
      <c r="J22" s="10">
        <f t="shared" si="1"/>
        <v>5.9736220472440946</v>
      </c>
      <c r="K22" s="6">
        <v>112</v>
      </c>
      <c r="L22" s="10">
        <v>165.35433070866142</v>
      </c>
      <c r="M22" s="10">
        <v>165.35433070866142</v>
      </c>
      <c r="N22" s="10">
        <v>0</v>
      </c>
      <c r="O22" s="10">
        <v>13.698714277604317</v>
      </c>
      <c r="P22" s="10">
        <v>13.752728872362294</v>
      </c>
      <c r="Q22" s="10">
        <v>0.70540149774312677</v>
      </c>
      <c r="R22" s="10">
        <v>5.1291747571691975</v>
      </c>
      <c r="S22" s="10">
        <v>3.7510135248594363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164</v>
      </c>
      <c r="Y22" s="6">
        <v>9</v>
      </c>
      <c r="Z22" s="14" t="s">
        <v>119</v>
      </c>
      <c r="AA22" s="9">
        <v>4</v>
      </c>
      <c r="AB22" s="7">
        <v>97.81</v>
      </c>
      <c r="AC22" s="6">
        <v>1.8400000000000034</v>
      </c>
      <c r="AD22" s="13">
        <v>0.35</v>
      </c>
      <c r="AE22" s="8">
        <v>1375.2728872362293</v>
      </c>
      <c r="AF22" s="6">
        <v>1608.2413772950545</v>
      </c>
      <c r="AG22" s="6">
        <v>906.45466542717202</v>
      </c>
      <c r="AH22" s="6">
        <v>77.163706797108404</v>
      </c>
      <c r="AI22" s="6">
        <v>1.9496313682864301</v>
      </c>
      <c r="AJ22" s="6"/>
      <c r="AK22" s="6"/>
      <c r="AL22" s="6"/>
      <c r="AM22" s="6"/>
      <c r="AN22" s="6">
        <v>13.698714277604317</v>
      </c>
      <c r="AO22" s="6">
        <v>3.0042475907924122</v>
      </c>
      <c r="AP22" s="6">
        <v>7.2516373234173761</v>
      </c>
      <c r="AQ22" s="6">
        <v>111.47500000000001</v>
      </c>
      <c r="AR22" s="6"/>
      <c r="AS22" s="6"/>
      <c r="AT22" s="6">
        <v>50.99389822761345</v>
      </c>
      <c r="AU22" s="6">
        <v>1</v>
      </c>
      <c r="AV22" s="10"/>
      <c r="AW22" s="13">
        <v>241.23620659425816</v>
      </c>
      <c r="AX22" s="1" t="s">
        <v>150</v>
      </c>
      <c r="AY22" s="17">
        <v>5.9736220472440946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97.81</v>
      </c>
      <c r="BG22" s="18">
        <v>1.8400000000000034</v>
      </c>
      <c r="BH22" s="18">
        <v>0.35</v>
      </c>
      <c r="BI22" s="15"/>
      <c r="BJ22" s="19">
        <f t="shared" ca="1" si="7"/>
        <v>0.78391648772130562</v>
      </c>
      <c r="BK22" s="18">
        <f t="shared" ca="1" si="8"/>
        <v>95.275507810710096</v>
      </c>
      <c r="BL22" s="17">
        <f t="shared" si="9"/>
        <v>5.1601962659841449</v>
      </c>
      <c r="BM22" s="17">
        <f t="shared" ca="1" si="10"/>
        <v>2.4409702098083454</v>
      </c>
      <c r="BN22" s="16">
        <f t="shared" si="11"/>
        <v>3.0463323862643454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2.2000000000000002</v>
      </c>
      <c r="C23">
        <v>0.21481</v>
      </c>
      <c r="D23">
        <v>-5.2049999999999999E-2</v>
      </c>
      <c r="E23">
        <v>-5.96E-2</v>
      </c>
      <c r="F23">
        <v>2.0156999999999998</v>
      </c>
      <c r="G23">
        <v>1.9780800000000001</v>
      </c>
      <c r="H23" s="15"/>
      <c r="I23" s="11">
        <f t="shared" si="0"/>
        <v>1.6404199475065615</v>
      </c>
      <c r="J23" s="10">
        <f t="shared" si="1"/>
        <v>5.8095800524934385</v>
      </c>
      <c r="K23" s="6">
        <v>112</v>
      </c>
      <c r="L23" s="10">
        <v>183.72703412073488</v>
      </c>
      <c r="M23" s="10">
        <v>183.72703412073488</v>
      </c>
      <c r="N23" s="10">
        <v>0</v>
      </c>
      <c r="O23" s="10">
        <v>16.795035140505252</v>
      </c>
      <c r="P23" s="10">
        <v>16.838293081489155</v>
      </c>
      <c r="Q23" s="10">
        <v>0.73296875256462879</v>
      </c>
      <c r="R23" s="10">
        <v>4.3529872595601953</v>
      </c>
      <c r="S23" s="10">
        <v>3.0040236794377497</v>
      </c>
      <c r="T23" s="14" t="s">
        <v>33</v>
      </c>
      <c r="U23" s="6">
        <v>3</v>
      </c>
      <c r="V23" s="14" t="s">
        <v>151</v>
      </c>
      <c r="W23" s="6">
        <v>4</v>
      </c>
      <c r="X23" s="14" t="s">
        <v>152</v>
      </c>
      <c r="Y23" s="6">
        <v>8</v>
      </c>
      <c r="Z23" s="14" t="s">
        <v>118</v>
      </c>
      <c r="AA23" s="9">
        <v>5</v>
      </c>
      <c r="AB23" s="7">
        <v>73.600154560548361</v>
      </c>
      <c r="AC23" s="6">
        <v>24.117834523756628</v>
      </c>
      <c r="AD23" s="13">
        <v>2.2820109156950146</v>
      </c>
      <c r="AE23" s="8">
        <v>1683.8293081489155</v>
      </c>
      <c r="AF23" s="6">
        <v>1970.1681840504457</v>
      </c>
      <c r="AG23" s="6">
        <v>1122.552872099277</v>
      </c>
      <c r="AH23" s="6">
        <v>61.797058548433711</v>
      </c>
      <c r="AI23" s="6">
        <v>2.2972729768591953</v>
      </c>
      <c r="AJ23" s="6"/>
      <c r="AK23" s="6"/>
      <c r="AL23" s="6"/>
      <c r="AM23" s="6"/>
      <c r="AN23" s="6">
        <v>16.795035140505252</v>
      </c>
      <c r="AO23" s="6">
        <v>3.5574864188591642</v>
      </c>
      <c r="AP23" s="6">
        <v>8.8578701046949391</v>
      </c>
      <c r="AQ23" s="6">
        <v>111.47500000000001</v>
      </c>
      <c r="AR23" s="6"/>
      <c r="AS23" s="6"/>
      <c r="AT23" s="6">
        <v>56.497928038748917</v>
      </c>
      <c r="AU23" s="6">
        <v>1</v>
      </c>
      <c r="AV23" s="10"/>
      <c r="AW23" s="13">
        <v>295.52522760756688</v>
      </c>
      <c r="AX23" s="1" t="s">
        <v>150</v>
      </c>
      <c r="AY23" s="17">
        <v>5.8095800524934385</v>
      </c>
      <c r="AZ23" s="12">
        <v>100</v>
      </c>
      <c r="BA23" s="12">
        <v>0</v>
      </c>
      <c r="BB23" s="12">
        <v>0</v>
      </c>
      <c r="BC23" s="12">
        <v>0</v>
      </c>
      <c r="BD23" s="12">
        <v>100</v>
      </c>
      <c r="BE23" s="12">
        <v>0</v>
      </c>
      <c r="BF23" s="18">
        <v>73.600154560548361</v>
      </c>
      <c r="BG23" s="18">
        <v>24.117834523756628</v>
      </c>
      <c r="BH23" s="18">
        <v>2.2820109156950146</v>
      </c>
      <c r="BI23" s="15"/>
      <c r="BJ23" s="19">
        <f t="shared" ca="1" si="7"/>
        <v>0.75725348155284089</v>
      </c>
      <c r="BK23" s="18">
        <f t="shared" ca="1" si="8"/>
        <v>100.67991438764257</v>
      </c>
      <c r="BL23" s="17">
        <f t="shared" si="9"/>
        <v>4.3768658253072221</v>
      </c>
      <c r="BM23" s="17">
        <f t="shared" ca="1" si="10"/>
        <v>2.3698492143867909</v>
      </c>
      <c r="BN23" s="16">
        <f t="shared" si="11"/>
        <v>2.9331701253060336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2.1</v>
      </c>
      <c r="C24">
        <v>0.20641999999999999</v>
      </c>
      <c r="D24">
        <v>-4.9180000000000001E-2</v>
      </c>
      <c r="E24">
        <v>-5.6370000000000003E-2</v>
      </c>
      <c r="F24">
        <v>2.0139300000000002</v>
      </c>
      <c r="G24">
        <v>1.9735799999999999</v>
      </c>
      <c r="H24" s="15"/>
      <c r="I24" s="11">
        <f t="shared" si="0"/>
        <v>1.8044619422572179</v>
      </c>
      <c r="J24" s="10">
        <f t="shared" si="1"/>
        <v>5.6455380577427823</v>
      </c>
      <c r="K24" s="6">
        <v>112</v>
      </c>
      <c r="L24" s="10">
        <v>202.0997375328084</v>
      </c>
      <c r="M24" s="10">
        <v>202.0997375328084</v>
      </c>
      <c r="N24" s="10">
        <v>0</v>
      </c>
      <c r="O24" s="10">
        <v>14.582247062162928</v>
      </c>
      <c r="P24" s="10">
        <v>14.63795804676341</v>
      </c>
      <c r="Q24" s="10">
        <v>0.75294805088223227</v>
      </c>
      <c r="R24" s="10">
        <v>5.1438052252699009</v>
      </c>
      <c r="S24" s="10">
        <v>3.8688183750334648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164</v>
      </c>
      <c r="Y24" s="6">
        <v>9</v>
      </c>
      <c r="Z24" s="14" t="s">
        <v>119</v>
      </c>
      <c r="AA24" s="9">
        <v>4</v>
      </c>
      <c r="AB24" s="7">
        <v>97.035848825721018</v>
      </c>
      <c r="AC24" s="6">
        <v>2.6141511742789874</v>
      </c>
      <c r="AD24" s="13">
        <v>0.35</v>
      </c>
      <c r="AE24" s="8">
        <v>1463.795804676341</v>
      </c>
      <c r="AF24" s="6">
        <v>1710.2244915290594</v>
      </c>
      <c r="AG24" s="6">
        <v>972.84685350725579</v>
      </c>
      <c r="AH24" s="6">
        <v>79.58712085783128</v>
      </c>
      <c r="AI24" s="6">
        <v>1.9440860534285276</v>
      </c>
      <c r="AJ24" s="6"/>
      <c r="AK24" s="6"/>
      <c r="AL24" s="6"/>
      <c r="AM24" s="6"/>
      <c r="AN24" s="6">
        <v>14.582247062162928</v>
      </c>
      <c r="AO24" s="6">
        <v>3.243133345625258</v>
      </c>
      <c r="AP24" s="6">
        <v>7.782774828058046</v>
      </c>
      <c r="AQ24" s="6">
        <v>111.47500000000001</v>
      </c>
      <c r="AR24" s="6"/>
      <c r="AS24" s="6"/>
      <c r="AT24" s="6">
        <v>44.060306385179835</v>
      </c>
      <c r="AU24" s="6">
        <v>1</v>
      </c>
      <c r="AV24" s="10"/>
      <c r="AW24" s="13">
        <v>256.5336737293589</v>
      </c>
      <c r="AX24" s="1" t="s">
        <v>150</v>
      </c>
      <c r="AY24" s="17">
        <v>5.6455380577427823</v>
      </c>
      <c r="AZ24" s="12">
        <v>100</v>
      </c>
      <c r="BA24" s="12">
        <v>0</v>
      </c>
      <c r="BB24" s="12">
        <v>0</v>
      </c>
      <c r="BC24" s="12">
        <v>0</v>
      </c>
      <c r="BD24" s="12">
        <v>100</v>
      </c>
      <c r="BE24" s="12">
        <v>0</v>
      </c>
      <c r="BF24" s="18">
        <v>97.035848825721018</v>
      </c>
      <c r="BG24" s="18">
        <v>2.6141511742789874</v>
      </c>
      <c r="BH24" s="18">
        <v>0.35</v>
      </c>
      <c r="BI24" s="15"/>
      <c r="BJ24" s="19">
        <f t="shared" ca="1" si="7"/>
        <v>0.79287883188303221</v>
      </c>
      <c r="BK24" s="18">
        <f t="shared" ca="1" si="8"/>
        <v>88.412403189867419</v>
      </c>
      <c r="BL24" s="17">
        <f t="shared" si="9"/>
        <v>5.1795611670842829</v>
      </c>
      <c r="BM24" s="17">
        <f t="shared" ca="1" si="10"/>
        <v>2.4622147189617101</v>
      </c>
      <c r="BN24" s="16">
        <f t="shared" si="11"/>
        <v>3.0262098606023469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2.2000000000000002</v>
      </c>
      <c r="C25">
        <v>0.20047999999999999</v>
      </c>
      <c r="D25">
        <v>-5.6120000000000003E-2</v>
      </c>
      <c r="E25">
        <v>-5.6030000000000003E-2</v>
      </c>
      <c r="F25">
        <v>2.0216500000000002</v>
      </c>
      <c r="G25">
        <v>1.9772799999999999</v>
      </c>
      <c r="H25" s="15"/>
      <c r="I25" s="11">
        <f t="shared" si="0"/>
        <v>1.9685039370078738</v>
      </c>
      <c r="J25" s="10">
        <f t="shared" si="1"/>
        <v>5.4814960629921261</v>
      </c>
      <c r="K25" s="6">
        <v>112</v>
      </c>
      <c r="L25" s="10">
        <v>220.47244094488187</v>
      </c>
      <c r="M25" s="10">
        <v>220.47244094488187</v>
      </c>
      <c r="N25" s="10">
        <v>0</v>
      </c>
      <c r="O25" s="10">
        <v>13.015624751632133</v>
      </c>
      <c r="P25" s="10">
        <v>13.072646582929098</v>
      </c>
      <c r="Q25" s="10">
        <v>0.70463574066475176</v>
      </c>
      <c r="R25" s="10">
        <v>5.3901536784823634</v>
      </c>
      <c r="S25" s="10">
        <v>3.9598493956224874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164</v>
      </c>
      <c r="Y25" s="6">
        <v>9</v>
      </c>
      <c r="Z25" s="14" t="s">
        <v>119</v>
      </c>
      <c r="AA25" s="9">
        <v>4</v>
      </c>
      <c r="AB25" s="7">
        <v>97.81</v>
      </c>
      <c r="AC25" s="6">
        <v>1.8400000000000034</v>
      </c>
      <c r="AD25" s="13">
        <v>0.35</v>
      </c>
      <c r="AE25" s="8">
        <v>1307.2646582929096</v>
      </c>
      <c r="AF25" s="6">
        <v>1524.9894544066653</v>
      </c>
      <c r="AG25" s="6">
        <v>855.44849371968235</v>
      </c>
      <c r="AH25" s="6">
        <v>81.459758995662597</v>
      </c>
      <c r="AI25" s="6">
        <v>1.8552346735344978</v>
      </c>
      <c r="AJ25" s="6"/>
      <c r="AK25" s="6"/>
      <c r="AL25" s="6"/>
      <c r="AM25" s="6"/>
      <c r="AN25" s="6">
        <v>13.015624751632133</v>
      </c>
      <c r="AO25" s="6">
        <v>2.9789307895498247</v>
      </c>
      <c r="AP25" s="6">
        <v>6.8435879497574588</v>
      </c>
      <c r="AQ25" s="6">
        <v>111.47500000000001</v>
      </c>
      <c r="AR25" s="6"/>
      <c r="AS25" s="6"/>
      <c r="AT25" s="6">
        <v>35.652823464747883</v>
      </c>
      <c r="AU25" s="6">
        <v>1</v>
      </c>
      <c r="AV25" s="10"/>
      <c r="AW25" s="13">
        <v>228.74841816099982</v>
      </c>
      <c r="AX25" s="1" t="s">
        <v>150</v>
      </c>
      <c r="AY25" s="17">
        <v>5.4814960629921261</v>
      </c>
      <c r="AZ25" s="12">
        <v>100</v>
      </c>
      <c r="BA25" s="12">
        <v>0</v>
      </c>
      <c r="BB25" s="12">
        <v>0</v>
      </c>
      <c r="BC25" s="12">
        <v>0</v>
      </c>
      <c r="BD25" s="12">
        <v>100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7"/>
        <v>0.81366337654417875</v>
      </c>
      <c r="BK25" s="18">
        <f t="shared" ca="1" si="8"/>
        <v>77.125144088293055</v>
      </c>
      <c r="BL25" s="17">
        <f t="shared" si="9"/>
        <v>5.4359931599265314</v>
      </c>
      <c r="BM25" s="17">
        <f t="shared" ca="1" si="10"/>
        <v>2.5156279776861168</v>
      </c>
      <c r="BN25" s="16">
        <f t="shared" si="11"/>
        <v>3.0770300160856774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2.2000000000000002</v>
      </c>
      <c r="C26">
        <v>0.19620000000000001</v>
      </c>
      <c r="D26">
        <v>-6.1150000000000003E-2</v>
      </c>
      <c r="E26">
        <v>-5.7619999999999998E-2</v>
      </c>
      <c r="F26">
        <v>2.0117799999999999</v>
      </c>
      <c r="G26">
        <v>1.9703299999999999</v>
      </c>
      <c r="H26" s="15"/>
      <c r="I26" s="11">
        <f t="shared" si="0"/>
        <v>2.1325459317585302</v>
      </c>
      <c r="J26" s="10">
        <f t="shared" si="1"/>
        <v>5.3174540682414699</v>
      </c>
      <c r="K26" s="6">
        <v>112</v>
      </c>
      <c r="L26" s="10">
        <v>238.84514435695539</v>
      </c>
      <c r="M26" s="10">
        <v>238.84514435695539</v>
      </c>
      <c r="N26" s="10">
        <v>0</v>
      </c>
      <c r="O26" s="10">
        <v>11.886812716434862</v>
      </c>
      <c r="P26" s="10">
        <v>11.937704411710044</v>
      </c>
      <c r="Q26" s="10">
        <v>0.66961975789905614</v>
      </c>
      <c r="R26" s="10">
        <v>5.6092841203389696</v>
      </c>
      <c r="S26" s="10">
        <v>3.5341455052208826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164</v>
      </c>
      <c r="Y26" s="6">
        <v>9</v>
      </c>
      <c r="Z26" s="14" t="s">
        <v>119</v>
      </c>
      <c r="AA26" s="9">
        <v>4</v>
      </c>
      <c r="AB26" s="7">
        <v>97.81</v>
      </c>
      <c r="AC26" s="6">
        <v>1.8400000000000034</v>
      </c>
      <c r="AD26" s="13">
        <v>0.35</v>
      </c>
      <c r="AE26" s="8">
        <v>1193.7704411710042</v>
      </c>
      <c r="AF26" s="6">
        <v>1390.3860987684195</v>
      </c>
      <c r="AG26" s="6">
        <v>770.32783087825328</v>
      </c>
      <c r="AH26" s="6">
        <v>72.702421821686727</v>
      </c>
      <c r="AI26" s="6">
        <v>1.7827586881792143</v>
      </c>
      <c r="AJ26" s="6"/>
      <c r="AK26" s="6"/>
      <c r="AL26" s="6"/>
      <c r="AM26" s="6"/>
      <c r="AN26" s="6">
        <v>11.886812716434862</v>
      </c>
      <c r="AO26" s="6">
        <v>2.7896701043619898</v>
      </c>
      <c r="AP26" s="6">
        <v>6.1626226470260264</v>
      </c>
      <c r="AQ26" s="6">
        <v>111.47500000000001</v>
      </c>
      <c r="AR26" s="6"/>
      <c r="AS26" s="6"/>
      <c r="AT26" s="6">
        <v>29.747859563140786</v>
      </c>
      <c r="AU26" s="6">
        <v>1</v>
      </c>
      <c r="AV26" s="10"/>
      <c r="AW26" s="13">
        <v>208.55791481526293</v>
      </c>
      <c r="AX26" s="1" t="s">
        <v>150</v>
      </c>
      <c r="AY26" s="17">
        <v>5.3174540682414699</v>
      </c>
      <c r="AZ26" s="12">
        <v>100</v>
      </c>
      <c r="BA26" s="12">
        <v>0</v>
      </c>
      <c r="BB26" s="12">
        <v>0</v>
      </c>
      <c r="BC26" s="12">
        <v>0</v>
      </c>
      <c r="BD26" s="12">
        <v>100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7"/>
        <v>0.83177146961053849</v>
      </c>
      <c r="BK26" s="18">
        <f t="shared" ca="1" si="8"/>
        <v>68.540987646384437</v>
      </c>
      <c r="BL26" s="17">
        <f t="shared" si="9"/>
        <v>5.6659653830492624</v>
      </c>
      <c r="BM26" s="17">
        <f t="shared" ca="1" si="10"/>
        <v>2.5620164290751264</v>
      </c>
      <c r="BN26" s="16">
        <f t="shared" si="11"/>
        <v>3.1185225223429764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2.1</v>
      </c>
      <c r="C27">
        <v>0.19338</v>
      </c>
      <c r="D27">
        <v>-7.2090000000000001E-2</v>
      </c>
      <c r="E27">
        <v>-5.8319999999999997E-2</v>
      </c>
      <c r="F27">
        <v>2.0087999999999999</v>
      </c>
      <c r="G27">
        <v>1.9715499999999999</v>
      </c>
      <c r="H27" s="15"/>
      <c r="I27" s="11">
        <f t="shared" si="0"/>
        <v>2.296587926509186</v>
      </c>
      <c r="J27" s="10">
        <f t="shared" si="1"/>
        <v>5.1534120734908146</v>
      </c>
      <c r="K27" s="6">
        <v>112</v>
      </c>
      <c r="L27" s="10">
        <v>257.21784776902882</v>
      </c>
      <c r="M27" s="10">
        <v>257.21784776902882</v>
      </c>
      <c r="N27" s="10">
        <v>0</v>
      </c>
      <c r="O27" s="10">
        <v>11.143062730627307</v>
      </c>
      <c r="P27" s="10">
        <v>11.191255623880318</v>
      </c>
      <c r="Q27" s="10">
        <v>0.59346173574066474</v>
      </c>
      <c r="R27" s="10">
        <v>5.3029057300265219</v>
      </c>
      <c r="S27" s="10">
        <v>3.3467286981258364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154</v>
      </c>
      <c r="Y27" s="6">
        <v>5</v>
      </c>
      <c r="Z27" s="14" t="s">
        <v>119</v>
      </c>
      <c r="AA27" s="9">
        <v>4</v>
      </c>
      <c r="AB27" s="7">
        <v>97.81</v>
      </c>
      <c r="AC27" s="6">
        <v>1.8400000000000034</v>
      </c>
      <c r="AD27" s="13">
        <v>0.35</v>
      </c>
      <c r="AE27" s="8">
        <v>1119.1255623880318</v>
      </c>
      <c r="AF27" s="6">
        <v>1301.4878470583299</v>
      </c>
      <c r="AG27" s="6">
        <v>714.34417179102388</v>
      </c>
      <c r="AH27" s="6">
        <v>68.846990361445776</v>
      </c>
      <c r="AI27" s="6">
        <v>1.8857585838981124</v>
      </c>
      <c r="AJ27" s="6"/>
      <c r="AK27" s="6"/>
      <c r="AL27" s="6"/>
      <c r="AM27" s="6"/>
      <c r="AN27" s="6">
        <v>11.143062730627307</v>
      </c>
      <c r="AO27" s="6">
        <v>2.6357994945982202</v>
      </c>
      <c r="AP27" s="6">
        <v>5.7147533743281906</v>
      </c>
      <c r="AQ27" s="6">
        <v>111.47500000000001</v>
      </c>
      <c r="AR27" s="6"/>
      <c r="AS27" s="6"/>
      <c r="AT27" s="6">
        <v>25.676258546965709</v>
      </c>
      <c r="AU27" s="6">
        <v>1</v>
      </c>
      <c r="AV27" s="10"/>
      <c r="AW27" s="13">
        <v>195.22317705874949</v>
      </c>
      <c r="AX27" s="1" t="s">
        <v>150</v>
      </c>
      <c r="AY27" s="17">
        <v>5.1534120734908146</v>
      </c>
      <c r="AZ27" s="12">
        <v>100</v>
      </c>
      <c r="BA27" s="12">
        <v>0</v>
      </c>
      <c r="BB27" s="12">
        <v>0</v>
      </c>
      <c r="BC27" s="12">
        <v>0</v>
      </c>
      <c r="BD27" s="12">
        <v>100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7"/>
        <v>0.83762726251964537</v>
      </c>
      <c r="BK27" s="18">
        <f t="shared" ca="1" si="8"/>
        <v>61.072945579219763</v>
      </c>
      <c r="BL27" s="17">
        <f t="shared" si="9"/>
        <v>5.3645547203535822</v>
      </c>
      <c r="BM27" s="17">
        <f t="shared" ca="1" si="10"/>
        <v>2.5762466123348626</v>
      </c>
      <c r="BN27" s="16">
        <f t="shared" si="11"/>
        <v>3.1250823416410696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0.4</v>
      </c>
      <c r="C28">
        <v>0.18437999999999999</v>
      </c>
      <c r="D28">
        <v>-7.6950000000000005E-2</v>
      </c>
      <c r="E28">
        <v>-5.8290000000000002E-2</v>
      </c>
      <c r="F28">
        <v>2.0139999999999998</v>
      </c>
      <c r="G28">
        <v>1.9712499999999999</v>
      </c>
      <c r="H28" s="15"/>
      <c r="I28" s="11">
        <f t="shared" si="0"/>
        <v>2.4606299212598426</v>
      </c>
      <c r="J28" s="10">
        <f t="shared" si="1"/>
        <v>4.9893700787401576</v>
      </c>
      <c r="K28" s="6">
        <v>112</v>
      </c>
      <c r="L28" s="10">
        <v>275.59055118110234</v>
      </c>
      <c r="M28" s="10">
        <v>275.59055118110234</v>
      </c>
      <c r="N28" s="10">
        <v>0</v>
      </c>
      <c r="O28" s="10">
        <v>8.7693925631564014</v>
      </c>
      <c r="P28" s="10">
        <v>8.8177011193532202</v>
      </c>
      <c r="Q28" s="10">
        <v>0.55962919573245784</v>
      </c>
      <c r="R28" s="10">
        <v>6.346656437517205</v>
      </c>
      <c r="S28" s="10">
        <v>3.3547608470013364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33</v>
      </c>
      <c r="AA28" s="9">
        <v>3</v>
      </c>
      <c r="AB28" s="7">
        <v>97.81</v>
      </c>
      <c r="AC28" s="6">
        <v>1.8400000000000034</v>
      </c>
      <c r="AD28" s="13">
        <v>0.35</v>
      </c>
      <c r="AE28" s="8">
        <v>881.77011193532201</v>
      </c>
      <c r="AF28" s="6">
        <v>1021.1653933838434</v>
      </c>
      <c r="AG28" s="6">
        <v>536.32758395149153</v>
      </c>
      <c r="AH28" s="6">
        <v>69.012223138313203</v>
      </c>
      <c r="AI28" s="6">
        <v>1.575632791604515</v>
      </c>
      <c r="AJ28" s="6"/>
      <c r="AK28" s="6"/>
      <c r="AL28" s="6"/>
      <c r="AM28" s="6"/>
      <c r="AN28" s="6">
        <v>8.7693925631564014</v>
      </c>
      <c r="AO28" s="6">
        <v>2.2196421878604413</v>
      </c>
      <c r="AP28" s="6">
        <v>4.2906206716119319</v>
      </c>
      <c r="AQ28" s="6">
        <v>111.47500000000001</v>
      </c>
      <c r="AR28" s="6"/>
      <c r="AS28" s="6"/>
      <c r="AT28" s="6">
        <v>18.512246541380939</v>
      </c>
      <c r="AU28" s="6">
        <v>1</v>
      </c>
      <c r="AV28" s="10"/>
      <c r="AW28" s="13">
        <v>153.1748090075765</v>
      </c>
      <c r="AX28" s="1" t="s">
        <v>150</v>
      </c>
      <c r="AY28" s="17">
        <v>4.9893700787401576</v>
      </c>
      <c r="AZ28" s="12">
        <v>100</v>
      </c>
      <c r="BA28" s="12">
        <v>0</v>
      </c>
      <c r="BB28" s="12">
        <v>0</v>
      </c>
      <c r="BC28" s="12">
        <v>100</v>
      </c>
      <c r="BD28" s="12">
        <v>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7"/>
        <v>0.88347267353621561</v>
      </c>
      <c r="BK28" s="18">
        <f t="shared" ca="1" si="8"/>
        <v>49.662564154604695</v>
      </c>
      <c r="BL28" s="17">
        <f t="shared" si="9"/>
        <v>6.4474109029028721</v>
      </c>
      <c r="BM28" s="17">
        <f t="shared" ca="1" si="10"/>
        <v>2.6954364231732422</v>
      </c>
      <c r="BN28" s="16">
        <f t="shared" si="11"/>
        <v>3.254679053514471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2.1</v>
      </c>
      <c r="C29">
        <v>0.18235999999999999</v>
      </c>
      <c r="D29">
        <v>-8.4610000000000005E-2</v>
      </c>
      <c r="E29">
        <v>-5.7759999999999999E-2</v>
      </c>
      <c r="F29">
        <v>2.0169800000000002</v>
      </c>
      <c r="G29">
        <v>1.96855</v>
      </c>
      <c r="H29" s="15"/>
      <c r="I29" s="11">
        <f t="shared" si="0"/>
        <v>2.6246719160104988</v>
      </c>
      <c r="J29" s="10">
        <f t="shared" si="1"/>
        <v>4.8253280839895014</v>
      </c>
      <c r="K29" s="6">
        <v>112</v>
      </c>
      <c r="L29" s="10">
        <v>293.96325459317586</v>
      </c>
      <c r="M29" s="10">
        <v>293.96325459317586</v>
      </c>
      <c r="N29" s="10">
        <v>0</v>
      </c>
      <c r="O29" s="10">
        <v>8.2366354811240434</v>
      </c>
      <c r="P29" s="10">
        <v>8.2869874159947905</v>
      </c>
      <c r="Q29" s="10">
        <v>0.50630465736561348</v>
      </c>
      <c r="R29" s="10">
        <v>6.1096346832672896</v>
      </c>
      <c r="S29" s="10">
        <v>3.4966621438018732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33</v>
      </c>
      <c r="AA29" s="9">
        <v>3</v>
      </c>
      <c r="AB29" s="7">
        <v>97.81</v>
      </c>
      <c r="AC29" s="6">
        <v>1.8400000000000034</v>
      </c>
      <c r="AD29" s="13">
        <v>0.35</v>
      </c>
      <c r="AE29" s="8">
        <v>828.69874159947904</v>
      </c>
      <c r="AF29" s="6">
        <v>957.64773984684734</v>
      </c>
      <c r="AG29" s="6">
        <v>496.52405619960928</v>
      </c>
      <c r="AH29" s="6">
        <v>71.931335529638531</v>
      </c>
      <c r="AI29" s="6">
        <v>1.6367590729094517</v>
      </c>
      <c r="AJ29" s="6"/>
      <c r="AK29" s="6"/>
      <c r="AL29" s="6"/>
      <c r="AM29" s="6"/>
      <c r="AN29" s="6">
        <v>8.2366354811240434</v>
      </c>
      <c r="AO29" s="6">
        <v>2.1093916192984437</v>
      </c>
      <c r="AP29" s="6">
        <v>3.9721924495968741</v>
      </c>
      <c r="AQ29" s="6">
        <v>111.47500000000001</v>
      </c>
      <c r="AR29" s="6"/>
      <c r="AS29" s="6"/>
      <c r="AT29" s="6">
        <v>16.171270818530086</v>
      </c>
      <c r="AU29" s="6">
        <v>1</v>
      </c>
      <c r="AV29" s="10"/>
      <c r="AW29" s="13">
        <v>143.64716097702708</v>
      </c>
      <c r="AX29" s="1" t="s">
        <v>150</v>
      </c>
      <c r="AY29" s="17">
        <v>4.8253280839895014</v>
      </c>
      <c r="AZ29" s="12">
        <v>100</v>
      </c>
      <c r="BA29" s="12">
        <v>0</v>
      </c>
      <c r="BB29" s="12">
        <v>0</v>
      </c>
      <c r="BC29" s="12">
        <v>100</v>
      </c>
      <c r="BD29" s="12">
        <v>0</v>
      </c>
      <c r="BE29" s="12">
        <v>0</v>
      </c>
      <c r="BF29" s="18">
        <v>97.81</v>
      </c>
      <c r="BG29" s="18">
        <v>1.8400000000000034</v>
      </c>
      <c r="BH29" s="18">
        <v>0.35</v>
      </c>
      <c r="BI29" s="15"/>
      <c r="BJ29" s="19">
        <f t="shared" ca="1" si="7"/>
        <v>0.89112960142977582</v>
      </c>
      <c r="BK29" s="18">
        <f t="shared" ca="1" si="8"/>
        <v>44.662826006601883</v>
      </c>
      <c r="BL29" s="17">
        <f t="shared" si="9"/>
        <v>6.2199545124228308</v>
      </c>
      <c r="BM29" s="17">
        <f t="shared" ca="1" si="10"/>
        <v>2.714393994843618</v>
      </c>
      <c r="BN29" s="16">
        <f t="shared" si="11"/>
        <v>3.265663501895105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2.1</v>
      </c>
      <c r="C30">
        <v>0.17818000000000001</v>
      </c>
      <c r="D30">
        <v>-9.1340000000000005E-2</v>
      </c>
      <c r="E30">
        <v>-5.808E-2</v>
      </c>
      <c r="F30">
        <v>2.0125999999999999</v>
      </c>
      <c r="G30">
        <v>1.9682999999999999</v>
      </c>
      <c r="H30" s="15"/>
      <c r="I30" s="11">
        <f t="shared" si="0"/>
        <v>2.7887139107611545</v>
      </c>
      <c r="J30" s="10">
        <f t="shared" si="1"/>
        <v>4.6612860892388461</v>
      </c>
      <c r="K30" s="6">
        <v>112</v>
      </c>
      <c r="L30" s="10">
        <v>312.33595800524932</v>
      </c>
      <c r="M30" s="10">
        <v>312.33595800524932</v>
      </c>
      <c r="N30" s="10">
        <v>0</v>
      </c>
      <c r="O30" s="10">
        <v>7.1341975588986708</v>
      </c>
      <c r="P30" s="10">
        <v>7.1833157557021403</v>
      </c>
      <c r="Q30" s="10">
        <v>0.45945424702503074</v>
      </c>
      <c r="R30" s="10">
        <v>6.3961304591172174</v>
      </c>
      <c r="S30" s="10">
        <v>3.4109858891298512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33</v>
      </c>
      <c r="AA30" s="9">
        <v>3</v>
      </c>
      <c r="AB30" s="7">
        <v>97.81</v>
      </c>
      <c r="AC30" s="6">
        <v>1.8400000000000034</v>
      </c>
      <c r="AD30" s="13">
        <v>0.35</v>
      </c>
      <c r="AE30" s="8">
        <v>718.331575570214</v>
      </c>
      <c r="AF30" s="6">
        <v>826.72326784700181</v>
      </c>
      <c r="AG30" s="6">
        <v>413.74868167766056</v>
      </c>
      <c r="AH30" s="6">
        <v>70.168852576385518</v>
      </c>
      <c r="AI30" s="6">
        <v>1.5634452836629886</v>
      </c>
      <c r="AJ30" s="6"/>
      <c r="AK30" s="6"/>
      <c r="AL30" s="6"/>
      <c r="AM30" s="6"/>
      <c r="AN30" s="6">
        <v>7.1341975588986708</v>
      </c>
      <c r="AO30" s="6">
        <v>1.8959341805675616</v>
      </c>
      <c r="AP30" s="6">
        <v>3.3099894534212844</v>
      </c>
      <c r="AQ30" s="6">
        <v>111.47500000000001</v>
      </c>
      <c r="AR30" s="6"/>
      <c r="AS30" s="6"/>
      <c r="AT30" s="6">
        <v>13.00351778794867</v>
      </c>
      <c r="AU30" s="6">
        <v>1</v>
      </c>
      <c r="AV30" s="10"/>
      <c r="AW30" s="13">
        <v>124.00849017705028</v>
      </c>
      <c r="AX30" s="1" t="s">
        <v>150</v>
      </c>
      <c r="AY30" s="17">
        <v>4.6612860892388461</v>
      </c>
      <c r="AZ30" s="12">
        <v>100</v>
      </c>
      <c r="BA30" s="12">
        <v>0</v>
      </c>
      <c r="BB30" s="12">
        <v>0</v>
      </c>
      <c r="BC30" s="12">
        <v>100</v>
      </c>
      <c r="BD30" s="12">
        <v>0</v>
      </c>
      <c r="BE30" s="12">
        <v>0</v>
      </c>
      <c r="BF30" s="18">
        <v>97.81</v>
      </c>
      <c r="BG30" s="18">
        <v>1.8400000000000034</v>
      </c>
      <c r="BH30" s="18">
        <v>0.35</v>
      </c>
      <c r="BI30" s="15"/>
      <c r="BJ30" s="19">
        <f t="shared" ca="1" si="7"/>
        <v>0.91500799077200079</v>
      </c>
      <c r="BK30" s="18">
        <f t="shared" ca="1" si="8"/>
        <v>38.238254834164344</v>
      </c>
      <c r="BL30" s="17">
        <f t="shared" si="9"/>
        <v>6.5382750103602563</v>
      </c>
      <c r="BM30" s="17">
        <f t="shared" ca="1" si="10"/>
        <v>2.7759275808149506</v>
      </c>
      <c r="BN30" s="16">
        <f t="shared" si="11"/>
        <v>3.3269447236382468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2.1</v>
      </c>
      <c r="C31">
        <v>0.17618</v>
      </c>
      <c r="D31">
        <v>-9.7500000000000003E-2</v>
      </c>
      <c r="E31">
        <v>-5.5370000000000003E-2</v>
      </c>
      <c r="F31">
        <v>2.0164499999999999</v>
      </c>
      <c r="G31">
        <v>1.9699800000000001</v>
      </c>
      <c r="H31" s="15"/>
      <c r="I31" s="11">
        <f t="shared" si="0"/>
        <v>2.9527559055118111</v>
      </c>
      <c r="J31" s="10">
        <f t="shared" si="1"/>
        <v>4.4972440944881891</v>
      </c>
      <c r="K31" s="6">
        <v>112</v>
      </c>
      <c r="L31" s="10">
        <v>330.70866141732284</v>
      </c>
      <c r="M31" s="10">
        <v>330.70866141732284</v>
      </c>
      <c r="N31" s="10">
        <v>0</v>
      </c>
      <c r="O31" s="10">
        <v>6.6067152994606904</v>
      </c>
      <c r="P31" s="10">
        <v>6.6662817155214134</v>
      </c>
      <c r="Q31" s="10">
        <v>0.41657185063602786</v>
      </c>
      <c r="R31" s="10">
        <v>6.2489385899504413</v>
      </c>
      <c r="S31" s="10">
        <v>4.1365566708835315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33</v>
      </c>
      <c r="AA31" s="9">
        <v>3</v>
      </c>
      <c r="AB31" s="7">
        <v>97.81</v>
      </c>
      <c r="AC31" s="6">
        <v>1.8400000000000034</v>
      </c>
      <c r="AD31" s="13">
        <v>0.35</v>
      </c>
      <c r="AE31" s="8">
        <v>666.62817155214134</v>
      </c>
      <c r="AF31" s="6">
        <v>764.81498644855913</v>
      </c>
      <c r="AG31" s="6">
        <v>374.971128664106</v>
      </c>
      <c r="AH31" s="6">
        <v>85.094880086746926</v>
      </c>
      <c r="AI31" s="6">
        <v>1.6002717671257043</v>
      </c>
      <c r="AJ31" s="6"/>
      <c r="AK31" s="6"/>
      <c r="AL31" s="6"/>
      <c r="AM31" s="6"/>
      <c r="AN31" s="6">
        <v>6.6067152994606904</v>
      </c>
      <c r="AO31" s="6">
        <v>1.7879076926399287</v>
      </c>
      <c r="AP31" s="6">
        <v>2.9997690293128478</v>
      </c>
      <c r="AQ31" s="6">
        <v>111.47500000000001</v>
      </c>
      <c r="AR31" s="6"/>
      <c r="AS31" s="6"/>
      <c r="AT31" s="6">
        <v>11.285014801212164</v>
      </c>
      <c r="AU31" s="6">
        <v>1</v>
      </c>
      <c r="AV31" s="10"/>
      <c r="AW31" s="13">
        <v>114.72224796728386</v>
      </c>
      <c r="AX31" s="1" t="s">
        <v>150</v>
      </c>
      <c r="AY31" s="17">
        <v>4.4972440944881891</v>
      </c>
      <c r="AZ31" s="12">
        <v>100</v>
      </c>
      <c r="BA31" s="12">
        <v>0</v>
      </c>
      <c r="BB31" s="12">
        <v>0</v>
      </c>
      <c r="BC31" s="12">
        <v>100</v>
      </c>
      <c r="BD31" s="12">
        <v>0</v>
      </c>
      <c r="BE31" s="12">
        <v>0</v>
      </c>
      <c r="BF31" s="18">
        <v>97.81</v>
      </c>
      <c r="BG31" s="18">
        <v>1.8400000000000034</v>
      </c>
      <c r="BH31" s="18">
        <v>0.35</v>
      </c>
      <c r="BI31" s="15"/>
      <c r="BJ31" s="19">
        <f t="shared" ca="1" si="7"/>
        <v>0.92555085823612004</v>
      </c>
      <c r="BK31" s="18">
        <f t="shared" ca="1" si="8"/>
        <v>34.236349526161789</v>
      </c>
      <c r="BL31" s="17">
        <f t="shared" si="9"/>
        <v>6.4078834599692502</v>
      </c>
      <c r="BM31" s="17">
        <f t="shared" ca="1" si="10"/>
        <v>2.8024597970274749</v>
      </c>
      <c r="BN31" s="16">
        <f t="shared" si="11"/>
        <v>3.346635840375169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2.1</v>
      </c>
      <c r="C32">
        <v>0.17499000000000001</v>
      </c>
      <c r="D32">
        <v>-9.4350000000000003E-2</v>
      </c>
      <c r="E32">
        <v>-5.4370000000000002E-2</v>
      </c>
      <c r="F32">
        <v>2.01613</v>
      </c>
      <c r="G32">
        <v>1.97018</v>
      </c>
      <c r="H32" s="15"/>
      <c r="I32" s="11">
        <f t="shared" si="0"/>
        <v>3.1167979002624668</v>
      </c>
      <c r="J32" s="10">
        <f t="shared" si="1"/>
        <v>4.3332020997375338</v>
      </c>
      <c r="K32" s="6">
        <v>112</v>
      </c>
      <c r="L32" s="10">
        <v>349.08136482939631</v>
      </c>
      <c r="M32" s="10">
        <v>338.84514435695536</v>
      </c>
      <c r="N32" s="10">
        <v>1.3506124234470689</v>
      </c>
      <c r="O32" s="10">
        <v>6.2928633550950943</v>
      </c>
      <c r="P32" s="10">
        <v>6.3562852026160579</v>
      </c>
      <c r="Q32" s="10">
        <v>0.43850034878949534</v>
      </c>
      <c r="R32" s="10">
        <v>6.8986890111384813</v>
      </c>
      <c r="S32" s="10">
        <v>4.4042949667336</v>
      </c>
      <c r="T32" s="14" t="s">
        <v>33</v>
      </c>
      <c r="U32" s="6">
        <v>3</v>
      </c>
      <c r="V32" s="14" t="s">
        <v>33</v>
      </c>
      <c r="W32" s="6">
        <v>3</v>
      </c>
      <c r="X32" s="14" t="s">
        <v>151</v>
      </c>
      <c r="Y32" s="6">
        <v>4</v>
      </c>
      <c r="Z32" s="14" t="s">
        <v>33</v>
      </c>
      <c r="AA32" s="9">
        <v>3</v>
      </c>
      <c r="AB32" s="7">
        <v>97.81</v>
      </c>
      <c r="AC32" s="6">
        <v>1.8400000000000034</v>
      </c>
      <c r="AD32" s="13">
        <v>0.35</v>
      </c>
      <c r="AE32" s="8">
        <v>635.62852026160579</v>
      </c>
      <c r="AF32" s="6">
        <v>727.26406120015997</v>
      </c>
      <c r="AG32" s="6">
        <v>351.72139019620431</v>
      </c>
      <c r="AH32" s="6">
        <v>62.818612319037207</v>
      </c>
      <c r="AI32" s="6">
        <v>1.4495507746260494</v>
      </c>
      <c r="AJ32" s="6"/>
      <c r="AK32" s="6"/>
      <c r="AL32" s="6"/>
      <c r="AM32" s="6"/>
      <c r="AN32" s="6">
        <v>6.2928633550950943</v>
      </c>
      <c r="AO32" s="6">
        <v>1.5740194197172235</v>
      </c>
      <c r="AP32" s="6">
        <v>2.8137711215696348</v>
      </c>
      <c r="AQ32" s="6">
        <v>111.47500000000001</v>
      </c>
      <c r="AR32" s="6"/>
      <c r="AS32" s="6"/>
      <c r="AT32" s="6">
        <v>23.785521086988176</v>
      </c>
      <c r="AU32" s="6">
        <v>1</v>
      </c>
      <c r="AV32" s="10"/>
      <c r="AW32" s="13">
        <v>109.089609180024</v>
      </c>
      <c r="AX32" s="1" t="s">
        <v>150</v>
      </c>
      <c r="AY32" s="17">
        <v>4.3332020997375338</v>
      </c>
      <c r="AZ32" s="12">
        <v>100</v>
      </c>
      <c r="BA32" s="12">
        <v>0</v>
      </c>
      <c r="BB32" s="12">
        <v>0</v>
      </c>
      <c r="BC32" s="12">
        <v>100</v>
      </c>
      <c r="BD32" s="12">
        <v>0</v>
      </c>
      <c r="BE32" s="12">
        <v>0</v>
      </c>
      <c r="BF32" s="18">
        <v>97.81</v>
      </c>
      <c r="BG32" s="18">
        <v>1.8400000000000034</v>
      </c>
      <c r="BH32" s="18">
        <v>0.35</v>
      </c>
      <c r="BI32" s="15"/>
      <c r="BJ32" s="19">
        <f t="shared" ca="1" si="7"/>
        <v>0.94266480392836782</v>
      </c>
      <c r="BK32" s="18">
        <f t="shared" ca="1" si="8"/>
        <v>32.845946525375055</v>
      </c>
      <c r="BL32" s="17">
        <f t="shared" si="9"/>
        <v>7.0934725198771558</v>
      </c>
      <c r="BM32" s="17">
        <f t="shared" ca="1" si="10"/>
        <v>2.8468737195155058</v>
      </c>
      <c r="BN32" s="16">
        <f t="shared" si="11"/>
        <v>3.3890906738329494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2.2999999999999998</v>
      </c>
      <c r="C33">
        <v>0.17424999999999999</v>
      </c>
      <c r="D33">
        <v>-9.5269999999999994E-2</v>
      </c>
      <c r="E33">
        <v>-5.4359999999999999E-2</v>
      </c>
      <c r="F33">
        <v>2.0150299999999999</v>
      </c>
      <c r="G33">
        <v>1.97035</v>
      </c>
      <c r="H33" s="15"/>
      <c r="I33" s="11">
        <f t="shared" si="0"/>
        <v>3.280839895013123</v>
      </c>
      <c r="J33" s="10">
        <f t="shared" si="1"/>
        <v>4.1691601049868776</v>
      </c>
      <c r="K33" s="6">
        <v>112</v>
      </c>
      <c r="L33" s="10">
        <v>367.45406824146983</v>
      </c>
      <c r="M33" s="10">
        <v>346.98162729658793</v>
      </c>
      <c r="N33" s="10">
        <v>1.4216972878390199</v>
      </c>
      <c r="O33" s="10">
        <v>6.097694919103037</v>
      </c>
      <c r="P33" s="10">
        <v>6.1611553209386027</v>
      </c>
      <c r="Q33" s="10">
        <v>0.4320958350430858</v>
      </c>
      <c r="R33" s="10">
        <v>7.0132274311380192</v>
      </c>
      <c r="S33" s="10">
        <v>4.4069723496920998</v>
      </c>
      <c r="T33" s="14" t="s">
        <v>33</v>
      </c>
      <c r="U33" s="6">
        <v>3</v>
      </c>
      <c r="V33" s="14" t="s">
        <v>33</v>
      </c>
      <c r="W33" s="6">
        <v>3</v>
      </c>
      <c r="X33" s="14" t="s">
        <v>151</v>
      </c>
      <c r="Y33" s="6">
        <v>4</v>
      </c>
      <c r="Z33" s="14" t="s">
        <v>33</v>
      </c>
      <c r="AA33" s="9">
        <v>3</v>
      </c>
      <c r="AB33" s="7">
        <v>97.81</v>
      </c>
      <c r="AC33" s="6">
        <v>1.8400000000000034</v>
      </c>
      <c r="AD33" s="13">
        <v>0.35</v>
      </c>
      <c r="AE33" s="8">
        <v>616.11553209386034</v>
      </c>
      <c r="AF33" s="6">
        <v>703.22685727269038</v>
      </c>
      <c r="AG33" s="6">
        <v>337.0866490703952</v>
      </c>
      <c r="AH33" s="6">
        <v>61.411372700977637</v>
      </c>
      <c r="AI33" s="6">
        <v>1.4258770442266016</v>
      </c>
      <c r="AJ33" s="6"/>
      <c r="AK33" s="6"/>
      <c r="AL33" s="6"/>
      <c r="AM33" s="6"/>
      <c r="AN33" s="6">
        <v>6.097694919103037</v>
      </c>
      <c r="AO33" s="6">
        <v>1.5458972679581731</v>
      </c>
      <c r="AP33" s="6">
        <v>2.6966931925631616</v>
      </c>
      <c r="AQ33" s="6">
        <v>111.47500000000001</v>
      </c>
      <c r="AR33" s="6"/>
      <c r="AS33" s="6"/>
      <c r="AT33" s="6">
        <v>21.75684630663476</v>
      </c>
      <c r="AU33" s="6">
        <v>1</v>
      </c>
      <c r="AV33" s="10"/>
      <c r="AW33" s="13">
        <v>105.48402859090356</v>
      </c>
      <c r="AX33" s="1" t="s">
        <v>150</v>
      </c>
      <c r="AY33" s="17">
        <v>4.1691601049868776</v>
      </c>
      <c r="AZ33" s="12">
        <v>100</v>
      </c>
      <c r="BA33" s="12">
        <v>0</v>
      </c>
      <c r="BB33" s="12">
        <v>0</v>
      </c>
      <c r="BC33" s="12">
        <v>100</v>
      </c>
      <c r="BD33" s="12">
        <v>0</v>
      </c>
      <c r="BE33" s="12">
        <v>0</v>
      </c>
      <c r="BF33" s="18">
        <v>97.81</v>
      </c>
      <c r="BG33" s="18">
        <v>1.8400000000000034</v>
      </c>
      <c r="BH33" s="18">
        <v>0.35</v>
      </c>
      <c r="BI33" s="15"/>
      <c r="BJ33" s="19">
        <f t="shared" ca="1" si="7"/>
        <v>0.94998686117196718</v>
      </c>
      <c r="BK33" s="18">
        <f t="shared" ca="1" si="8"/>
        <v>31.472126924812841</v>
      </c>
      <c r="BL33" s="17">
        <f t="shared" si="9"/>
        <v>7.2287916192318811</v>
      </c>
      <c r="BM33" s="17">
        <f t="shared" ca="1" si="10"/>
        <v>2.8655871473876613</v>
      </c>
      <c r="BN33" s="16">
        <f t="shared" si="11"/>
        <v>3.40419222986481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2.1</v>
      </c>
      <c r="C34">
        <v>0.17307</v>
      </c>
      <c r="D34">
        <v>-9.8019999999999996E-2</v>
      </c>
      <c r="E34">
        <v>-5.416E-2</v>
      </c>
      <c r="F34">
        <v>2.0146299999999999</v>
      </c>
      <c r="G34">
        <v>1.96743</v>
      </c>
      <c r="H34" s="15"/>
      <c r="I34" s="11">
        <f t="shared" si="0"/>
        <v>3.4448818897637796</v>
      </c>
      <c r="J34" s="10">
        <f t="shared" si="1"/>
        <v>4.0051181102362206</v>
      </c>
      <c r="K34" s="6">
        <v>112</v>
      </c>
      <c r="L34" s="10">
        <v>385.82677165354335</v>
      </c>
      <c r="M34" s="10">
        <v>355.1181102362205</v>
      </c>
      <c r="N34" s="10">
        <v>1.4927821522309712</v>
      </c>
      <c r="O34" s="10">
        <v>5.7864803860346328</v>
      </c>
      <c r="P34" s="10">
        <v>5.850711874162247</v>
      </c>
      <c r="Q34" s="10">
        <v>0.41295190808370952</v>
      </c>
      <c r="R34" s="10">
        <v>7.0581480846352465</v>
      </c>
      <c r="S34" s="10">
        <v>4.4605200088621144</v>
      </c>
      <c r="T34" s="14" t="s">
        <v>33</v>
      </c>
      <c r="U34" s="6">
        <v>3</v>
      </c>
      <c r="V34" s="14" t="s">
        <v>33</v>
      </c>
      <c r="W34" s="6">
        <v>3</v>
      </c>
      <c r="X34" s="14" t="s">
        <v>151</v>
      </c>
      <c r="Y34" s="6">
        <v>4</v>
      </c>
      <c r="Z34" s="14" t="s">
        <v>33</v>
      </c>
      <c r="AA34" s="9">
        <v>3</v>
      </c>
      <c r="AB34" s="7">
        <v>97.81</v>
      </c>
      <c r="AC34" s="6">
        <v>1.8400000000000034</v>
      </c>
      <c r="AD34" s="13">
        <v>0.35</v>
      </c>
      <c r="AE34" s="8">
        <v>585.07118741622469</v>
      </c>
      <c r="AF34" s="6">
        <v>665.62335156887946</v>
      </c>
      <c r="AG34" s="6">
        <v>313.80339056216854</v>
      </c>
      <c r="AH34" s="6">
        <v>61.050607336412099</v>
      </c>
      <c r="AI34" s="6">
        <v>1.4168022376533609</v>
      </c>
      <c r="AJ34" s="6"/>
      <c r="AK34" s="6"/>
      <c r="AL34" s="6"/>
      <c r="AM34" s="6"/>
      <c r="AN34" s="6">
        <v>5.7864803860346328</v>
      </c>
      <c r="AO34" s="6">
        <v>1.489083078356902</v>
      </c>
      <c r="AP34" s="6">
        <v>2.5104271244973484</v>
      </c>
      <c r="AQ34" s="6">
        <v>111.47500000000001</v>
      </c>
      <c r="AR34" s="6"/>
      <c r="AS34" s="6"/>
      <c r="AT34" s="6">
        <v>19.511332758027322</v>
      </c>
      <c r="AU34" s="6">
        <v>1</v>
      </c>
      <c r="AV34" s="10"/>
      <c r="AW34" s="13">
        <v>99.84350273533191</v>
      </c>
      <c r="AX34" s="1" t="s">
        <v>150</v>
      </c>
      <c r="AY34" s="17">
        <v>4.0051181102362206</v>
      </c>
      <c r="AZ34" s="12">
        <v>100</v>
      </c>
      <c r="BA34" s="12">
        <v>0</v>
      </c>
      <c r="BB34" s="12">
        <v>0</v>
      </c>
      <c r="BC34" s="12">
        <v>100</v>
      </c>
      <c r="BD34" s="12">
        <v>0</v>
      </c>
      <c r="BE34" s="12">
        <v>0</v>
      </c>
      <c r="BF34" s="18">
        <v>97.81</v>
      </c>
      <c r="BG34" s="18">
        <v>1.8400000000000034</v>
      </c>
      <c r="BH34" s="18">
        <v>0.35</v>
      </c>
      <c r="BI34" s="15"/>
      <c r="BJ34" s="19">
        <f t="shared" ca="1" si="7"/>
        <v>0.95840678443032401</v>
      </c>
      <c r="BK34" s="18">
        <f t="shared" ca="1" si="8"/>
        <v>29.582157980306935</v>
      </c>
      <c r="BL34" s="17">
        <f t="shared" si="9"/>
        <v>7.2988090497581499</v>
      </c>
      <c r="BM34" s="17">
        <f t="shared" ca="1" si="10"/>
        <v>2.8871821133562929</v>
      </c>
      <c r="BN34" s="16">
        <f t="shared" si="11"/>
        <v>3.4237399969490014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2.1</v>
      </c>
      <c r="C35">
        <v>0.17230999999999999</v>
      </c>
      <c r="D35">
        <v>-9.8489999999999994E-2</v>
      </c>
      <c r="E35">
        <v>-5.289E-2</v>
      </c>
      <c r="F35">
        <v>2.0160300000000002</v>
      </c>
      <c r="G35">
        <v>1.9686999999999999</v>
      </c>
      <c r="H35" s="15"/>
      <c r="I35" s="11">
        <f t="shared" si="0"/>
        <v>3.6089238845144358</v>
      </c>
      <c r="J35" s="10">
        <f t="shared" si="1"/>
        <v>3.8410761154855644</v>
      </c>
      <c r="K35" s="6">
        <v>112</v>
      </c>
      <c r="L35" s="10">
        <v>404.19947506561687</v>
      </c>
      <c r="M35" s="10">
        <v>363.25459317585307</v>
      </c>
      <c r="N35" s="10">
        <v>1.5638670166229223</v>
      </c>
      <c r="O35" s="10">
        <v>5.5860371274481979</v>
      </c>
      <c r="P35" s="10">
        <v>5.6551650135303184</v>
      </c>
      <c r="Q35" s="10">
        <v>0.40968003693065252</v>
      </c>
      <c r="R35" s="10">
        <v>7.2443515962923923</v>
      </c>
      <c r="S35" s="10">
        <v>4.800547644591699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151</v>
      </c>
      <c r="Y35" s="6">
        <v>4</v>
      </c>
      <c r="Z35" s="14" t="s">
        <v>33</v>
      </c>
      <c r="AA35" s="9">
        <v>3</v>
      </c>
      <c r="AB35" s="7">
        <v>97.81</v>
      </c>
      <c r="AC35" s="6">
        <v>1.8400000000000034</v>
      </c>
      <c r="AD35" s="13">
        <v>0.35</v>
      </c>
      <c r="AE35" s="8">
        <v>565.5165013530318</v>
      </c>
      <c r="AF35" s="6">
        <v>641.53709129382457</v>
      </c>
      <c r="AG35" s="6">
        <v>299.13737601477385</v>
      </c>
      <c r="AH35" s="6">
        <v>66.58314434678627</v>
      </c>
      <c r="AI35" s="6">
        <v>1.3803857898225051</v>
      </c>
      <c r="AJ35" s="6"/>
      <c r="AK35" s="6"/>
      <c r="AL35" s="6"/>
      <c r="AM35" s="6"/>
      <c r="AN35" s="6">
        <v>5.5860371274481979</v>
      </c>
      <c r="AO35" s="6">
        <v>1.461282746481974</v>
      </c>
      <c r="AP35" s="6">
        <v>2.3930990081181909</v>
      </c>
      <c r="AQ35" s="6">
        <v>111.47500000000001</v>
      </c>
      <c r="AR35" s="6"/>
      <c r="AS35" s="6"/>
      <c r="AT35" s="6">
        <v>17.875831921117957</v>
      </c>
      <c r="AU35" s="6">
        <v>1</v>
      </c>
      <c r="AV35" s="10"/>
      <c r="AW35" s="13">
        <v>96.230563694073695</v>
      </c>
      <c r="AX35" s="1" t="s">
        <v>150</v>
      </c>
      <c r="AY35" s="17">
        <v>3.8410761154855644</v>
      </c>
      <c r="AZ35" s="12">
        <v>100</v>
      </c>
      <c r="BA35" s="12">
        <v>0</v>
      </c>
      <c r="BB35" s="12">
        <v>0</v>
      </c>
      <c r="BC35" s="12">
        <v>100</v>
      </c>
      <c r="BD35" s="12">
        <v>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7"/>
        <v>0.96702027465504892</v>
      </c>
      <c r="BK35" s="18">
        <f t="shared" ca="1" si="8"/>
        <v>28.326505034953595</v>
      </c>
      <c r="BL35" s="17">
        <f t="shared" si="9"/>
        <v>7.5128394067446997</v>
      </c>
      <c r="BM35" s="17">
        <f t="shared" ca="1" si="10"/>
        <v>2.9092851291054185</v>
      </c>
      <c r="BN35" s="16">
        <f t="shared" si="11"/>
        <v>3.4423367330768611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2.2000000000000002</v>
      </c>
      <c r="C36">
        <v>0.17222999999999999</v>
      </c>
      <c r="D36">
        <v>-9.9129999999999996E-2</v>
      </c>
      <c r="E36">
        <v>-5.2470000000000003E-2</v>
      </c>
      <c r="F36">
        <v>2.0140799999999999</v>
      </c>
      <c r="G36">
        <v>1.9688000000000001</v>
      </c>
      <c r="H36" s="15"/>
      <c r="I36" s="11">
        <f t="shared" si="0"/>
        <v>3.7729658792650915</v>
      </c>
      <c r="J36" s="10">
        <f t="shared" si="1"/>
        <v>3.6770341207349087</v>
      </c>
      <c r="K36" s="6">
        <v>112</v>
      </c>
      <c r="L36" s="10">
        <v>422.57217847769033</v>
      </c>
      <c r="M36" s="10">
        <v>371.39107611548559</v>
      </c>
      <c r="N36" s="10">
        <v>1.6349518810148731</v>
      </c>
      <c r="O36" s="10">
        <v>5.5649378370706799</v>
      </c>
      <c r="P36" s="10">
        <v>5.6356850043661018</v>
      </c>
      <c r="Q36" s="10">
        <v>0.4052247230201067</v>
      </c>
      <c r="R36" s="10">
        <v>7.1903366264468165</v>
      </c>
      <c r="S36" s="10">
        <v>4.9129977288487252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33</v>
      </c>
      <c r="AA36" s="9">
        <v>3</v>
      </c>
      <c r="AB36" s="7">
        <v>97.81</v>
      </c>
      <c r="AC36" s="6">
        <v>1.8400000000000034</v>
      </c>
      <c r="AD36" s="13">
        <v>0.35</v>
      </c>
      <c r="AE36" s="8">
        <v>563.56850043661018</v>
      </c>
      <c r="AF36" s="6">
        <v>638.16457825026544</v>
      </c>
      <c r="AG36" s="6">
        <v>297.67637532745766</v>
      </c>
      <c r="AH36" s="6">
        <v>67.4340860125821</v>
      </c>
      <c r="AI36" s="6">
        <v>1.3907554707826815</v>
      </c>
      <c r="AJ36" s="6"/>
      <c r="AK36" s="6"/>
      <c r="AL36" s="6"/>
      <c r="AM36" s="6"/>
      <c r="AN36" s="6">
        <v>5.5649378370706799</v>
      </c>
      <c r="AO36" s="6">
        <v>1.4641204522028921</v>
      </c>
      <c r="AP36" s="6">
        <v>2.3814110026196609</v>
      </c>
      <c r="AQ36" s="6">
        <v>111.47500000000001</v>
      </c>
      <c r="AR36" s="6"/>
      <c r="AS36" s="6"/>
      <c r="AT36" s="6">
        <v>16.966502278088516</v>
      </c>
      <c r="AU36" s="6">
        <v>1</v>
      </c>
      <c r="AV36" s="10"/>
      <c r="AW36" s="13">
        <v>95.724686737539812</v>
      </c>
      <c r="AX36" s="1" t="s">
        <v>150</v>
      </c>
      <c r="AY36" s="17">
        <v>3.6770341207349087</v>
      </c>
      <c r="AZ36" s="12">
        <v>100</v>
      </c>
      <c r="BA36" s="12">
        <v>0</v>
      </c>
      <c r="BB36" s="12">
        <v>0</v>
      </c>
      <c r="BC36" s="12">
        <v>100</v>
      </c>
      <c r="BD36" s="12">
        <v>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7"/>
        <v>0.96917503752348089</v>
      </c>
      <c r="BK36" s="18">
        <f t="shared" ca="1" si="8"/>
        <v>27.684133335506139</v>
      </c>
      <c r="BL36" s="17">
        <f t="shared" si="9"/>
        <v>7.4704078619667689</v>
      </c>
      <c r="BM36" s="17">
        <f t="shared" ca="1" si="10"/>
        <v>2.914436104549313</v>
      </c>
      <c r="BN36" s="16">
        <f t="shared" si="11"/>
        <v>3.4415686107463137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2.1</v>
      </c>
      <c r="C37">
        <v>0.17108999999999999</v>
      </c>
      <c r="D37">
        <v>-0.10263</v>
      </c>
      <c r="E37">
        <v>-5.2940000000000001E-2</v>
      </c>
      <c r="F37">
        <v>2.0133299999999998</v>
      </c>
      <c r="G37">
        <v>1.96035</v>
      </c>
      <c r="H37" s="15"/>
      <c r="I37" s="11">
        <f t="shared" si="0"/>
        <v>3.9370078740157477</v>
      </c>
      <c r="J37" s="10">
        <f t="shared" si="1"/>
        <v>3.5129921259842525</v>
      </c>
      <c r="K37" s="6">
        <v>112</v>
      </c>
      <c r="L37" s="10">
        <v>440.94488188976379</v>
      </c>
      <c r="M37" s="10">
        <v>379.52755905511816</v>
      </c>
      <c r="N37" s="10">
        <v>1.7060367454068239</v>
      </c>
      <c r="O37" s="10">
        <v>5.2642729491910316</v>
      </c>
      <c r="P37" s="10">
        <v>5.3332080637001402</v>
      </c>
      <c r="Q37" s="10">
        <v>0.38085972507180965</v>
      </c>
      <c r="R37" s="10">
        <v>7.141287580060621</v>
      </c>
      <c r="S37" s="10">
        <v>4.7871607297991954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533.320806370014</v>
      </c>
      <c r="AF37" s="6">
        <v>601.49830855944219</v>
      </c>
      <c r="AG37" s="6">
        <v>274.9906047775105</v>
      </c>
      <c r="AH37" s="6">
        <v>63.383121964643074</v>
      </c>
      <c r="AI37" s="6">
        <v>1.4003077019221668</v>
      </c>
      <c r="AJ37" s="6"/>
      <c r="AK37" s="6"/>
      <c r="AL37" s="6"/>
      <c r="AM37" s="6"/>
      <c r="AN37" s="6">
        <v>5.2642729491910316</v>
      </c>
      <c r="AO37" s="6">
        <v>1.4033639987230451</v>
      </c>
      <c r="AP37" s="6">
        <v>2.1999248382200842</v>
      </c>
      <c r="AQ37" s="6">
        <v>111.47500000000001</v>
      </c>
      <c r="AR37" s="6"/>
      <c r="AS37" s="6"/>
      <c r="AT37" s="6">
        <v>15.24760192890462</v>
      </c>
      <c r="AU37" s="6">
        <v>1</v>
      </c>
      <c r="AV37" s="10"/>
      <c r="AW37" s="13">
        <v>90.224746283916332</v>
      </c>
      <c r="AX37" s="1" t="s">
        <v>150</v>
      </c>
      <c r="AY37" s="17">
        <v>3.5129921259842525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7"/>
        <v>0.97678417471597279</v>
      </c>
      <c r="BK37" s="18">
        <f t="shared" ca="1" si="8"/>
        <v>25.88782979333271</v>
      </c>
      <c r="BL37" s="17">
        <f t="shared" si="9"/>
        <v>7.4492356572617755</v>
      </c>
      <c r="BM37" s="17">
        <f t="shared" ca="1" si="10"/>
        <v>2.9339030231009766</v>
      </c>
      <c r="BN37" s="16">
        <f t="shared" si="11"/>
        <v>3.4589203445742598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2.1</v>
      </c>
      <c r="C38">
        <v>0.17085</v>
      </c>
      <c r="D38">
        <v>-0.10553999999999999</v>
      </c>
      <c r="E38">
        <v>-5.2290000000000003E-2</v>
      </c>
      <c r="F38">
        <v>2.0125000000000002</v>
      </c>
      <c r="G38">
        <v>1.9636499999999999</v>
      </c>
      <c r="H38" s="15"/>
      <c r="I38" s="11">
        <f t="shared" si="0"/>
        <v>4.1010498687664043</v>
      </c>
      <c r="J38" s="10">
        <f t="shared" si="1"/>
        <v>3.3489501312335959</v>
      </c>
      <c r="K38" s="6">
        <v>112</v>
      </c>
      <c r="L38" s="10">
        <v>459.31758530183731</v>
      </c>
      <c r="M38" s="10">
        <v>387.66404199475073</v>
      </c>
      <c r="N38" s="10">
        <v>1.7771216097987752</v>
      </c>
      <c r="O38" s="10">
        <v>5.2009750780584767</v>
      </c>
      <c r="P38" s="10">
        <v>5.2724162230167417</v>
      </c>
      <c r="Q38" s="10">
        <v>0.36060196963479696</v>
      </c>
      <c r="R38" s="10">
        <v>6.8394063439185331</v>
      </c>
      <c r="S38" s="10">
        <v>4.9611906221017374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527.24162230167417</v>
      </c>
      <c r="AF38" s="6">
        <v>593.26558004303809</v>
      </c>
      <c r="AG38" s="6">
        <v>270.43121672625563</v>
      </c>
      <c r="AH38" s="6">
        <v>65.500848253089515</v>
      </c>
      <c r="AI38" s="6">
        <v>1.4621152037401324</v>
      </c>
      <c r="AJ38" s="6"/>
      <c r="AK38" s="6"/>
      <c r="AL38" s="6"/>
      <c r="AM38" s="6"/>
      <c r="AN38" s="6">
        <v>5.2009750780584767</v>
      </c>
      <c r="AO38" s="6">
        <v>1.3881470910552429</v>
      </c>
      <c r="AP38" s="6">
        <v>2.1634497338100451</v>
      </c>
      <c r="AQ38" s="6">
        <v>111.47500000000001</v>
      </c>
      <c r="AR38" s="6"/>
      <c r="AS38" s="6"/>
      <c r="AT38" s="6">
        <v>14.397988385228718</v>
      </c>
      <c r="AU38" s="6">
        <v>1</v>
      </c>
      <c r="AV38" s="10"/>
      <c r="AW38" s="13">
        <v>88.989837006455716</v>
      </c>
      <c r="AX38" s="1" t="s">
        <v>150</v>
      </c>
      <c r="AY38" s="17">
        <v>3.3489501312335959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7"/>
        <v>0.97628900338529923</v>
      </c>
      <c r="BK38" s="18">
        <f t="shared" ca="1" si="8"/>
        <v>24.988873338055118</v>
      </c>
      <c r="BL38" s="17">
        <f t="shared" si="9"/>
        <v>7.1508886678421373</v>
      </c>
      <c r="BM38" s="17">
        <f t="shared" ca="1" si="10"/>
        <v>2.9320987906732032</v>
      </c>
      <c r="BN38" s="16">
        <f t="shared" si="11"/>
        <v>3.4517057147536541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2.1</v>
      </c>
      <c r="C39">
        <v>0.17019999999999999</v>
      </c>
      <c r="D39">
        <v>-0.10841000000000001</v>
      </c>
      <c r="E39">
        <v>-5.185E-2</v>
      </c>
      <c r="F39">
        <v>2.0131299999999999</v>
      </c>
      <c r="G39">
        <v>1.9632799999999999</v>
      </c>
      <c r="H39" s="15"/>
      <c r="I39" s="11">
        <f t="shared" si="0"/>
        <v>4.2650918635170605</v>
      </c>
      <c r="J39" s="10">
        <f t="shared" si="1"/>
        <v>3.1849081364829397</v>
      </c>
      <c r="K39" s="6">
        <v>112</v>
      </c>
      <c r="L39" s="10">
        <v>477.69028871391083</v>
      </c>
      <c r="M39" s="10">
        <v>395.8005249343833</v>
      </c>
      <c r="N39" s="10">
        <v>1.8482064741907263</v>
      </c>
      <c r="O39" s="10">
        <v>5.029543343741131</v>
      </c>
      <c r="P39" s="10">
        <v>5.1026808785419018</v>
      </c>
      <c r="Q39" s="10">
        <v>0.34062267131719326</v>
      </c>
      <c r="R39" s="10">
        <v>6.6753669183899005</v>
      </c>
      <c r="S39" s="10">
        <v>5.0789954722757686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151</v>
      </c>
      <c r="Y39" s="6">
        <v>4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510.26808785419018</v>
      </c>
      <c r="AF39" s="6">
        <v>572.21596872764076</v>
      </c>
      <c r="AG39" s="6">
        <v>257.70106589064261</v>
      </c>
      <c r="AH39" s="6">
        <v>66.461945103463734</v>
      </c>
      <c r="AI39" s="6">
        <v>1.4980449947179835</v>
      </c>
      <c r="AJ39" s="6"/>
      <c r="AK39" s="6"/>
      <c r="AL39" s="6"/>
      <c r="AM39" s="6"/>
      <c r="AN39" s="6">
        <v>5.029543343741131</v>
      </c>
      <c r="AO39" s="6">
        <v>1.352562496320818</v>
      </c>
      <c r="AP39" s="6">
        <v>2.061608527125141</v>
      </c>
      <c r="AQ39" s="6">
        <v>111.47500000000001</v>
      </c>
      <c r="AR39" s="6"/>
      <c r="AS39" s="6"/>
      <c r="AT39" s="6">
        <v>13.302803463457275</v>
      </c>
      <c r="AU39" s="6">
        <v>1</v>
      </c>
      <c r="AV39" s="10"/>
      <c r="AW39" s="13">
        <v>85.832395309146122</v>
      </c>
      <c r="AX39" s="1" t="s">
        <v>150</v>
      </c>
      <c r="AY39" s="17">
        <v>3.1849081364829397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7"/>
        <v>0.97994685174531471</v>
      </c>
      <c r="BK39" s="18">
        <f t="shared" ca="1" si="8"/>
        <v>23.763839003007909</v>
      </c>
      <c r="BL39" s="17">
        <f t="shared" si="9"/>
        <v>7.003169718976392</v>
      </c>
      <c r="BM39" s="17">
        <f t="shared" ca="1" si="10"/>
        <v>2.9411948723942198</v>
      </c>
      <c r="BN39" s="16">
        <f t="shared" si="11"/>
        <v>3.4568882580667117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2.1</v>
      </c>
      <c r="C40">
        <v>0.16914000000000001</v>
      </c>
      <c r="D40">
        <v>-0.10958</v>
      </c>
      <c r="E40">
        <v>-5.1959999999999999E-2</v>
      </c>
      <c r="F40">
        <v>2.0133999999999999</v>
      </c>
      <c r="G40">
        <v>1.9648300000000001</v>
      </c>
      <c r="H40" s="15"/>
      <c r="I40" s="11">
        <f t="shared" si="0"/>
        <v>4.4291338582677167</v>
      </c>
      <c r="J40" s="10">
        <f t="shared" si="1"/>
        <v>3.0208661417322835</v>
      </c>
      <c r="K40" s="6">
        <v>112</v>
      </c>
      <c r="L40" s="10">
        <v>496.06299212598435</v>
      </c>
      <c r="M40" s="10">
        <v>403.93700787401588</v>
      </c>
      <c r="N40" s="10">
        <v>1.9192913385826773</v>
      </c>
      <c r="O40" s="10">
        <v>4.7499777462390069</v>
      </c>
      <c r="P40" s="10">
        <v>4.8226911835791517</v>
      </c>
      <c r="Q40" s="10">
        <v>0.3324778005744769</v>
      </c>
      <c r="R40" s="10">
        <v>6.8940304887556385</v>
      </c>
      <c r="S40" s="10">
        <v>5.0495442597322606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482.26911835791515</v>
      </c>
      <c r="AF40" s="6">
        <v>538.19525735484228</v>
      </c>
      <c r="AG40" s="6">
        <v>241.13455917895757</v>
      </c>
      <c r="AH40" s="6">
        <v>64.393774377934278</v>
      </c>
      <c r="AI40" s="6">
        <v>1.4505302835997442</v>
      </c>
      <c r="AJ40" s="6"/>
      <c r="AK40" s="6"/>
      <c r="AL40" s="6"/>
      <c r="AM40" s="6"/>
      <c r="AN40" s="6">
        <v>4.7499777462390069</v>
      </c>
      <c r="AO40" s="6">
        <v>1.3037096500737559</v>
      </c>
      <c r="AP40" s="6">
        <v>1</v>
      </c>
      <c r="AQ40" s="6">
        <v>111.47500000000001</v>
      </c>
      <c r="AR40" s="6"/>
      <c r="AS40" s="6"/>
      <c r="AT40" s="6">
        <v>11.988976956354145</v>
      </c>
      <c r="AU40" s="6">
        <v>1</v>
      </c>
      <c r="AV40" s="10"/>
      <c r="AW40" s="13">
        <v>80.729288603226351</v>
      </c>
      <c r="AX40" s="1" t="s">
        <v>150</v>
      </c>
      <c r="AY40" s="17">
        <v>3.0208661417322835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7"/>
        <v>0.99172264707270674</v>
      </c>
      <c r="BK40" s="18">
        <f t="shared" ca="1" si="8"/>
        <v>22.341651113718843</v>
      </c>
      <c r="BL40" s="17">
        <f t="shared" si="9"/>
        <v>7.2678149476731431</v>
      </c>
      <c r="BM40" s="17">
        <f t="shared" ca="1" si="10"/>
        <v>2.9715979015361724</v>
      </c>
      <c r="BN40" s="16">
        <f t="shared" si="11"/>
        <v>3.4849315941451762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2.1</v>
      </c>
      <c r="C41">
        <v>0.16843</v>
      </c>
      <c r="D41">
        <v>-0.11112</v>
      </c>
      <c r="E41">
        <v>-5.1020000000000003E-2</v>
      </c>
      <c r="F41">
        <v>2.0135299999999998</v>
      </c>
      <c r="G41">
        <v>1.9636800000000001</v>
      </c>
      <c r="H41" s="15"/>
      <c r="I41" s="11">
        <f t="shared" si="0"/>
        <v>4.5931758530183719</v>
      </c>
      <c r="J41" s="10">
        <f t="shared" si="1"/>
        <v>2.8568241469816282</v>
      </c>
      <c r="K41" s="6">
        <v>110</v>
      </c>
      <c r="L41" s="10">
        <v>514.10761154855641</v>
      </c>
      <c r="M41" s="10">
        <v>411.74540682414704</v>
      </c>
      <c r="N41" s="10">
        <v>1.9903762029746279</v>
      </c>
      <c r="O41" s="10">
        <v>4.5627215441385207</v>
      </c>
      <c r="P41" s="10">
        <v>4.639059087051292</v>
      </c>
      <c r="Q41" s="10">
        <v>0.3217572014772262</v>
      </c>
      <c r="R41" s="10">
        <v>6.9358289135684092</v>
      </c>
      <c r="S41" s="10">
        <v>5.3012182578313238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33</v>
      </c>
      <c r="Y41" s="6">
        <v>3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463.90590870512926</v>
      </c>
      <c r="AF41" s="6">
        <v>516.05110766297435</v>
      </c>
      <c r="AG41" s="6">
        <v>231.9529543525646</v>
      </c>
      <c r="AH41" s="6">
        <v>68.108750842766327</v>
      </c>
      <c r="AI41" s="6">
        <v>1.4417887356530985</v>
      </c>
      <c r="AJ41" s="6"/>
      <c r="AK41" s="6"/>
      <c r="AL41" s="6"/>
      <c r="AM41" s="6"/>
      <c r="AN41" s="6">
        <v>4.5627215441385207</v>
      </c>
      <c r="AO41" s="6">
        <v>1.2699460366992987</v>
      </c>
      <c r="AP41" s="6">
        <v>1</v>
      </c>
      <c r="AQ41" s="6">
        <v>111.47500000000001</v>
      </c>
      <c r="AR41" s="6"/>
      <c r="AS41" s="6"/>
      <c r="AT41" s="6">
        <v>11.058489351714538</v>
      </c>
      <c r="AU41" s="6">
        <v>1</v>
      </c>
      <c r="AV41" s="10"/>
      <c r="AW41" s="13">
        <v>77.407666149446158</v>
      </c>
      <c r="AX41" s="1" t="s">
        <v>150</v>
      </c>
      <c r="AY41" s="17">
        <v>2.8568241469816282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7"/>
        <v>0.99901635759256491</v>
      </c>
      <c r="BK41" s="18">
        <f t="shared" ca="1" si="8"/>
        <v>21.250740297838533</v>
      </c>
      <c r="BL41" s="17">
        <f t="shared" si="9"/>
        <v>7.3426931467197827</v>
      </c>
      <c r="BM41" s="17">
        <f t="shared" ca="1" si="10"/>
        <v>2.9902572741288775</v>
      </c>
      <c r="BN41" s="16">
        <f t="shared" si="11"/>
        <v>3.5000950989981749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2.2000000000000002</v>
      </c>
      <c r="C42">
        <v>0.16930999999999999</v>
      </c>
      <c r="D42">
        <v>-0.10913</v>
      </c>
      <c r="E42">
        <v>-4.9959999999999997E-2</v>
      </c>
      <c r="F42">
        <v>2.0112999999999999</v>
      </c>
      <c r="G42">
        <v>1.9630000000000001</v>
      </c>
      <c r="H42" s="15"/>
      <c r="I42" s="11">
        <f t="shared" si="0"/>
        <v>4.7572178477690281</v>
      </c>
      <c r="J42" s="10">
        <f t="shared" si="1"/>
        <v>2.6927821522309721</v>
      </c>
      <c r="K42" s="6">
        <v>110</v>
      </c>
      <c r="L42" s="10">
        <v>532.15223097112857</v>
      </c>
      <c r="M42" s="10">
        <v>419.55380577427826</v>
      </c>
      <c r="N42" s="10">
        <v>2.0614610673665785</v>
      </c>
      <c r="O42" s="10">
        <v>4.7948137382912295</v>
      </c>
      <c r="P42" s="10">
        <v>4.8752380385518563</v>
      </c>
      <c r="Q42" s="10">
        <v>0.33561044316782929</v>
      </c>
      <c r="R42" s="10">
        <v>6.8839806490252773</v>
      </c>
      <c r="S42" s="10">
        <v>5.5850208514323949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33</v>
      </c>
      <c r="Y42" s="6">
        <v>3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487.52380385518563</v>
      </c>
      <c r="AF42" s="6">
        <v>542.77541846171289</v>
      </c>
      <c r="AG42" s="6">
        <v>243.76190192759282</v>
      </c>
      <c r="AH42" s="6">
        <v>72.484658415068211</v>
      </c>
      <c r="AI42" s="6">
        <v>1.4526478951412987</v>
      </c>
      <c r="AJ42" s="6"/>
      <c r="AK42" s="6"/>
      <c r="AL42" s="6"/>
      <c r="AM42" s="6"/>
      <c r="AN42" s="6">
        <v>4.7948137382912295</v>
      </c>
      <c r="AO42" s="6">
        <v>1.3294916719584202</v>
      </c>
      <c r="AP42" s="6">
        <v>1</v>
      </c>
      <c r="AQ42" s="6">
        <v>111.47500000000001</v>
      </c>
      <c r="AR42" s="6"/>
      <c r="AS42" s="6"/>
      <c r="AT42" s="6">
        <v>11.254607854582357</v>
      </c>
      <c r="AU42" s="6">
        <v>1</v>
      </c>
      <c r="AV42" s="10"/>
      <c r="AW42" s="13">
        <v>81.416312769256933</v>
      </c>
      <c r="AX42" s="1" t="s">
        <v>150</v>
      </c>
      <c r="AY42" s="17">
        <v>2.6927821522309721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7"/>
        <v>0.9952006233826769</v>
      </c>
      <c r="BK42" s="18">
        <f t="shared" ca="1" si="8"/>
        <v>21.801566675808793</v>
      </c>
      <c r="BL42" s="17">
        <f t="shared" si="9"/>
        <v>7.2813767181466469</v>
      </c>
      <c r="BM42" s="17">
        <f t="shared" ca="1" si="10"/>
        <v>2.9797579991369454</v>
      </c>
      <c r="BN42" s="16">
        <f t="shared" si="11"/>
        <v>3.480760498397228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2.1</v>
      </c>
      <c r="C43">
        <v>0.17046</v>
      </c>
      <c r="D43">
        <v>-0.10768999999999999</v>
      </c>
      <c r="E43">
        <v>-4.8849999999999998E-2</v>
      </c>
      <c r="F43">
        <v>2.01023</v>
      </c>
      <c r="G43">
        <v>1.96153</v>
      </c>
      <c r="H43" s="15"/>
      <c r="I43" s="11">
        <f t="shared" si="0"/>
        <v>4.9212598425196852</v>
      </c>
      <c r="J43" s="10">
        <f t="shared" si="1"/>
        <v>2.528740157480315</v>
      </c>
      <c r="K43" s="6">
        <v>110</v>
      </c>
      <c r="L43" s="10">
        <v>550.19685039370086</v>
      </c>
      <c r="M43" s="10">
        <v>427.36220472440954</v>
      </c>
      <c r="N43" s="10">
        <v>2.1325459317585302</v>
      </c>
      <c r="O43" s="10">
        <v>5.0981160374680705</v>
      </c>
      <c r="P43" s="10">
        <v>5.1828198666495648</v>
      </c>
      <c r="Q43" s="10">
        <v>0.34563489946655734</v>
      </c>
      <c r="R43" s="10">
        <v>6.6688580417515668</v>
      </c>
      <c r="S43" s="10">
        <v>5.8822103598259696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518.28198666495643</v>
      </c>
      <c r="AF43" s="6">
        <v>577.90006768364492</v>
      </c>
      <c r="AG43" s="6">
        <v>263.71148999871735</v>
      </c>
      <c r="AH43" s="6">
        <v>77.135953948815896</v>
      </c>
      <c r="AI43" s="6">
        <v>1.4995071026243518</v>
      </c>
      <c r="AJ43" s="6"/>
      <c r="AK43" s="6"/>
      <c r="AL43" s="6"/>
      <c r="AM43" s="6"/>
      <c r="AN43" s="6">
        <v>5.0981160374680705</v>
      </c>
      <c r="AO43" s="6">
        <v>1.399653565114175</v>
      </c>
      <c r="AP43" s="6">
        <v>2.1096919199897388</v>
      </c>
      <c r="AQ43" s="6">
        <v>111.47500000000001</v>
      </c>
      <c r="AR43" s="6"/>
      <c r="AS43" s="6"/>
      <c r="AT43" s="6">
        <v>11.615495668623145</v>
      </c>
      <c r="AU43" s="6">
        <v>1</v>
      </c>
      <c r="AV43" s="10"/>
      <c r="AW43" s="13">
        <v>86.685010152546738</v>
      </c>
      <c r="AX43" s="1" t="s">
        <v>150</v>
      </c>
      <c r="AY43" s="17">
        <v>2.528740157480315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7"/>
        <v>0.98769681840579993</v>
      </c>
      <c r="BK43" s="18">
        <f t="shared" ca="1" si="8"/>
        <v>22.519380402284071</v>
      </c>
      <c r="BL43" s="17">
        <f t="shared" si="9"/>
        <v>7.0426755794894369</v>
      </c>
      <c r="BM43" s="17">
        <f t="shared" ca="1" si="10"/>
        <v>2.9595787483786409</v>
      </c>
      <c r="BN43" s="16">
        <f t="shared" si="11"/>
        <v>3.4511824036331942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2.1</v>
      </c>
      <c r="C44">
        <v>0.17046</v>
      </c>
      <c r="D44">
        <v>-0.10972</v>
      </c>
      <c r="E44">
        <v>-4.8320000000000002E-2</v>
      </c>
      <c r="F44">
        <v>2.0089299999999999</v>
      </c>
      <c r="G44">
        <v>1.9597</v>
      </c>
      <c r="H44" s="15"/>
      <c r="I44" s="11">
        <f t="shared" si="0"/>
        <v>5.0853018372703414</v>
      </c>
      <c r="J44" s="10">
        <f t="shared" si="1"/>
        <v>2.3646981627296588</v>
      </c>
      <c r="K44" s="6">
        <v>110</v>
      </c>
      <c r="L44" s="10">
        <v>568.24146981627302</v>
      </c>
      <c r="M44" s="10">
        <v>435.17060367454076</v>
      </c>
      <c r="N44" s="10">
        <v>2.2036307961504811</v>
      </c>
      <c r="O44" s="10">
        <v>5.0981160374680705</v>
      </c>
      <c r="P44" s="10">
        <v>5.1848632453234922</v>
      </c>
      <c r="Q44" s="10">
        <v>0.33150320065654504</v>
      </c>
      <c r="R44" s="10">
        <v>6.3936729855998742</v>
      </c>
      <c r="S44" s="10">
        <v>6.0241116566265038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33</v>
      </c>
      <c r="Y44" s="6">
        <v>3</v>
      </c>
      <c r="Z44" s="14" t="s">
        <v>33</v>
      </c>
      <c r="AA44" s="9">
        <v>3</v>
      </c>
      <c r="AB44" s="7">
        <v>97.81</v>
      </c>
      <c r="AC44" s="6">
        <v>1.8400000000000034</v>
      </c>
      <c r="AD44" s="13">
        <v>0.35</v>
      </c>
      <c r="AE44" s="8">
        <v>518.48632453234927</v>
      </c>
      <c r="AF44" s="6">
        <v>577.0790169733674</v>
      </c>
      <c r="AG44" s="6">
        <v>263.8647433992619</v>
      </c>
      <c r="AH44" s="6">
        <v>78.59274912979248</v>
      </c>
      <c r="AI44" s="6">
        <v>1.5640462098268808</v>
      </c>
      <c r="AJ44" s="6"/>
      <c r="AK44" s="6"/>
      <c r="AL44" s="6"/>
      <c r="AM44" s="6"/>
      <c r="AN44" s="6">
        <v>5.0981160374680705</v>
      </c>
      <c r="AO44" s="6">
        <v>1.3975322875128402</v>
      </c>
      <c r="AP44" s="6">
        <v>2.1109179471940953</v>
      </c>
      <c r="AQ44" s="6">
        <v>111.47500000000001</v>
      </c>
      <c r="AR44" s="6"/>
      <c r="AS44" s="6"/>
      <c r="AT44" s="6">
        <v>11.219493653576029</v>
      </c>
      <c r="AU44" s="6">
        <v>1</v>
      </c>
      <c r="AV44" s="10"/>
      <c r="AW44" s="13">
        <v>86.561852546005113</v>
      </c>
      <c r="AX44" s="1" t="s">
        <v>150</v>
      </c>
      <c r="AY44" s="17">
        <v>2.3646981627296588</v>
      </c>
      <c r="AZ44" s="12">
        <v>100</v>
      </c>
      <c r="BA44" s="12">
        <v>0</v>
      </c>
      <c r="BB44" s="12">
        <v>0</v>
      </c>
      <c r="BC44" s="12">
        <v>100</v>
      </c>
      <c r="BD44" s="12">
        <v>0</v>
      </c>
      <c r="BE44" s="12">
        <v>0</v>
      </c>
      <c r="BF44" s="18">
        <v>97.81</v>
      </c>
      <c r="BG44" s="18">
        <v>1.8400000000000034</v>
      </c>
      <c r="BH44" s="18">
        <v>0.35</v>
      </c>
      <c r="BI44" s="15"/>
      <c r="BJ44" s="19">
        <f t="shared" ca="1" si="7"/>
        <v>0.98587150590424544</v>
      </c>
      <c r="BK44" s="18">
        <f t="shared" ca="1" si="8"/>
        <v>22.025029527224298</v>
      </c>
      <c r="BL44" s="17">
        <f t="shared" si="9"/>
        <v>6.7643464220373613</v>
      </c>
      <c r="BM44" s="17">
        <f t="shared" ca="1" si="10"/>
        <v>2.9543036773455902</v>
      </c>
      <c r="BN44" s="16">
        <f t="shared" si="11"/>
        <v>3.4402363692122306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2.1</v>
      </c>
      <c r="C45">
        <v>0.17136999999999999</v>
      </c>
      <c r="D45">
        <v>-0.11317000000000001</v>
      </c>
      <c r="E45">
        <v>-4.7699999999999999E-2</v>
      </c>
      <c r="F45">
        <v>2.0102500000000001</v>
      </c>
      <c r="G45">
        <v>1.9619500000000001</v>
      </c>
      <c r="H45" s="15"/>
      <c r="I45" s="11">
        <f t="shared" si="0"/>
        <v>5.2493438320209975</v>
      </c>
      <c r="J45" s="10">
        <f t="shared" si="1"/>
        <v>2.2006561679790027</v>
      </c>
      <c r="K45" s="6">
        <v>110</v>
      </c>
      <c r="L45" s="10">
        <v>586.28608923884519</v>
      </c>
      <c r="M45" s="10">
        <v>442.97900262467198</v>
      </c>
      <c r="N45" s="10">
        <v>2.2747156605424319</v>
      </c>
      <c r="O45" s="10">
        <v>5.3381204655123495</v>
      </c>
      <c r="P45" s="10">
        <v>5.4272580408731201</v>
      </c>
      <c r="Q45" s="10">
        <v>0.30748627410750923</v>
      </c>
      <c r="R45" s="10">
        <v>5.6655915711360176</v>
      </c>
      <c r="S45" s="10">
        <v>6.1901094000535464</v>
      </c>
      <c r="T45" s="14" t="s">
        <v>33</v>
      </c>
      <c r="U45" s="6">
        <v>3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33</v>
      </c>
      <c r="AA45" s="9">
        <v>3</v>
      </c>
      <c r="AB45" s="7">
        <v>97.81</v>
      </c>
      <c r="AC45" s="6">
        <v>1.8400000000000034</v>
      </c>
      <c r="AD45" s="13">
        <v>0.35</v>
      </c>
      <c r="AE45" s="8">
        <v>542.72580408731199</v>
      </c>
      <c r="AF45" s="6">
        <v>604.53460354258414</v>
      </c>
      <c r="AG45" s="6">
        <v>282.04435306548402</v>
      </c>
      <c r="AH45" s="6">
        <v>80.545242641371502</v>
      </c>
      <c r="AI45" s="6">
        <v>1.7650407507216201</v>
      </c>
      <c r="AJ45" s="6"/>
      <c r="AK45" s="6"/>
      <c r="AL45" s="6"/>
      <c r="AM45" s="6"/>
      <c r="AN45" s="6">
        <v>5.3381204655123495</v>
      </c>
      <c r="AO45" s="6">
        <v>1.4316922823367459</v>
      </c>
      <c r="AP45" s="6">
        <v>2.2563548245238723</v>
      </c>
      <c r="AQ45" s="6">
        <v>111.47500000000001</v>
      </c>
      <c r="AR45" s="6"/>
      <c r="AS45" s="6"/>
      <c r="AT45" s="6">
        <v>11.407595015615579</v>
      </c>
      <c r="AU45" s="6">
        <v>1</v>
      </c>
      <c r="AV45" s="10"/>
      <c r="AW45" s="13">
        <v>90.680190531387623</v>
      </c>
      <c r="AX45" s="1" t="s">
        <v>150</v>
      </c>
      <c r="AY45" s="17">
        <v>2.2006561679790027</v>
      </c>
      <c r="AZ45" s="12">
        <v>100</v>
      </c>
      <c r="BA45" s="12">
        <v>0</v>
      </c>
      <c r="BB45" s="12">
        <v>0</v>
      </c>
      <c r="BC45" s="12">
        <v>100</v>
      </c>
      <c r="BD45" s="12">
        <v>0</v>
      </c>
      <c r="BE45" s="12">
        <v>0</v>
      </c>
      <c r="BF45" s="18">
        <v>97.81</v>
      </c>
      <c r="BG45" s="18">
        <v>1.8400000000000034</v>
      </c>
      <c r="BH45" s="18">
        <v>0.35</v>
      </c>
      <c r="BI45" s="15"/>
      <c r="BJ45" s="19">
        <f t="shared" ca="1" si="7"/>
        <v>0.97140774130263718</v>
      </c>
      <c r="BK45" s="18">
        <f t="shared" ca="1" si="8"/>
        <v>22.165169797191115</v>
      </c>
      <c r="BL45" s="17">
        <f t="shared" si="9"/>
        <v>5.9890803835106592</v>
      </c>
      <c r="BM45" s="17">
        <f t="shared" ca="1" si="10"/>
        <v>2.9158568160236853</v>
      </c>
      <c r="BN45" s="16">
        <f t="shared" si="11"/>
        <v>3.3934203354503385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2.2000000000000002</v>
      </c>
      <c r="C46">
        <v>0.17130000000000001</v>
      </c>
      <c r="D46">
        <v>-0.11426</v>
      </c>
      <c r="E46">
        <v>-4.8030000000000003E-2</v>
      </c>
      <c r="F46">
        <v>2.0112800000000002</v>
      </c>
      <c r="G46">
        <v>1.9631799999999999</v>
      </c>
      <c r="H46" s="15"/>
      <c r="I46" s="11">
        <f t="shared" si="0"/>
        <v>5.4133858267716528</v>
      </c>
      <c r="J46" s="10">
        <f t="shared" si="1"/>
        <v>2.0366141732283474</v>
      </c>
      <c r="K46" s="6">
        <v>110</v>
      </c>
      <c r="L46" s="10">
        <v>604.33070866141725</v>
      </c>
      <c r="M46" s="10">
        <v>450.7874015748032</v>
      </c>
      <c r="N46" s="10">
        <v>2.3458005249343827</v>
      </c>
      <c r="O46" s="10">
        <v>5.3196585864320234</v>
      </c>
      <c r="P46" s="10">
        <v>5.4075238694109151</v>
      </c>
      <c r="Q46" s="10">
        <v>0.29989831760361102</v>
      </c>
      <c r="R46" s="10">
        <v>5.5459453318378298</v>
      </c>
      <c r="S46" s="10">
        <v>6.1017557624230232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33</v>
      </c>
      <c r="AA46" s="9">
        <v>3</v>
      </c>
      <c r="AB46" s="7">
        <v>97.81</v>
      </c>
      <c r="AC46" s="6">
        <v>1.8400000000000034</v>
      </c>
      <c r="AD46" s="13">
        <v>0.35</v>
      </c>
      <c r="AE46" s="8">
        <v>540.75238694109146</v>
      </c>
      <c r="AF46" s="6">
        <v>601.15148811040876</v>
      </c>
      <c r="AG46" s="6">
        <v>280.56429020581862</v>
      </c>
      <c r="AH46" s="6">
        <v>77.265364885480608</v>
      </c>
      <c r="AI46" s="6">
        <v>1.8031191080432403</v>
      </c>
      <c r="AJ46" s="6"/>
      <c r="AK46" s="6"/>
      <c r="AL46" s="6"/>
      <c r="AM46" s="6"/>
      <c r="AN46" s="6">
        <v>5.3196585864320234</v>
      </c>
      <c r="AO46" s="6">
        <v>1.4292266511807326</v>
      </c>
      <c r="AP46" s="6">
        <v>2.2445143216465491</v>
      </c>
      <c r="AQ46" s="6">
        <v>111.47500000000001</v>
      </c>
      <c r="AR46" s="6"/>
      <c r="AS46" s="6"/>
      <c r="AT46" s="6">
        <v>10.991986728334419</v>
      </c>
      <c r="AU46" s="6">
        <v>1</v>
      </c>
      <c r="AV46" s="10"/>
      <c r="AW46" s="13">
        <v>90.172723216561309</v>
      </c>
      <c r="AX46" s="1" t="s">
        <v>150</v>
      </c>
      <c r="AY46" s="17">
        <v>2.0366141732283474</v>
      </c>
      <c r="AZ46" s="12">
        <v>100</v>
      </c>
      <c r="BA46" s="12">
        <v>0</v>
      </c>
      <c r="BB46" s="12">
        <v>0</v>
      </c>
      <c r="BC46" s="12">
        <v>100</v>
      </c>
      <c r="BD46" s="12">
        <v>0</v>
      </c>
      <c r="BE46" s="12">
        <v>0</v>
      </c>
      <c r="BF46" s="18">
        <v>97.81</v>
      </c>
      <c r="BG46" s="18">
        <v>1.8400000000000034</v>
      </c>
      <c r="BH46" s="18">
        <v>0.35</v>
      </c>
      <c r="BI46" s="15"/>
      <c r="BJ46" s="19">
        <f t="shared" ca="1" si="7"/>
        <v>0.97201669099029964</v>
      </c>
      <c r="BK46" s="18">
        <f t="shared" ca="1" si="8"/>
        <v>21.690496767127151</v>
      </c>
      <c r="BL46" s="17">
        <f t="shared" si="9"/>
        <v>5.8741872234392831</v>
      </c>
      <c r="BM46" s="17">
        <f t="shared" ca="1" si="10"/>
        <v>2.9169708845948792</v>
      </c>
      <c r="BN46" s="16">
        <f t="shared" si="11"/>
        <v>3.3893277178430123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2.1</v>
      </c>
      <c r="C47">
        <v>0.17194999999999999</v>
      </c>
      <c r="D47">
        <v>-0.11378000000000001</v>
      </c>
      <c r="E47">
        <v>-4.8140000000000002E-2</v>
      </c>
      <c r="F47">
        <v>2.00868</v>
      </c>
      <c r="G47">
        <v>1.9630300000000001</v>
      </c>
      <c r="H47" s="15"/>
      <c r="I47" s="11">
        <f t="shared" si="0"/>
        <v>5.577427821522309</v>
      </c>
      <c r="J47" s="10">
        <f t="shared" si="1"/>
        <v>1.8725721784776912</v>
      </c>
      <c r="K47" s="6">
        <v>110</v>
      </c>
      <c r="L47" s="10">
        <v>622.37532808398942</v>
      </c>
      <c r="M47" s="10">
        <v>458.59580052493442</v>
      </c>
      <c r="N47" s="10">
        <v>2.4168853893263336</v>
      </c>
      <c r="O47" s="10">
        <v>5.491090320749362</v>
      </c>
      <c r="P47" s="10">
        <v>5.5785315062676268</v>
      </c>
      <c r="Q47" s="10">
        <v>0.30323980303652032</v>
      </c>
      <c r="R47" s="10">
        <v>5.4358356262005945</v>
      </c>
      <c r="S47" s="10">
        <v>6.0723045498795161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33</v>
      </c>
      <c r="AA47" s="9">
        <v>3</v>
      </c>
      <c r="AB47" s="7">
        <v>97.81</v>
      </c>
      <c r="AC47" s="6">
        <v>1.8400000000000034</v>
      </c>
      <c r="AD47" s="13">
        <v>0.35</v>
      </c>
      <c r="AE47" s="8">
        <v>557.85315062676273</v>
      </c>
      <c r="AF47" s="6">
        <v>620.20858542163535</v>
      </c>
      <c r="AG47" s="6">
        <v>293.38986297007204</v>
      </c>
      <c r="AH47" s="6">
        <v>75.197194159951195</v>
      </c>
      <c r="AI47" s="6">
        <v>1.8396435594557432</v>
      </c>
      <c r="AJ47" s="6"/>
      <c r="AK47" s="6"/>
      <c r="AL47" s="6"/>
      <c r="AM47" s="6"/>
      <c r="AN47" s="6">
        <v>5.491090320749362</v>
      </c>
      <c r="AO47" s="6">
        <v>1.46927599248737</v>
      </c>
      <c r="AP47" s="6">
        <v>2.3471189037605762</v>
      </c>
      <c r="AQ47" s="6">
        <v>111.47500000000001</v>
      </c>
      <c r="AR47" s="6"/>
      <c r="AS47" s="6"/>
      <c r="AT47" s="6">
        <v>11.018956639665248</v>
      </c>
      <c r="AU47" s="6">
        <v>1</v>
      </c>
      <c r="AV47" s="10"/>
      <c r="AW47" s="13">
        <v>93.031287813245299</v>
      </c>
      <c r="AX47" s="1" t="s">
        <v>150</v>
      </c>
      <c r="AY47" s="17">
        <v>1.8725721784776912</v>
      </c>
      <c r="AZ47" s="12">
        <v>100</v>
      </c>
      <c r="BA47" s="12">
        <v>0</v>
      </c>
      <c r="BB47" s="12">
        <v>0</v>
      </c>
      <c r="BC47" s="12">
        <v>100</v>
      </c>
      <c r="BD47" s="12">
        <v>0</v>
      </c>
      <c r="BE47" s="12">
        <v>0</v>
      </c>
      <c r="BF47" s="18">
        <v>97.81</v>
      </c>
      <c r="BG47" s="18">
        <v>1.8400000000000034</v>
      </c>
      <c r="BH47" s="18">
        <v>0.35</v>
      </c>
      <c r="BI47" s="15"/>
      <c r="BJ47" s="19">
        <f t="shared" ca="1" si="7"/>
        <v>0.96876955566822531</v>
      </c>
      <c r="BK47" s="18">
        <f t="shared" ca="1" si="8"/>
        <v>21.899101082182696</v>
      </c>
      <c r="BL47" s="17">
        <f t="shared" si="9"/>
        <v>5.756977560598953</v>
      </c>
      <c r="BM47" s="17">
        <f t="shared" ca="1" si="10"/>
        <v>2.9079639951352672</v>
      </c>
      <c r="BN47" s="16">
        <f t="shared" si="11"/>
        <v>3.3732611375023267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0.4</v>
      </c>
      <c r="C48">
        <v>0.17066999999999999</v>
      </c>
      <c r="D48">
        <v>-0.11233</v>
      </c>
      <c r="E48">
        <v>-5.0479999999999997E-2</v>
      </c>
      <c r="F48">
        <v>2.0074800000000002</v>
      </c>
      <c r="G48">
        <v>1.9634499999999999</v>
      </c>
      <c r="H48" s="15"/>
      <c r="I48" s="11">
        <f t="shared" si="0"/>
        <v>5.7414698162729652</v>
      </c>
      <c r="J48" s="10">
        <f t="shared" si="1"/>
        <v>1.708530183727035</v>
      </c>
      <c r="K48" s="6">
        <v>110</v>
      </c>
      <c r="L48" s="10">
        <v>640.41994750656158</v>
      </c>
      <c r="M48" s="10">
        <v>466.40419947506564</v>
      </c>
      <c r="N48" s="10">
        <v>2.4879702537182848</v>
      </c>
      <c r="O48" s="10">
        <v>5.1535016747090552</v>
      </c>
      <c r="P48" s="10">
        <v>5.231921150610356</v>
      </c>
      <c r="Q48" s="10">
        <v>0.31333387361510057</v>
      </c>
      <c r="R48" s="10">
        <v>5.9888875347165165</v>
      </c>
      <c r="S48" s="10">
        <v>5.4457969375903605</v>
      </c>
      <c r="T48" s="14" t="s">
        <v>33</v>
      </c>
      <c r="U48" s="6">
        <v>3</v>
      </c>
      <c r="V48" s="14" t="s">
        <v>33</v>
      </c>
      <c r="W48" s="6">
        <v>3</v>
      </c>
      <c r="X48" s="14" t="s">
        <v>33</v>
      </c>
      <c r="Y48" s="6">
        <v>3</v>
      </c>
      <c r="Z48" s="14" t="s">
        <v>33</v>
      </c>
      <c r="AA48" s="9">
        <v>3</v>
      </c>
      <c r="AB48" s="7">
        <v>97.81</v>
      </c>
      <c r="AC48" s="6">
        <v>1.8400000000000034</v>
      </c>
      <c r="AD48" s="13">
        <v>0.35</v>
      </c>
      <c r="AE48" s="8">
        <v>523.19211506103557</v>
      </c>
      <c r="AF48" s="6">
        <v>578.36944831945209</v>
      </c>
      <c r="AG48" s="6">
        <v>267.39408629577667</v>
      </c>
      <c r="AH48" s="6">
        <v>60.846720353939837</v>
      </c>
      <c r="AI48" s="6">
        <v>1.6697591901720941</v>
      </c>
      <c r="AJ48" s="6"/>
      <c r="AK48" s="6"/>
      <c r="AL48" s="6"/>
      <c r="AM48" s="6"/>
      <c r="AN48" s="6">
        <v>5.1535016747090552</v>
      </c>
      <c r="AO48" s="6">
        <v>1.4199654632321745</v>
      </c>
      <c r="AP48" s="6">
        <v>2.1391526903662137</v>
      </c>
      <c r="AQ48" s="6">
        <v>111.47500000000001</v>
      </c>
      <c r="AR48" s="6"/>
      <c r="AS48" s="6"/>
      <c r="AT48" s="6">
        <v>9.9424569720763909</v>
      </c>
      <c r="AU48" s="6">
        <v>1</v>
      </c>
      <c r="AV48" s="10"/>
      <c r="AW48" s="13">
        <v>86.755417247917805</v>
      </c>
      <c r="AX48" s="1" t="s">
        <v>150</v>
      </c>
      <c r="AY48" s="17">
        <v>1.708530183727035</v>
      </c>
      <c r="AZ48" s="12">
        <v>100</v>
      </c>
      <c r="BA48" s="12">
        <v>0</v>
      </c>
      <c r="BB48" s="12">
        <v>0</v>
      </c>
      <c r="BC48" s="12">
        <v>100</v>
      </c>
      <c r="BD48" s="12">
        <v>0</v>
      </c>
      <c r="BE48" s="12">
        <v>0</v>
      </c>
      <c r="BF48" s="18">
        <v>97.81</v>
      </c>
      <c r="BG48" s="18">
        <v>1.8400000000000034</v>
      </c>
      <c r="BH48" s="18">
        <v>0.35</v>
      </c>
      <c r="BI48" s="15"/>
      <c r="BJ48" s="19">
        <f t="shared" ca="1" si="7"/>
        <v>0.98754363559074743</v>
      </c>
      <c r="BK48" s="18">
        <f t="shared" ca="1" si="8"/>
        <v>20.668520531673838</v>
      </c>
      <c r="BL48" s="17">
        <f t="shared" si="9"/>
        <v>6.3793220393630277</v>
      </c>
      <c r="BM48" s="17">
        <f t="shared" ca="1" si="10"/>
        <v>2.956755570884571</v>
      </c>
      <c r="BN48" s="16">
        <f t="shared" si="11"/>
        <v>3.4204016320752864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2.2000000000000002</v>
      </c>
      <c r="C49">
        <v>0.16814999999999999</v>
      </c>
      <c r="D49">
        <v>-0.11883000000000001</v>
      </c>
      <c r="E49">
        <v>-5.1490000000000001E-2</v>
      </c>
      <c r="F49">
        <v>2.0061800000000001</v>
      </c>
      <c r="G49">
        <v>1.96455</v>
      </c>
      <c r="H49" s="15"/>
      <c r="I49" s="11">
        <f t="shared" si="0"/>
        <v>5.9055118110236222</v>
      </c>
      <c r="J49" s="10">
        <f t="shared" si="1"/>
        <v>1.544488188976378</v>
      </c>
      <c r="K49" s="6">
        <v>110</v>
      </c>
      <c r="L49" s="10">
        <v>658.46456692913387</v>
      </c>
      <c r="M49" s="10">
        <v>474.21259842519692</v>
      </c>
      <c r="N49" s="10">
        <v>2.5590551181102361</v>
      </c>
      <c r="O49" s="10">
        <v>4.4888740278172028</v>
      </c>
      <c r="P49" s="10">
        <v>4.5633995179436608</v>
      </c>
      <c r="Q49" s="10">
        <v>0.26808459171112026</v>
      </c>
      <c r="R49" s="10">
        <v>5.87466844962817</v>
      </c>
      <c r="S49" s="10">
        <v>5.1753812587817922</v>
      </c>
      <c r="T49" s="14" t="s">
        <v>33</v>
      </c>
      <c r="U49" s="6">
        <v>3</v>
      </c>
      <c r="V49" s="14" t="s">
        <v>33</v>
      </c>
      <c r="W49" s="6">
        <v>3</v>
      </c>
      <c r="X49" s="14" t="s">
        <v>33</v>
      </c>
      <c r="Y49" s="6">
        <v>3</v>
      </c>
      <c r="Z49" s="14" t="s">
        <v>33</v>
      </c>
      <c r="AA49" s="9">
        <v>3</v>
      </c>
      <c r="AB49" s="7">
        <v>97.81</v>
      </c>
      <c r="AC49" s="6">
        <v>1.8400000000000034</v>
      </c>
      <c r="AD49" s="13">
        <v>0.35</v>
      </c>
      <c r="AE49" s="8">
        <v>456.33995179436607</v>
      </c>
      <c r="AF49" s="6">
        <v>498.65839627498366</v>
      </c>
      <c r="AG49" s="6">
        <v>228.16997589718304</v>
      </c>
      <c r="AH49" s="6">
        <v>53.821566322386303</v>
      </c>
      <c r="AI49" s="6">
        <v>1.7022237230482238</v>
      </c>
      <c r="AJ49" s="6"/>
      <c r="AK49" s="6"/>
      <c r="AL49" s="6"/>
      <c r="AM49" s="6"/>
      <c r="AN49" s="6">
        <v>4.4888740278172028</v>
      </c>
      <c r="AO49" s="6">
        <v>1.2694836659120017</v>
      </c>
      <c r="AP49" s="6">
        <v>1</v>
      </c>
      <c r="AQ49" s="6">
        <v>111.47500000000001</v>
      </c>
      <c r="AR49" s="6"/>
      <c r="AS49" s="6"/>
      <c r="AT49" s="6">
        <v>8.2684304687607941</v>
      </c>
      <c r="AU49" s="6">
        <v>1</v>
      </c>
      <c r="AV49" s="10"/>
      <c r="AW49" s="13">
        <v>74.79875944124754</v>
      </c>
      <c r="AX49" s="1" t="s">
        <v>150</v>
      </c>
      <c r="AY49" s="17">
        <v>1.544488188976378</v>
      </c>
      <c r="AZ49" s="12">
        <v>100</v>
      </c>
      <c r="BA49" s="12">
        <v>0</v>
      </c>
      <c r="BB49" s="12">
        <v>0</v>
      </c>
      <c r="BC49" s="12">
        <v>100</v>
      </c>
      <c r="BD49" s="12">
        <v>0</v>
      </c>
      <c r="BE49" s="12">
        <v>0</v>
      </c>
      <c r="BF49" s="18">
        <v>97.81</v>
      </c>
      <c r="BG49" s="18">
        <v>1.8400000000000034</v>
      </c>
      <c r="BH49" s="18">
        <v>0.35</v>
      </c>
      <c r="BI49" s="15"/>
      <c r="BJ49" s="19">
        <f t="shared" ca="1" si="7"/>
        <v>1</v>
      </c>
      <c r="BK49" s="18">
        <f t="shared" ca="1" si="8"/>
        <v>17.857675011335655</v>
      </c>
      <c r="BL49" s="17">
        <f t="shared" si="9"/>
        <v>6.3314596912490915</v>
      </c>
      <c r="BM49" s="17">
        <f t="shared" ca="1" si="10"/>
        <v>3.0011295387162993</v>
      </c>
      <c r="BN49" s="16">
        <f t="shared" si="11"/>
        <v>3.4639643981499351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2.1</v>
      </c>
      <c r="C50">
        <v>0.16875000000000001</v>
      </c>
      <c r="D50">
        <v>-0.12027</v>
      </c>
      <c r="E50">
        <v>-5.1639999999999998E-2</v>
      </c>
      <c r="F50">
        <v>2.0050300000000001</v>
      </c>
      <c r="G50">
        <v>1.9637</v>
      </c>
      <c r="H50" s="15"/>
      <c r="I50" s="11">
        <f t="shared" si="0"/>
        <v>6.0695538057742784</v>
      </c>
      <c r="J50" s="10">
        <f t="shared" si="1"/>
        <v>1.3804461942257218</v>
      </c>
      <c r="K50" s="6">
        <v>110</v>
      </c>
      <c r="L50" s="10">
        <v>676.50918635170603</v>
      </c>
      <c r="M50" s="10">
        <v>482.02099737532814</v>
      </c>
      <c r="N50" s="10">
        <v>2.6301399825021874</v>
      </c>
      <c r="O50" s="10">
        <v>4.6471187056486007</v>
      </c>
      <c r="P50" s="10">
        <v>4.7210658810560222</v>
      </c>
      <c r="Q50" s="10">
        <v>0.25806013541239231</v>
      </c>
      <c r="R50" s="10">
        <v>5.4661413738769653</v>
      </c>
      <c r="S50" s="10">
        <v>5.1352205144042831</v>
      </c>
      <c r="T50" s="14" t="s">
        <v>33</v>
      </c>
      <c r="U50" s="6">
        <v>3</v>
      </c>
      <c r="V50" s="14" t="s">
        <v>33</v>
      </c>
      <c r="W50" s="6">
        <v>3</v>
      </c>
      <c r="X50" s="14" t="s">
        <v>33</v>
      </c>
      <c r="Y50" s="6">
        <v>3</v>
      </c>
      <c r="Z50" s="14" t="s">
        <v>33</v>
      </c>
      <c r="AA50" s="9">
        <v>3</v>
      </c>
      <c r="AB50" s="7">
        <v>97.81</v>
      </c>
      <c r="AC50" s="6">
        <v>1.8400000000000034</v>
      </c>
      <c r="AD50" s="13">
        <v>0.35</v>
      </c>
      <c r="AE50" s="8">
        <v>472.10658810560227</v>
      </c>
      <c r="AF50" s="6">
        <v>516.14593196922795</v>
      </c>
      <c r="AG50" s="6">
        <v>236.05329405280111</v>
      </c>
      <c r="AH50" s="6">
        <v>51.533085227700248</v>
      </c>
      <c r="AI50" s="6">
        <v>1.8294440842292574</v>
      </c>
      <c r="AJ50" s="6"/>
      <c r="AK50" s="6"/>
      <c r="AL50" s="6"/>
      <c r="AM50" s="6"/>
      <c r="AN50" s="6">
        <v>4.6471187056486007</v>
      </c>
      <c r="AO50" s="6">
        <v>1.2967687681383162</v>
      </c>
      <c r="AP50" s="6">
        <v>1</v>
      </c>
      <c r="AQ50" s="6">
        <v>111.47500000000001</v>
      </c>
      <c r="AR50" s="6"/>
      <c r="AS50" s="6"/>
      <c r="AT50" s="6">
        <v>8.3372611577700777</v>
      </c>
      <c r="AU50" s="6">
        <v>1</v>
      </c>
      <c r="AV50" s="10"/>
      <c r="AW50" s="13">
        <v>77.421889795384189</v>
      </c>
      <c r="AX50" s="1" t="s">
        <v>150</v>
      </c>
      <c r="AY50" s="17">
        <v>1.3804461942257218</v>
      </c>
      <c r="AZ50" s="12">
        <v>100</v>
      </c>
      <c r="BA50" s="12">
        <v>0</v>
      </c>
      <c r="BB50" s="12">
        <v>0</v>
      </c>
      <c r="BC50" s="12">
        <v>100</v>
      </c>
      <c r="BD50" s="12">
        <v>0</v>
      </c>
      <c r="BE50" s="12">
        <v>0</v>
      </c>
      <c r="BF50" s="18">
        <v>97.81</v>
      </c>
      <c r="BG50" s="18">
        <v>1.8400000000000034</v>
      </c>
      <c r="BH50" s="18">
        <v>0.35</v>
      </c>
      <c r="BI50" s="15"/>
      <c r="BJ50" s="19">
        <f t="shared" ca="1" si="7"/>
        <v>0.99536821029927269</v>
      </c>
      <c r="BK50" s="18">
        <f t="shared" ca="1" si="8"/>
        <v>18.060813966390953</v>
      </c>
      <c r="BL50" s="17">
        <f t="shared" si="9"/>
        <v>5.888004718022164</v>
      </c>
      <c r="BM50" s="17">
        <f t="shared" ca="1" si="10"/>
        <v>2.9763240632322083</v>
      </c>
      <c r="BN50" s="16">
        <f t="shared" si="11"/>
        <v>3.4339561860895755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2.1</v>
      </c>
      <c r="C51">
        <v>0.16913</v>
      </c>
      <c r="D51">
        <v>-0.1205</v>
      </c>
      <c r="E51">
        <v>-5.1090000000000003E-2</v>
      </c>
      <c r="F51">
        <v>2.00413</v>
      </c>
      <c r="G51">
        <v>1.9652499999999999</v>
      </c>
      <c r="H51" s="15"/>
      <c r="I51" s="11">
        <f t="shared" si="0"/>
        <v>6.2335958005249337</v>
      </c>
      <c r="J51" s="10">
        <f t="shared" si="1"/>
        <v>1.2164041994750665</v>
      </c>
      <c r="K51" s="6">
        <v>110</v>
      </c>
      <c r="L51" s="10">
        <v>694.55380577427809</v>
      </c>
      <c r="M51" s="10">
        <v>489.82939632545936</v>
      </c>
      <c r="N51" s="10">
        <v>2.7012248468941378</v>
      </c>
      <c r="O51" s="10">
        <v>4.7473403349418151</v>
      </c>
      <c r="P51" s="10">
        <v>4.8234079976523692</v>
      </c>
      <c r="Q51" s="10">
        <v>0.25645900697578999</v>
      </c>
      <c r="R51" s="10">
        <v>5.3169669059845805</v>
      </c>
      <c r="S51" s="10">
        <v>5.2824765771218178</v>
      </c>
      <c r="T51" s="14" t="s">
        <v>33</v>
      </c>
      <c r="U51" s="6">
        <v>3</v>
      </c>
      <c r="V51" s="14" t="s">
        <v>33</v>
      </c>
      <c r="W51" s="6">
        <v>3</v>
      </c>
      <c r="X51" s="14" t="s">
        <v>33</v>
      </c>
      <c r="Y51" s="6">
        <v>3</v>
      </c>
      <c r="Z51" s="14" t="s">
        <v>33</v>
      </c>
      <c r="AA51" s="9">
        <v>3</v>
      </c>
      <c r="AB51" s="7">
        <v>97.81</v>
      </c>
      <c r="AC51" s="6">
        <v>1.8400000000000034</v>
      </c>
      <c r="AD51" s="13">
        <v>0.35</v>
      </c>
      <c r="AE51" s="8">
        <v>482.34079976523691</v>
      </c>
      <c r="AF51" s="6">
        <v>527.12473277923505</v>
      </c>
      <c r="AG51" s="6">
        <v>241.17039988261845</v>
      </c>
      <c r="AH51" s="6">
        <v>53.100035593255129</v>
      </c>
      <c r="AI51" s="6">
        <v>1.8807715332484713</v>
      </c>
      <c r="AJ51" s="6"/>
      <c r="AK51" s="6"/>
      <c r="AL51" s="6"/>
      <c r="AM51" s="6"/>
      <c r="AN51" s="6">
        <v>4.7473403349418151</v>
      </c>
      <c r="AO51" s="6">
        <v>1.3201476578853384</v>
      </c>
      <c r="AP51" s="6">
        <v>1</v>
      </c>
      <c r="AQ51" s="6">
        <v>111.47500000000001</v>
      </c>
      <c r="AR51" s="6"/>
      <c r="AS51" s="6"/>
      <c r="AT51" s="6">
        <v>8.2950212181585208</v>
      </c>
      <c r="AU51" s="6">
        <v>1</v>
      </c>
      <c r="AV51" s="10"/>
      <c r="AW51" s="13">
        <v>79.068709916885254</v>
      </c>
      <c r="AX51" s="1" t="s">
        <v>150</v>
      </c>
      <c r="AY51" s="17">
        <v>1.2164041994750665</v>
      </c>
      <c r="AZ51" s="12">
        <v>100</v>
      </c>
      <c r="BA51" s="12">
        <v>0</v>
      </c>
      <c r="BB51" s="12">
        <v>0</v>
      </c>
      <c r="BC51" s="12">
        <v>100</v>
      </c>
      <c r="BD51" s="12">
        <v>0</v>
      </c>
      <c r="BE51" s="12">
        <v>0</v>
      </c>
      <c r="BF51" s="18">
        <v>97.81</v>
      </c>
      <c r="BG51" s="18">
        <v>1.8400000000000034</v>
      </c>
      <c r="BH51" s="18">
        <v>0.35</v>
      </c>
      <c r="BI51" s="15"/>
      <c r="BJ51" s="19">
        <f t="shared" ca="1" si="7"/>
        <v>0.99244138867735421</v>
      </c>
      <c r="BK51" s="18">
        <f t="shared" ca="1" si="8"/>
        <v>18.075006892663481</v>
      </c>
      <c r="BL51" s="17">
        <f t="shared" si="9"/>
        <v>5.729479354966057</v>
      </c>
      <c r="BM51" s="17">
        <f t="shared" ca="1" si="10"/>
        <v>2.9681578921457095</v>
      </c>
      <c r="BN51" s="16">
        <f t="shared" si="11"/>
        <v>3.4194563210565918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2.1</v>
      </c>
      <c r="C52">
        <v>0.16707</v>
      </c>
      <c r="D52">
        <v>-0.11967999999999999</v>
      </c>
      <c r="E52">
        <v>-5.1729999999999998E-2</v>
      </c>
      <c r="F52">
        <v>2.0021300000000002</v>
      </c>
      <c r="G52">
        <v>1.96665</v>
      </c>
      <c r="H52" s="15"/>
      <c r="I52" s="11">
        <f t="shared" si="0"/>
        <v>6.3976377952755898</v>
      </c>
      <c r="J52" s="10">
        <f t="shared" si="1"/>
        <v>1.0523622047244103</v>
      </c>
      <c r="K52" s="6">
        <v>110</v>
      </c>
      <c r="L52" s="10">
        <v>712.59842519685026</v>
      </c>
      <c r="M52" s="10">
        <v>497.63779527559058</v>
      </c>
      <c r="N52" s="10">
        <v>2.7723097112860891</v>
      </c>
      <c r="O52" s="10">
        <v>4.204033607720695</v>
      </c>
      <c r="P52" s="10">
        <v>4.2776337942966949</v>
      </c>
      <c r="Q52" s="10">
        <v>0.26216737792367678</v>
      </c>
      <c r="R52" s="10">
        <v>6.1287943412365182</v>
      </c>
      <c r="S52" s="10">
        <v>5.1111240677777774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33</v>
      </c>
      <c r="Y52" s="6">
        <v>3</v>
      </c>
      <c r="Z52" s="14" t="s">
        <v>33</v>
      </c>
      <c r="AA52" s="9">
        <v>3</v>
      </c>
      <c r="AB52" s="7">
        <v>97.81</v>
      </c>
      <c r="AC52" s="6">
        <v>1.8400000000000034</v>
      </c>
      <c r="AD52" s="13">
        <v>0.35</v>
      </c>
      <c r="AE52" s="8">
        <v>427.7633794296695</v>
      </c>
      <c r="AF52" s="6">
        <v>461.8545547713573</v>
      </c>
      <c r="AG52" s="6">
        <v>213.88168971483475</v>
      </c>
      <c r="AH52" s="6">
        <v>48.112752476400452</v>
      </c>
      <c r="AI52" s="6">
        <v>1.6316422844729432</v>
      </c>
      <c r="AJ52" s="6"/>
      <c r="AK52" s="6"/>
      <c r="AL52" s="6"/>
      <c r="AM52" s="6"/>
      <c r="AN52" s="6">
        <v>4.204033607720695</v>
      </c>
      <c r="AO52" s="6">
        <v>1.2289653204120388</v>
      </c>
      <c r="AP52" s="6">
        <v>1</v>
      </c>
      <c r="AQ52" s="6">
        <v>111.47500000000001</v>
      </c>
      <c r="AR52" s="6"/>
      <c r="AS52" s="6"/>
      <c r="AT52" s="6">
        <v>7.0312565767332851</v>
      </c>
      <c r="AU52" s="6">
        <v>1</v>
      </c>
      <c r="AV52" s="10"/>
      <c r="AW52" s="13">
        <v>69.278183215703592</v>
      </c>
      <c r="AX52" s="1" t="s">
        <v>150</v>
      </c>
      <c r="AY52" s="17">
        <v>1.0523622047244103</v>
      </c>
      <c r="AZ52" s="12">
        <v>100</v>
      </c>
      <c r="BA52" s="12">
        <v>0</v>
      </c>
      <c r="BB52" s="12">
        <v>0</v>
      </c>
      <c r="BC52" s="12">
        <v>100</v>
      </c>
      <c r="BD52" s="12">
        <v>0</v>
      </c>
      <c r="BE52" s="12">
        <v>0</v>
      </c>
      <c r="BF52" s="18">
        <v>97.81</v>
      </c>
      <c r="BG52" s="18">
        <v>1.8400000000000034</v>
      </c>
      <c r="BH52" s="18">
        <v>0.35</v>
      </c>
      <c r="BI52" s="15"/>
      <c r="BJ52" s="19">
        <f t="shared" ca="1" si="7"/>
        <v>1</v>
      </c>
      <c r="BK52" s="18">
        <f t="shared" ca="1" si="8"/>
        <v>15.759794046698742</v>
      </c>
      <c r="BL52" s="17">
        <f t="shared" si="9"/>
        <v>6.6856671488138133</v>
      </c>
      <c r="BM52" s="17">
        <f t="shared" ca="1" si="10"/>
        <v>3.057228092835079</v>
      </c>
      <c r="BN52" s="16">
        <f t="shared" si="11"/>
        <v>3.4975186001497542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2.1</v>
      </c>
      <c r="C53">
        <v>0.16535</v>
      </c>
      <c r="D53">
        <v>-0.12431</v>
      </c>
      <c r="E53">
        <v>-5.2609999999999997E-2</v>
      </c>
      <c r="F53">
        <v>2.0041799999999999</v>
      </c>
      <c r="G53">
        <v>1.96973</v>
      </c>
      <c r="H53" s="15"/>
      <c r="I53" s="11">
        <f t="shared" si="0"/>
        <v>6.561679790026246</v>
      </c>
      <c r="J53" s="10">
        <f t="shared" si="1"/>
        <v>0.88832020997375416</v>
      </c>
      <c r="K53" s="6">
        <v>110</v>
      </c>
      <c r="L53" s="10">
        <v>730.64304461942243</v>
      </c>
      <c r="M53" s="10">
        <v>505.4461942257218</v>
      </c>
      <c r="N53" s="10">
        <v>2.8433945756780399</v>
      </c>
      <c r="O53" s="10">
        <v>3.7503988646040329</v>
      </c>
      <c r="P53" s="10">
        <v>3.8206062714950209</v>
      </c>
      <c r="Q53" s="10">
        <v>0.22993596635207222</v>
      </c>
      <c r="R53" s="10">
        <v>6.0183109698476525</v>
      </c>
      <c r="S53" s="10">
        <v>4.8755143674297186</v>
      </c>
      <c r="T53" s="14" t="s">
        <v>33</v>
      </c>
      <c r="U53" s="6">
        <v>3</v>
      </c>
      <c r="V53" s="14" t="s">
        <v>33</v>
      </c>
      <c r="W53" s="6">
        <v>3</v>
      </c>
      <c r="X53" s="14" t="s">
        <v>33</v>
      </c>
      <c r="Y53" s="6">
        <v>3</v>
      </c>
      <c r="Z53" s="14" t="s">
        <v>33</v>
      </c>
      <c r="AA53" s="9">
        <v>3</v>
      </c>
      <c r="AB53" s="7">
        <v>97.81</v>
      </c>
      <c r="AC53" s="6">
        <v>1.8400000000000034</v>
      </c>
      <c r="AD53" s="13">
        <v>0.35</v>
      </c>
      <c r="AE53" s="8">
        <v>382.06062714950207</v>
      </c>
      <c r="AF53" s="6">
        <v>407.0251627110091</v>
      </c>
      <c r="AG53" s="6">
        <v>191.03031357475103</v>
      </c>
      <c r="AH53" s="6">
        <v>41.803607144605955</v>
      </c>
      <c r="AI53" s="6">
        <v>1.6615957616848005</v>
      </c>
      <c r="AJ53" s="6"/>
      <c r="AK53" s="6"/>
      <c r="AL53" s="6"/>
      <c r="AM53" s="6"/>
      <c r="AN53" s="6">
        <v>3.7503988646040329</v>
      </c>
      <c r="AO53" s="6">
        <v>1.1232978912198452</v>
      </c>
      <c r="AP53" s="6">
        <v>1</v>
      </c>
      <c r="AQ53" s="6">
        <v>111.47500000000001</v>
      </c>
      <c r="AR53" s="6"/>
      <c r="AS53" s="6"/>
      <c r="AT53" s="6">
        <v>6.0004245341309446</v>
      </c>
      <c r="AU53" s="6">
        <v>1</v>
      </c>
      <c r="AV53" s="10"/>
      <c r="AW53" s="13">
        <v>61.053774406651364</v>
      </c>
      <c r="AX53" s="1" t="s">
        <v>150</v>
      </c>
      <c r="AY53" s="17">
        <v>0.88832020997375416</v>
      </c>
      <c r="AZ53" s="12">
        <v>100</v>
      </c>
      <c r="BA53" s="12">
        <v>0</v>
      </c>
      <c r="BB53" s="12">
        <v>0</v>
      </c>
      <c r="BC53" s="12">
        <v>100</v>
      </c>
      <c r="BD53" s="12">
        <v>0</v>
      </c>
      <c r="BE53" s="12">
        <v>0</v>
      </c>
      <c r="BF53" s="18">
        <v>97.81</v>
      </c>
      <c r="BG53" s="18">
        <v>1.8400000000000034</v>
      </c>
      <c r="BH53" s="18">
        <v>0.35</v>
      </c>
      <c r="BI53" s="15"/>
      <c r="BJ53" s="19">
        <f t="shared" ca="1" si="7"/>
        <v>1</v>
      </c>
      <c r="BK53" s="18">
        <f t="shared" ca="1" si="8"/>
        <v>13.67221591005689</v>
      </c>
      <c r="BL53" s="17">
        <f t="shared" si="9"/>
        <v>6.6546170009949766</v>
      </c>
      <c r="BM53" s="17">
        <f t="shared" ca="1" si="10"/>
        <v>3.1020412412652179</v>
      </c>
      <c r="BN53" s="16">
        <f t="shared" si="11"/>
        <v>3.5333382354644169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2.1</v>
      </c>
      <c r="C54">
        <v>0.16428999999999999</v>
      </c>
      <c r="D54">
        <v>-0.13092000000000001</v>
      </c>
      <c r="E54">
        <v>-5.2479999999999999E-2</v>
      </c>
      <c r="F54">
        <v>2.00393</v>
      </c>
      <c r="G54">
        <v>1.96865</v>
      </c>
      <c r="H54" s="15"/>
      <c r="I54" s="11">
        <f t="shared" si="0"/>
        <v>6.7257217847769022</v>
      </c>
      <c r="J54" s="10">
        <f t="shared" si="1"/>
        <v>0.72427821522309799</v>
      </c>
      <c r="K54" s="6">
        <v>110</v>
      </c>
      <c r="L54" s="10">
        <v>748.68766404199459</v>
      </c>
      <c r="M54" s="10">
        <v>513.25459317585307</v>
      </c>
      <c r="N54" s="10">
        <v>2.9144794400699912</v>
      </c>
      <c r="O54" s="10">
        <v>3.4708332671019027</v>
      </c>
      <c r="P54" s="10">
        <v>3.5415418800827219</v>
      </c>
      <c r="Q54" s="10">
        <v>0.18392092736971685</v>
      </c>
      <c r="R54" s="10">
        <v>5.1932444567172791</v>
      </c>
      <c r="S54" s="10">
        <v>4.9103203458902263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33</v>
      </c>
      <c r="Y54" s="6">
        <v>3</v>
      </c>
      <c r="Z54" s="14" t="s">
        <v>33</v>
      </c>
      <c r="AA54" s="9">
        <v>3</v>
      </c>
      <c r="AB54" s="7">
        <v>97.81</v>
      </c>
      <c r="AC54" s="6">
        <v>1.8400000000000034</v>
      </c>
      <c r="AD54" s="13">
        <v>0.35</v>
      </c>
      <c r="AE54" s="8">
        <v>354.15418800827217</v>
      </c>
      <c r="AF54" s="6">
        <v>373.13260963764617</v>
      </c>
      <c r="AG54" s="6">
        <v>177.07709400413609</v>
      </c>
      <c r="AH54" s="6">
        <v>41.057298634016263</v>
      </c>
      <c r="AI54" s="6">
        <v>1.925578524820905</v>
      </c>
      <c r="AJ54" s="6"/>
      <c r="AK54" s="6"/>
      <c r="AL54" s="6"/>
      <c r="AM54" s="6"/>
      <c r="AN54" s="6">
        <v>3.4708332671019027</v>
      </c>
      <c r="AO54" s="6">
        <v>1.0371297732670741</v>
      </c>
      <c r="AP54" s="6">
        <v>1</v>
      </c>
      <c r="AQ54" s="6">
        <v>111.47500000000001</v>
      </c>
      <c r="AR54" s="6"/>
      <c r="AS54" s="6"/>
      <c r="AT54" s="6">
        <v>5.3405109177186141</v>
      </c>
      <c r="AU54" s="6">
        <v>1</v>
      </c>
      <c r="AV54" s="10"/>
      <c r="AW54" s="13">
        <v>55.96989144564693</v>
      </c>
      <c r="AX54" s="1" t="s">
        <v>150</v>
      </c>
      <c r="AY54" s="17">
        <v>0.72427821522309799</v>
      </c>
      <c r="AZ54" s="12">
        <v>100</v>
      </c>
      <c r="BA54" s="12">
        <v>0</v>
      </c>
      <c r="BB54" s="12">
        <v>0</v>
      </c>
      <c r="BC54" s="12">
        <v>100</v>
      </c>
      <c r="BD54" s="12">
        <v>0</v>
      </c>
      <c r="BE54" s="12">
        <v>0</v>
      </c>
      <c r="BF54" s="18">
        <v>97.81</v>
      </c>
      <c r="BG54" s="18">
        <v>1.8400000000000034</v>
      </c>
      <c r="BH54" s="18">
        <v>0.35</v>
      </c>
      <c r="BI54" s="15"/>
      <c r="BJ54" s="19">
        <f t="shared" ca="1" si="7"/>
        <v>1</v>
      </c>
      <c r="BK54" s="18">
        <f t="shared" ca="1" si="8"/>
        <v>12.341625735735279</v>
      </c>
      <c r="BL54" s="17">
        <f t="shared" si="9"/>
        <v>5.807054834549219</v>
      </c>
      <c r="BM54" s="17">
        <f t="shared" ca="1" si="10"/>
        <v>3.0974102912330284</v>
      </c>
      <c r="BN54" s="16">
        <f t="shared" si="11"/>
        <v>3.5249833864632376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2.1</v>
      </c>
      <c r="C55">
        <v>0.16417999999999999</v>
      </c>
      <c r="D55">
        <v>-0.13131999999999999</v>
      </c>
      <c r="E55">
        <v>-5.2260000000000001E-2</v>
      </c>
      <c r="F55">
        <v>2.0049299999999999</v>
      </c>
      <c r="G55">
        <v>1.97228</v>
      </c>
      <c r="H55" s="15"/>
      <c r="I55" s="11">
        <f t="shared" si="0"/>
        <v>6.8897637795275593</v>
      </c>
      <c r="J55" s="10">
        <f t="shared" si="1"/>
        <v>0.56023622047244093</v>
      </c>
      <c r="K55" s="6">
        <v>110</v>
      </c>
      <c r="L55" s="10">
        <v>766.73228346456688</v>
      </c>
      <c r="M55" s="10">
        <v>521.06299212598435</v>
      </c>
      <c r="N55" s="10">
        <v>2.9855643044619424</v>
      </c>
      <c r="O55" s="10">
        <v>3.4418217428328144</v>
      </c>
      <c r="P55" s="10">
        <v>3.5133785507348865</v>
      </c>
      <c r="Q55" s="10">
        <v>0.18113635617562587</v>
      </c>
      <c r="R55" s="10">
        <v>5.1556174081423123</v>
      </c>
      <c r="S55" s="10">
        <v>4.9692227709772405</v>
      </c>
      <c r="T55" s="14" t="s">
        <v>33</v>
      </c>
      <c r="U55" s="6">
        <v>3</v>
      </c>
      <c r="V55" s="14" t="s">
        <v>33</v>
      </c>
      <c r="W55" s="6">
        <v>3</v>
      </c>
      <c r="X55" s="14" t="s">
        <v>33</v>
      </c>
      <c r="Y55" s="6">
        <v>3</v>
      </c>
      <c r="Z55" s="14" t="s">
        <v>33</v>
      </c>
      <c r="AA55" s="9">
        <v>3</v>
      </c>
      <c r="AB55" s="7">
        <v>97.81</v>
      </c>
      <c r="AC55" s="6">
        <v>1.8400000000000034</v>
      </c>
      <c r="AD55" s="13">
        <v>0.35</v>
      </c>
      <c r="AE55" s="8">
        <v>351.33785507348864</v>
      </c>
      <c r="AF55" s="6">
        <v>368.75782857186715</v>
      </c>
      <c r="AG55" s="6">
        <v>175.66892753674432</v>
      </c>
      <c r="AH55" s="6">
        <v>40.806688454028993</v>
      </c>
      <c r="AI55" s="6">
        <v>1.9396319021281352</v>
      </c>
      <c r="AJ55" s="6"/>
      <c r="AK55" s="6"/>
      <c r="AL55" s="6"/>
      <c r="AM55" s="6"/>
      <c r="AN55" s="6">
        <v>3.4418217428328144</v>
      </c>
      <c r="AO55" s="6">
        <v>1.034213440377689</v>
      </c>
      <c r="AP55" s="6">
        <v>1</v>
      </c>
      <c r="AQ55" s="6">
        <v>111.47500000000001</v>
      </c>
      <c r="AR55" s="6"/>
      <c r="AS55" s="6"/>
      <c r="AT55" s="6">
        <v>5.14645845755431</v>
      </c>
      <c r="AU55" s="6">
        <v>1</v>
      </c>
      <c r="AV55" s="10"/>
      <c r="AW55" s="13">
        <v>55.313674285780074</v>
      </c>
      <c r="AX55" s="1" t="s">
        <v>150</v>
      </c>
      <c r="AY55" s="17">
        <v>0.56023622047244093</v>
      </c>
      <c r="AZ55" s="12">
        <v>100</v>
      </c>
      <c r="BA55" s="12">
        <v>0</v>
      </c>
      <c r="BB55" s="12">
        <v>0</v>
      </c>
      <c r="BC55" s="12">
        <v>100</v>
      </c>
      <c r="BD55" s="12">
        <v>0</v>
      </c>
      <c r="BE55" s="12">
        <v>0</v>
      </c>
      <c r="BF55" s="18">
        <v>97.81</v>
      </c>
      <c r="BG55" s="18">
        <v>1.8400000000000034</v>
      </c>
      <c r="BH55" s="18">
        <v>0.35</v>
      </c>
      <c r="BI55" s="15"/>
      <c r="BJ55" s="19">
        <f t="shared" ca="1" si="7"/>
        <v>1</v>
      </c>
      <c r="BK55" s="18">
        <f t="shared" ca="1" si="8"/>
        <v>12.013950160735337</v>
      </c>
      <c r="BL55" s="17">
        <f t="shared" si="9"/>
        <v>5.787081088069745</v>
      </c>
      <c r="BM55" s="17">
        <f t="shared" ca="1" si="10"/>
        <v>3.105438421247448</v>
      </c>
      <c r="BN55" s="16">
        <f t="shared" si="11"/>
        <v>3.5261503418806575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2.1</v>
      </c>
      <c r="C56">
        <v>0.16417999999999999</v>
      </c>
      <c r="D56">
        <v>-0.13062000000000001</v>
      </c>
      <c r="E56">
        <v>-5.2130000000000003E-2</v>
      </c>
      <c r="F56">
        <v>2.0026299999999999</v>
      </c>
      <c r="G56">
        <v>1.97193</v>
      </c>
      <c r="H56" s="15"/>
      <c r="I56" s="11">
        <f t="shared" si="0"/>
        <v>7.0538057742782145</v>
      </c>
      <c r="J56" s="10">
        <f t="shared" si="1"/>
        <v>0.39619422572178564</v>
      </c>
      <c r="K56" s="6">
        <v>110</v>
      </c>
      <c r="L56" s="10">
        <v>784.77690288713893</v>
      </c>
      <c r="M56" s="10">
        <v>528.87139107611551</v>
      </c>
      <c r="N56" s="10">
        <v>3.0566491688538928</v>
      </c>
      <c r="O56" s="10">
        <v>3.4418217428328144</v>
      </c>
      <c r="P56" s="10">
        <v>3.5138797568247178</v>
      </c>
      <c r="Q56" s="10">
        <v>0.18600935576528513</v>
      </c>
      <c r="R56" s="10">
        <v>5.2935606406000248</v>
      </c>
      <c r="S56" s="10">
        <v>5.0040287494377491</v>
      </c>
      <c r="T56" s="14" t="s">
        <v>33</v>
      </c>
      <c r="U56" s="6">
        <v>3</v>
      </c>
      <c r="V56" s="14" t="s">
        <v>33</v>
      </c>
      <c r="W56" s="6">
        <v>3</v>
      </c>
      <c r="X56" s="14" t="s">
        <v>33</v>
      </c>
      <c r="Y56" s="6">
        <v>3</v>
      </c>
      <c r="Z56" s="14" t="s">
        <v>33</v>
      </c>
      <c r="AA56" s="9">
        <v>3</v>
      </c>
      <c r="AB56" s="7">
        <v>97.81</v>
      </c>
      <c r="AC56" s="6">
        <v>1.8400000000000034</v>
      </c>
      <c r="AD56" s="13">
        <v>0.35</v>
      </c>
      <c r="AE56" s="8">
        <v>351.38797568247179</v>
      </c>
      <c r="AF56" s="6">
        <v>367.75534579287245</v>
      </c>
      <c r="AG56" s="6">
        <v>175.6939878412359</v>
      </c>
      <c r="AH56" s="6">
        <v>40.06037994343933</v>
      </c>
      <c r="AI56" s="6">
        <v>1.8890876442036</v>
      </c>
      <c r="AJ56" s="6"/>
      <c r="AK56" s="6"/>
      <c r="AL56" s="6"/>
      <c r="AM56" s="6"/>
      <c r="AN56" s="6">
        <v>3.4418217428328144</v>
      </c>
      <c r="AO56" s="6">
        <v>1.0435147842834158</v>
      </c>
      <c r="AP56" s="6">
        <v>1</v>
      </c>
      <c r="AQ56" s="6">
        <v>111.47500000000001</v>
      </c>
      <c r="AR56" s="6"/>
      <c r="AS56" s="6"/>
      <c r="AT56" s="6">
        <v>5.0097491290188758</v>
      </c>
      <c r="AU56" s="6">
        <v>1</v>
      </c>
      <c r="AV56" s="10"/>
      <c r="AW56" s="13">
        <v>55.163301868930866</v>
      </c>
      <c r="AX56" s="1" t="s">
        <v>150</v>
      </c>
      <c r="AY56" s="17">
        <v>0.39619422572178564</v>
      </c>
      <c r="AZ56" s="12">
        <v>100</v>
      </c>
      <c r="BA56" s="12">
        <v>0</v>
      </c>
      <c r="BB56" s="12">
        <v>0</v>
      </c>
      <c r="BC56" s="12">
        <v>100</v>
      </c>
      <c r="BD56" s="12">
        <v>0</v>
      </c>
      <c r="BE56" s="12">
        <v>0</v>
      </c>
      <c r="BF56" s="18">
        <v>97.81</v>
      </c>
      <c r="BG56" s="18">
        <v>1.8400000000000034</v>
      </c>
      <c r="BH56" s="18">
        <v>0.35</v>
      </c>
      <c r="BI56" s="15"/>
      <c r="BJ56" s="19">
        <f t="shared" ca="1" si="7"/>
        <v>1</v>
      </c>
      <c r="BK56" s="18">
        <f t="shared" ca="1" si="8"/>
        <v>11.804349254096453</v>
      </c>
      <c r="BL56" s="17">
        <f t="shared" si="9"/>
        <v>5.9589900328930296</v>
      </c>
      <c r="BM56" s="17">
        <f t="shared" ca="1" si="10"/>
        <v>3.1194416595157408</v>
      </c>
      <c r="BN56" s="16">
        <f t="shared" si="11"/>
        <v>3.5323955071990238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2.1</v>
      </c>
      <c r="C57">
        <v>0.16445000000000001</v>
      </c>
      <c r="D57">
        <v>-0.12645999999999999</v>
      </c>
      <c r="E57">
        <v>-5.212E-2</v>
      </c>
      <c r="F57">
        <v>2.0034800000000001</v>
      </c>
      <c r="G57">
        <v>1.97078</v>
      </c>
      <c r="H57" s="15"/>
      <c r="I57" s="11">
        <f t="shared" si="0"/>
        <v>7.2178477690288716</v>
      </c>
      <c r="J57" s="10">
        <f t="shared" si="1"/>
        <v>0.23215223097112858</v>
      </c>
      <c r="K57" s="6">
        <v>110</v>
      </c>
      <c r="L57" s="10">
        <v>802.82152230971121</v>
      </c>
      <c r="M57" s="10">
        <v>536.67979002624679</v>
      </c>
      <c r="N57" s="10">
        <v>3.1277340332458445</v>
      </c>
      <c r="O57" s="10">
        <v>3.5130318478569471</v>
      </c>
      <c r="P57" s="10">
        <v>3.5851284161634531</v>
      </c>
      <c r="Q57" s="10">
        <v>0.21496889618383275</v>
      </c>
      <c r="R57" s="10">
        <v>5.9961282060260768</v>
      </c>
      <c r="S57" s="10">
        <v>5.0067061323962507</v>
      </c>
      <c r="T57" s="14" t="s">
        <v>33</v>
      </c>
      <c r="U57" s="6">
        <v>3</v>
      </c>
      <c r="V57" s="14" t="s">
        <v>33</v>
      </c>
      <c r="W57" s="6">
        <v>3</v>
      </c>
      <c r="X57" s="14" t="s">
        <v>33</v>
      </c>
      <c r="Y57" s="6">
        <v>3</v>
      </c>
      <c r="Z57" s="14" t="s">
        <v>33</v>
      </c>
      <c r="AA57" s="9">
        <v>3</v>
      </c>
      <c r="AB57" s="7">
        <v>97.81</v>
      </c>
      <c r="AC57" s="6">
        <v>1.8400000000000034</v>
      </c>
      <c r="AD57" s="13">
        <v>0.35</v>
      </c>
      <c r="AE57" s="8">
        <v>358.51284161634533</v>
      </c>
      <c r="AF57" s="6">
        <v>375.07609280786647</v>
      </c>
      <c r="AG57" s="6">
        <v>179.25642080817266</v>
      </c>
      <c r="AH57" s="6">
        <v>38.653140325379781</v>
      </c>
      <c r="AI57" s="6">
        <v>1.6677428594588843</v>
      </c>
      <c r="AJ57" s="6"/>
      <c r="AK57" s="6"/>
      <c r="AL57" s="6"/>
      <c r="AM57" s="6"/>
      <c r="AN57" s="6">
        <v>3.5130318478569471</v>
      </c>
      <c r="AO57" s="6">
        <v>1.086908146773047</v>
      </c>
      <c r="AP57" s="6">
        <v>1</v>
      </c>
      <c r="AQ57" s="6">
        <v>111.47500000000001</v>
      </c>
      <c r="AR57" s="6"/>
      <c r="AS57" s="6"/>
      <c r="AT57" s="6">
        <v>4.9955973895161279</v>
      </c>
      <c r="AU57" s="6">
        <v>1</v>
      </c>
      <c r="AV57" s="10"/>
      <c r="AW57" s="13">
        <v>56.261413921179972</v>
      </c>
      <c r="AX57" s="1" t="s">
        <v>150</v>
      </c>
      <c r="AY57" s="17">
        <v>0.23215223097112858</v>
      </c>
      <c r="AZ57" s="12">
        <v>100</v>
      </c>
      <c r="BA57" s="12">
        <v>0</v>
      </c>
      <c r="BB57" s="12">
        <v>0</v>
      </c>
      <c r="BC57" s="12">
        <v>100</v>
      </c>
      <c r="BD57" s="12">
        <v>0</v>
      </c>
      <c r="BE57" s="12">
        <v>0</v>
      </c>
      <c r="BF57" s="18">
        <v>97.81</v>
      </c>
      <c r="BG57" s="18">
        <v>1.8400000000000034</v>
      </c>
      <c r="BH57" s="18">
        <v>0.35</v>
      </c>
      <c r="BI57" s="15"/>
      <c r="BJ57" s="19">
        <f t="shared" ca="1" si="7"/>
        <v>1</v>
      </c>
      <c r="BK57" s="18">
        <f t="shared" ca="1" si="8"/>
        <v>11.864496163915152</v>
      </c>
      <c r="BL57" s="17">
        <f t="shared" si="9"/>
        <v>6.7521344377270864</v>
      </c>
      <c r="BM57" s="17">
        <f t="shared" ca="1" si="10"/>
        <v>3.1527496187487585</v>
      </c>
      <c r="BN57" s="16">
        <f t="shared" si="11"/>
        <v>3.5552495792998804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2.1</v>
      </c>
      <c r="C58">
        <v>0.1653</v>
      </c>
      <c r="D58">
        <v>-0.12998999999999999</v>
      </c>
      <c r="E58">
        <v>-5.2130000000000003E-2</v>
      </c>
      <c r="F58">
        <v>2.0021800000000001</v>
      </c>
      <c r="G58">
        <v>1.9703299999999999</v>
      </c>
      <c r="H58" s="15"/>
      <c r="I58" s="11">
        <f t="shared" si="0"/>
        <v>7.3818897637795269</v>
      </c>
      <c r="J58" s="10">
        <f t="shared" si="1"/>
        <v>6.8110236220473297E-2</v>
      </c>
      <c r="K58" s="6">
        <v>110</v>
      </c>
      <c r="L58" s="10">
        <v>820.86614173228327</v>
      </c>
      <c r="M58" s="10">
        <v>544.48818897637796</v>
      </c>
      <c r="N58" s="10">
        <v>3.1988188976377949</v>
      </c>
      <c r="O58" s="10">
        <v>3.7372118081180847</v>
      </c>
      <c r="P58" s="10">
        <v>3.8092698221099881</v>
      </c>
      <c r="Q58" s="10">
        <v>0.19039505539597876</v>
      </c>
      <c r="R58" s="10">
        <v>4.9982034428455702</v>
      </c>
      <c r="S58" s="10">
        <v>5.0040287494377491</v>
      </c>
      <c r="T58" s="14" t="s">
        <v>33</v>
      </c>
      <c r="U58" s="6">
        <v>3</v>
      </c>
      <c r="V58" s="14" t="s">
        <v>33</v>
      </c>
      <c r="W58" s="6">
        <v>3</v>
      </c>
      <c r="X58" s="14" t="s">
        <v>33</v>
      </c>
      <c r="Y58" s="6">
        <v>3</v>
      </c>
      <c r="Z58" s="14" t="s">
        <v>33</v>
      </c>
      <c r="AA58" s="9">
        <v>3</v>
      </c>
      <c r="AB58" s="7">
        <v>97.81</v>
      </c>
      <c r="AC58" s="6">
        <v>1.8400000000000034</v>
      </c>
      <c r="AD58" s="13">
        <v>0.35</v>
      </c>
      <c r="AE58" s="8">
        <v>380.9269822109988</v>
      </c>
      <c r="AF58" s="6">
        <v>400.3842217767193</v>
      </c>
      <c r="AG58" s="6">
        <v>190.4634911054994</v>
      </c>
      <c r="AH58" s="6">
        <v>37.135745522741921</v>
      </c>
      <c r="AI58" s="6">
        <v>2.0007188811639915</v>
      </c>
      <c r="AJ58" s="6"/>
      <c r="AK58" s="6"/>
      <c r="AL58" s="6"/>
      <c r="AM58" s="6"/>
      <c r="AN58" s="6">
        <v>3.7372118081180847</v>
      </c>
      <c r="AO58" s="6">
        <v>1.1126230301780096</v>
      </c>
      <c r="AP58" s="6">
        <v>1</v>
      </c>
      <c r="AQ58" s="6">
        <v>111.47500000000001</v>
      </c>
      <c r="AR58" s="6"/>
      <c r="AS58" s="6"/>
      <c r="AT58" s="6">
        <v>5.2284123061701537</v>
      </c>
      <c r="AU58" s="6">
        <v>1</v>
      </c>
      <c r="AV58" s="10"/>
      <c r="AW58" s="13">
        <v>60.057633266507892</v>
      </c>
      <c r="AX58" s="1" t="s">
        <v>150</v>
      </c>
      <c r="AY58" s="17">
        <v>6.8110236220473297E-2</v>
      </c>
      <c r="AZ58" s="12">
        <v>100</v>
      </c>
      <c r="BA58" s="12">
        <v>0</v>
      </c>
      <c r="BB58" s="12">
        <v>0</v>
      </c>
      <c r="BC58" s="12">
        <v>100</v>
      </c>
      <c r="BD58" s="12">
        <v>0</v>
      </c>
      <c r="BE58" s="12">
        <v>0</v>
      </c>
      <c r="BF58" s="18">
        <v>97.81</v>
      </c>
      <c r="BG58" s="18">
        <v>1.8400000000000034</v>
      </c>
      <c r="BH58" s="18">
        <v>0.35</v>
      </c>
      <c r="BI58" s="15"/>
      <c r="BJ58" s="19">
        <f t="shared" ca="1" si="7"/>
        <v>1</v>
      </c>
      <c r="BK58" s="18">
        <f t="shared" ca="1" si="8"/>
        <v>12.484519664727937</v>
      </c>
      <c r="BL58" s="17">
        <f t="shared" si="9"/>
        <v>5.6017711155530296</v>
      </c>
      <c r="BM58" s="17">
        <f t="shared" ca="1" si="10"/>
        <v>3.0835718533766014</v>
      </c>
      <c r="BN58" s="16">
        <f t="shared" si="11"/>
        <v>3.4894051148155425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2.1</v>
      </c>
      <c r="C59">
        <v>0.16877</v>
      </c>
      <c r="D59">
        <v>-0.13381000000000001</v>
      </c>
      <c r="E59">
        <v>-5.1839999999999997E-2</v>
      </c>
      <c r="F59">
        <v>2</v>
      </c>
      <c r="G59">
        <v>1.9693499999999999</v>
      </c>
      <c r="H59" s="15"/>
      <c r="I59" s="11">
        <f t="shared" si="0"/>
        <v>7.5459317585301831</v>
      </c>
      <c r="J59" s="10">
        <f t="shared" si="1"/>
        <v>-9.5931758530182876E-2</v>
      </c>
      <c r="K59" s="6">
        <v>110</v>
      </c>
      <c r="L59" s="10">
        <v>838.91076115485544</v>
      </c>
      <c r="M59" s="10">
        <v>552.29658792650923</v>
      </c>
      <c r="N59" s="10">
        <v>3.2699037620297462</v>
      </c>
      <c r="O59" s="10">
        <v>4.6523935282429782</v>
      </c>
      <c r="P59" s="10">
        <v>4.7255696173583521</v>
      </c>
      <c r="Q59" s="10">
        <v>0.16380240049240866</v>
      </c>
      <c r="R59" s="10">
        <v>3.466299594671427</v>
      </c>
      <c r="S59" s="10">
        <v>5.0816728552342703</v>
      </c>
      <c r="T59" s="14" t="s">
        <v>33</v>
      </c>
      <c r="U59" s="6">
        <v>3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119</v>
      </c>
      <c r="AA59" s="9">
        <v>4</v>
      </c>
      <c r="AB59" s="7">
        <v>85.843062048505431</v>
      </c>
      <c r="AC59" s="6">
        <v>12.745034658093815</v>
      </c>
      <c r="AD59" s="13">
        <v>1.4119032934007514</v>
      </c>
      <c r="AE59" s="8">
        <v>472.55696173583522</v>
      </c>
      <c r="AF59" s="6">
        <v>507.12274948696381</v>
      </c>
      <c r="AG59" s="6">
        <v>236.27848086791761</v>
      </c>
      <c r="AH59" s="6">
        <v>37.270678488778785</v>
      </c>
      <c r="AI59" s="6">
        <v>2.8849208577852044</v>
      </c>
      <c r="AJ59" s="6"/>
      <c r="AK59" s="6"/>
      <c r="AL59" s="6"/>
      <c r="AM59" s="6"/>
      <c r="AN59" s="6">
        <v>4.6523935282429782</v>
      </c>
      <c r="AO59" s="6">
        <v>1.2596879214692511</v>
      </c>
      <c r="AP59" s="6">
        <v>1</v>
      </c>
      <c r="AQ59" s="6">
        <v>111.47500000000001</v>
      </c>
      <c r="AR59" s="6"/>
      <c r="AS59" s="6"/>
      <c r="AT59" s="6">
        <v>6.55177574011089</v>
      </c>
      <c r="AU59" s="6">
        <v>1</v>
      </c>
      <c r="AV59" s="10"/>
      <c r="AW59" s="13">
        <v>76.068412423044578</v>
      </c>
      <c r="AX59" s="1" t="s">
        <v>150</v>
      </c>
      <c r="AY59" s="17">
        <v>9.5931758530182903E-2</v>
      </c>
      <c r="AZ59" s="12">
        <v>100</v>
      </c>
      <c r="BA59" s="12">
        <v>0</v>
      </c>
      <c r="BB59" s="12">
        <v>0</v>
      </c>
      <c r="BC59" s="12">
        <v>0</v>
      </c>
      <c r="BD59" s="12">
        <v>100</v>
      </c>
      <c r="BE59" s="12">
        <v>0</v>
      </c>
      <c r="BF59" s="18">
        <v>85.843062048505431</v>
      </c>
      <c r="BG59" s="18">
        <v>12.745034658093815</v>
      </c>
      <c r="BH59" s="18">
        <v>1.4119032934007514</v>
      </c>
      <c r="BI59" s="15"/>
      <c r="BJ59" s="19">
        <f t="shared" ca="1" si="7"/>
        <v>0.97360335564445277</v>
      </c>
      <c r="BK59" s="18">
        <f t="shared" ca="1" si="8"/>
        <v>15.04954002539697</v>
      </c>
      <c r="BL59" s="17">
        <f t="shared" si="9"/>
        <v>3.803949256461451</v>
      </c>
      <c r="BM59" s="17">
        <f t="shared" ca="1" si="10"/>
        <v>2.9148404393131577</v>
      </c>
      <c r="BN59" s="16">
        <f t="shared" si="11"/>
        <v>3.324805706904419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</v>
      </c>
      <c r="C60">
        <v>0.17024</v>
      </c>
      <c r="D60">
        <v>-0.13034999999999999</v>
      </c>
      <c r="E60">
        <v>-5.1720000000000002E-2</v>
      </c>
      <c r="F60">
        <v>1.9984500000000001</v>
      </c>
      <c r="G60">
        <v>1.9698800000000001</v>
      </c>
      <c r="H60" s="15"/>
      <c r="I60" s="11">
        <f t="shared" si="0"/>
        <v>7.7099737532808401</v>
      </c>
      <c r="J60" s="10">
        <f t="shared" si="1"/>
        <v>-0.25997375328083994</v>
      </c>
      <c r="K60" s="6">
        <v>110</v>
      </c>
      <c r="L60" s="10">
        <v>856.95538057742772</v>
      </c>
      <c r="M60" s="10">
        <v>560.10498687664051</v>
      </c>
      <c r="N60" s="10">
        <v>3.340988626421697</v>
      </c>
      <c r="O60" s="10">
        <v>5.0400929889298931</v>
      </c>
      <c r="P60" s="10">
        <v>5.1137317298204952</v>
      </c>
      <c r="Q60" s="10">
        <v>0.18788894132129677</v>
      </c>
      <c r="R60" s="10">
        <v>3.674204108628361</v>
      </c>
      <c r="S60" s="10">
        <v>5.1138014507362763</v>
      </c>
      <c r="T60" s="14" t="s">
        <v>33</v>
      </c>
      <c r="U60" s="6">
        <v>3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119</v>
      </c>
      <c r="AA60" s="9">
        <v>4</v>
      </c>
      <c r="AB60" s="7">
        <v>88.463467558247629</v>
      </c>
      <c r="AC60" s="6">
        <v>10.386370140484814</v>
      </c>
      <c r="AD60" s="13">
        <v>1.1501623012675497</v>
      </c>
      <c r="AE60" s="8">
        <v>511.37317298204954</v>
      </c>
      <c r="AF60" s="6">
        <v>551.72743216353513</v>
      </c>
      <c r="AG60" s="6">
        <v>258.52987973653711</v>
      </c>
      <c r="AH60" s="6">
        <v>36.469292385899919</v>
      </c>
      <c r="AI60" s="6">
        <v>2.7216778666477404</v>
      </c>
      <c r="AJ60" s="6"/>
      <c r="AK60" s="6"/>
      <c r="AL60" s="6"/>
      <c r="AM60" s="6"/>
      <c r="AN60" s="6">
        <v>5.0400929889298931</v>
      </c>
      <c r="AO60" s="6">
        <v>1.3599002651631018</v>
      </c>
      <c r="AP60" s="6">
        <v>2.068239037892297</v>
      </c>
      <c r="AQ60" s="6">
        <v>111.47500000000001</v>
      </c>
      <c r="AR60" s="6"/>
      <c r="AS60" s="6"/>
      <c r="AT60" s="6">
        <v>7.0020891279263706</v>
      </c>
      <c r="AU60" s="6">
        <v>1</v>
      </c>
      <c r="AV60" s="10"/>
      <c r="AW60" s="13">
        <v>82.759114824530272</v>
      </c>
      <c r="AX60" s="1" t="s">
        <v>150</v>
      </c>
      <c r="AY60" s="17">
        <v>0.25997375328083999</v>
      </c>
      <c r="AZ60" s="12">
        <v>100</v>
      </c>
      <c r="BA60" s="12">
        <v>0</v>
      </c>
      <c r="BB60" s="12">
        <v>0</v>
      </c>
      <c r="BC60" s="12">
        <v>0</v>
      </c>
      <c r="BD60" s="12">
        <v>100</v>
      </c>
      <c r="BE60" s="12">
        <v>0</v>
      </c>
      <c r="BF60" s="18">
        <v>88.463467558247629</v>
      </c>
      <c r="BG60" s="18">
        <v>10.386370140484814</v>
      </c>
      <c r="BH60" s="18">
        <v>1.1501623012675497</v>
      </c>
      <c r="BI60" s="15"/>
      <c r="BJ60" s="19">
        <f t="shared" ca="1" si="7"/>
        <v>0.970588423507311</v>
      </c>
      <c r="BK60" s="18">
        <f t="shared" ca="1" si="8"/>
        <v>16.087622069292475</v>
      </c>
      <c r="BL60" s="17">
        <f t="shared" si="9"/>
        <v>4.0102188640356706</v>
      </c>
      <c r="BM60" s="17">
        <f t="shared" ca="1" si="10"/>
        <v>2.906443007031847</v>
      </c>
      <c r="BN60" s="16">
        <f t="shared" si="11"/>
        <v>3.3093456646380686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2.2000000000000002</v>
      </c>
      <c r="C61">
        <v>0.17041000000000001</v>
      </c>
      <c r="D61">
        <v>-0.12864</v>
      </c>
      <c r="E61">
        <v>-5.178E-2</v>
      </c>
      <c r="F61">
        <v>1.9962299999999999</v>
      </c>
      <c r="G61">
        <v>1.9682500000000001</v>
      </c>
      <c r="H61" s="15"/>
      <c r="I61" s="11">
        <f t="shared" si="0"/>
        <v>7.8740157480314954</v>
      </c>
      <c r="J61" s="10">
        <f t="shared" si="1"/>
        <v>-0.42401574803149522</v>
      </c>
      <c r="K61" s="6">
        <v>110</v>
      </c>
      <c r="L61" s="10">
        <v>874.99999999999977</v>
      </c>
      <c r="M61" s="10">
        <v>567.91338582677167</v>
      </c>
      <c r="N61" s="10">
        <v>3.4120734908136479</v>
      </c>
      <c r="O61" s="10">
        <v>5.0849289809821219</v>
      </c>
      <c r="P61" s="10">
        <v>5.1583363959851098</v>
      </c>
      <c r="Q61" s="10">
        <v>0.19979298317603614</v>
      </c>
      <c r="R61" s="10">
        <v>3.8732057748606912</v>
      </c>
      <c r="S61" s="10">
        <v>5.097737152985272</v>
      </c>
      <c r="T61" s="14" t="s">
        <v>33</v>
      </c>
      <c r="U61" s="6">
        <v>3</v>
      </c>
      <c r="V61" s="14" t="s">
        <v>33</v>
      </c>
      <c r="W61" s="6">
        <v>3</v>
      </c>
      <c r="X61" s="14" t="s">
        <v>151</v>
      </c>
      <c r="Y61" s="6">
        <v>4</v>
      </c>
      <c r="Z61" s="14" t="s">
        <v>119</v>
      </c>
      <c r="AA61" s="9">
        <v>4</v>
      </c>
      <c r="AB61" s="7">
        <v>92.631580230010002</v>
      </c>
      <c r="AC61" s="6">
        <v>7.0184197699900039</v>
      </c>
      <c r="AD61" s="13">
        <v>0.35</v>
      </c>
      <c r="AE61" s="8">
        <v>515.8336395985109</v>
      </c>
      <c r="AF61" s="6">
        <v>555.91359174627974</v>
      </c>
      <c r="AG61" s="6">
        <v>261.87522969888323</v>
      </c>
      <c r="AH61" s="6">
        <v>34.676509621816265</v>
      </c>
      <c r="AI61" s="6">
        <v>2.5818406202184478</v>
      </c>
      <c r="AJ61" s="6"/>
      <c r="AK61" s="6"/>
      <c r="AL61" s="6"/>
      <c r="AM61" s="6"/>
      <c r="AN61" s="6">
        <v>5.0849289809821219</v>
      </c>
      <c r="AO61" s="6">
        <v>1.3850189084813209</v>
      </c>
      <c r="AP61" s="6">
        <v>2.0950018375910657</v>
      </c>
      <c r="AQ61" s="6">
        <v>111.47500000000001</v>
      </c>
      <c r="AR61" s="6"/>
      <c r="AS61" s="6"/>
      <c r="AT61" s="6">
        <v>6.9071342310382366</v>
      </c>
      <c r="AU61" s="6">
        <v>1</v>
      </c>
      <c r="AV61" s="10"/>
      <c r="AW61" s="13">
        <v>83.387038761941966</v>
      </c>
      <c r="AX61" s="1" t="s">
        <v>150</v>
      </c>
      <c r="AY61" s="17">
        <v>0.424015748031495</v>
      </c>
      <c r="AZ61" s="12">
        <v>100</v>
      </c>
      <c r="BA61" s="12">
        <v>0</v>
      </c>
      <c r="BB61" s="12">
        <v>0</v>
      </c>
      <c r="BC61" s="12">
        <v>0</v>
      </c>
      <c r="BD61" s="12">
        <v>100</v>
      </c>
      <c r="BE61" s="12">
        <v>0</v>
      </c>
      <c r="BF61" s="18">
        <v>92.631580230010002</v>
      </c>
      <c r="BG61" s="18">
        <v>7.0184197699900039</v>
      </c>
      <c r="BH61" s="18">
        <v>0.35</v>
      </c>
      <c r="BI61" s="15"/>
      <c r="BJ61" s="19">
        <f t="shared" ca="1" si="7"/>
        <v>0.97619192753652795</v>
      </c>
      <c r="BK61" s="18">
        <f t="shared" ca="1" si="8"/>
        <v>16.1119217162694</v>
      </c>
      <c r="BL61" s="17">
        <f t="shared" si="9"/>
        <v>4.2321522378100713</v>
      </c>
      <c r="BM61" s="17">
        <f t="shared" ca="1" si="10"/>
        <v>2.9206661421163069</v>
      </c>
      <c r="BN61" s="16">
        <f t="shared" si="11"/>
        <v>3.3185951702625136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2.1</v>
      </c>
      <c r="C62">
        <v>0.17244000000000001</v>
      </c>
      <c r="D62">
        <v>-0.12357</v>
      </c>
      <c r="E62">
        <v>-5.1790000000000003E-2</v>
      </c>
      <c r="F62">
        <v>1.99515</v>
      </c>
      <c r="G62">
        <v>1.9681999999999999</v>
      </c>
      <c r="H62" s="15"/>
      <c r="I62" s="11">
        <f t="shared" si="0"/>
        <v>8.0380577427821525</v>
      </c>
      <c r="J62" s="10">
        <f t="shared" si="1"/>
        <v>-0.58805774278215228</v>
      </c>
      <c r="K62" s="6">
        <v>110</v>
      </c>
      <c r="L62" s="10">
        <v>893.04461942257205</v>
      </c>
      <c r="M62" s="10">
        <v>575.72178477690295</v>
      </c>
      <c r="N62" s="10">
        <v>3.4831583552055991</v>
      </c>
      <c r="O62" s="10">
        <v>5.6203234743116717</v>
      </c>
      <c r="P62" s="10">
        <v>5.6936923350000574</v>
      </c>
      <c r="Q62" s="10">
        <v>0.23508742306114078</v>
      </c>
      <c r="R62" s="10">
        <v>4.1289098396838186</v>
      </c>
      <c r="S62" s="10">
        <v>5.0950597700267721</v>
      </c>
      <c r="T62" s="14" t="s">
        <v>33</v>
      </c>
      <c r="U62" s="6">
        <v>3</v>
      </c>
      <c r="V62" s="14" t="s">
        <v>33</v>
      </c>
      <c r="W62" s="6">
        <v>3</v>
      </c>
      <c r="X62" s="14" t="s">
        <v>151</v>
      </c>
      <c r="Y62" s="6">
        <v>4</v>
      </c>
      <c r="Z62" s="14" t="s">
        <v>119</v>
      </c>
      <c r="AA62" s="9">
        <v>4</v>
      </c>
      <c r="AB62" s="7">
        <v>96.000932713280889</v>
      </c>
      <c r="AC62" s="6">
        <v>3.6490672867191165</v>
      </c>
      <c r="AD62" s="13">
        <v>0.35</v>
      </c>
      <c r="AE62" s="8">
        <v>569.36923350000575</v>
      </c>
      <c r="AF62" s="6">
        <v>617.83519519376921</v>
      </c>
      <c r="AG62" s="6">
        <v>302.02692512500431</v>
      </c>
      <c r="AH62" s="6">
        <v>33.159114819178413</v>
      </c>
      <c r="AI62" s="6">
        <v>2.4219468063671195</v>
      </c>
      <c r="AJ62" s="6"/>
      <c r="AK62" s="6"/>
      <c r="AL62" s="6"/>
      <c r="AM62" s="6"/>
      <c r="AN62" s="6">
        <v>5.6203234743116717</v>
      </c>
      <c r="AO62" s="6">
        <v>1.5213702221001644</v>
      </c>
      <c r="AP62" s="6">
        <v>2.4162154010000343</v>
      </c>
      <c r="AQ62" s="6">
        <v>111.47500000000001</v>
      </c>
      <c r="AR62" s="6"/>
      <c r="AS62" s="6"/>
      <c r="AT62" s="6">
        <v>7.5555981689145986</v>
      </c>
      <c r="AU62" s="6">
        <v>1</v>
      </c>
      <c r="AV62" s="10"/>
      <c r="AW62" s="13">
        <v>92.675279279065379</v>
      </c>
      <c r="AX62" s="1" t="s">
        <v>150</v>
      </c>
      <c r="AY62" s="17">
        <v>0.58805774278215195</v>
      </c>
      <c r="AZ62" s="12">
        <v>100</v>
      </c>
      <c r="BA62" s="12">
        <v>0</v>
      </c>
      <c r="BB62" s="12">
        <v>0</v>
      </c>
      <c r="BC62" s="12">
        <v>0</v>
      </c>
      <c r="BD62" s="12">
        <v>100</v>
      </c>
      <c r="BE62" s="12">
        <v>0</v>
      </c>
      <c r="BF62" s="18">
        <v>96.000932713280889</v>
      </c>
      <c r="BG62" s="18">
        <v>3.6490672867191165</v>
      </c>
      <c r="BH62" s="18">
        <v>0.35</v>
      </c>
      <c r="BI62" s="15"/>
      <c r="BJ62" s="19">
        <f t="shared" ca="1" si="7"/>
        <v>0.97141329168349322</v>
      </c>
      <c r="BK62" s="18">
        <f t="shared" ca="1" si="8"/>
        <v>17.561389316986642</v>
      </c>
      <c r="BL62" s="17">
        <f t="shared" si="9"/>
        <v>4.4802707350464219</v>
      </c>
      <c r="BM62" s="17">
        <f t="shared" ca="1" si="10"/>
        <v>2.9076395662237289</v>
      </c>
      <c r="BN62" s="16">
        <f t="shared" si="11"/>
        <v>3.2980916704105141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2.1</v>
      </c>
      <c r="C63">
        <v>0.1787</v>
      </c>
      <c r="D63">
        <v>-0.11405</v>
      </c>
      <c r="E63">
        <v>-5.0939999999999999E-2</v>
      </c>
      <c r="F63">
        <v>1.9926299999999999</v>
      </c>
      <c r="G63">
        <v>1.9660299999999999</v>
      </c>
      <c r="H63" s="15"/>
      <c r="I63" s="11">
        <f t="shared" si="0"/>
        <v>8.2020997375328086</v>
      </c>
      <c r="J63" s="10">
        <f t="shared" si="1"/>
        <v>-0.75209973753280845</v>
      </c>
      <c r="K63" s="6">
        <v>110</v>
      </c>
      <c r="L63" s="10">
        <v>911.08923884514422</v>
      </c>
      <c r="M63" s="10">
        <v>583.53018372703423</v>
      </c>
      <c r="N63" s="10">
        <v>3.5542432195975504</v>
      </c>
      <c r="O63" s="10">
        <v>7.2713429463525436</v>
      </c>
      <c r="P63" s="10">
        <v>7.3479889237821343</v>
      </c>
      <c r="Q63" s="10">
        <v>0.3013602174805089</v>
      </c>
      <c r="R63" s="10">
        <v>4.1012611832489494</v>
      </c>
      <c r="S63" s="10">
        <v>5.3226373214993297</v>
      </c>
      <c r="T63" s="14" t="s">
        <v>33</v>
      </c>
      <c r="U63" s="6">
        <v>3</v>
      </c>
      <c r="V63" s="14" t="s">
        <v>33</v>
      </c>
      <c r="W63" s="6">
        <v>3</v>
      </c>
      <c r="X63" s="14" t="s">
        <v>151</v>
      </c>
      <c r="Y63" s="6">
        <v>4</v>
      </c>
      <c r="Z63" s="14" t="s">
        <v>119</v>
      </c>
      <c r="AA63" s="9">
        <v>4</v>
      </c>
      <c r="AB63" s="7">
        <v>89.224903580634319</v>
      </c>
      <c r="AC63" s="6">
        <v>9.707688847623146</v>
      </c>
      <c r="AD63" s="13">
        <v>1.0674075717425382</v>
      </c>
      <c r="AE63" s="8">
        <v>734.7988923782134</v>
      </c>
      <c r="AF63" s="6">
        <v>811.39687508445058</v>
      </c>
      <c r="AG63" s="6">
        <v>426.0991692836601</v>
      </c>
      <c r="AH63" s="6">
        <v>36.378392953408024</v>
      </c>
      <c r="AI63" s="6">
        <v>2.4382743632235999</v>
      </c>
      <c r="AJ63" s="6"/>
      <c r="AK63" s="6"/>
      <c r="AL63" s="6"/>
      <c r="AM63" s="6"/>
      <c r="AN63" s="6">
        <v>7.2713429463525436</v>
      </c>
      <c r="AO63" s="6">
        <v>1.8849779488380638</v>
      </c>
      <c r="AP63" s="6">
        <v>3.4087933542692808</v>
      </c>
      <c r="AQ63" s="6">
        <v>111.47500000000001</v>
      </c>
      <c r="AR63" s="6"/>
      <c r="AS63" s="6"/>
      <c r="AT63" s="6">
        <v>9.8523849730259876</v>
      </c>
      <c r="AU63" s="6">
        <v>1</v>
      </c>
      <c r="AV63" s="10"/>
      <c r="AW63" s="13">
        <v>121.70953126266758</v>
      </c>
      <c r="AX63" s="1" t="s">
        <v>150</v>
      </c>
      <c r="AY63" s="17">
        <v>0.75209973753280801</v>
      </c>
      <c r="AZ63" s="12">
        <v>100</v>
      </c>
      <c r="BA63" s="12">
        <v>0</v>
      </c>
      <c r="BB63" s="12">
        <v>0</v>
      </c>
      <c r="BC63" s="12">
        <v>0</v>
      </c>
      <c r="BD63" s="12">
        <v>100</v>
      </c>
      <c r="BE63" s="12">
        <v>0</v>
      </c>
      <c r="BF63" s="18">
        <v>89.224903580634319</v>
      </c>
      <c r="BG63" s="18">
        <v>9.707688847623146</v>
      </c>
      <c r="BH63" s="18">
        <v>1.0674075717425382</v>
      </c>
      <c r="BI63" s="15"/>
      <c r="BJ63" s="19">
        <f t="shared" ca="1" si="7"/>
        <v>0.94124057844065823</v>
      </c>
      <c r="BK63" s="18">
        <f t="shared" ca="1" si="8"/>
        <v>21.898715712173036</v>
      </c>
      <c r="BL63" s="17">
        <f t="shared" si="9"/>
        <v>4.3723272060376983</v>
      </c>
      <c r="BM63" s="17">
        <f t="shared" ca="1" si="10"/>
        <v>2.8279618685731442</v>
      </c>
      <c r="BN63" s="16">
        <f t="shared" si="11"/>
        <v>3.204988240039194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2.1</v>
      </c>
      <c r="C64">
        <v>0.17893000000000001</v>
      </c>
      <c r="D64">
        <v>-0.11026</v>
      </c>
      <c r="E64">
        <v>-5.1900000000000002E-2</v>
      </c>
      <c r="F64">
        <v>1.9883</v>
      </c>
      <c r="G64">
        <v>1.96675</v>
      </c>
      <c r="H64" s="15"/>
      <c r="I64" s="11">
        <f t="shared" si="0"/>
        <v>8.366141732283463</v>
      </c>
      <c r="J64" s="10">
        <f t="shared" si="1"/>
        <v>-0.91614173228346285</v>
      </c>
      <c r="K64" s="6">
        <v>110</v>
      </c>
      <c r="L64" s="10">
        <v>929.13385826771616</v>
      </c>
      <c r="M64" s="10">
        <v>591.33858267716539</v>
      </c>
      <c r="N64" s="10">
        <v>3.6253280839895003</v>
      </c>
      <c r="O64" s="10">
        <v>7.332003406187912</v>
      </c>
      <c r="P64" s="10">
        <v>7.4049481694156709</v>
      </c>
      <c r="Q64" s="10">
        <v>0.32774402954452203</v>
      </c>
      <c r="R64" s="10">
        <v>4.4260138227325978</v>
      </c>
      <c r="S64" s="10">
        <v>5.0656085574832641</v>
      </c>
      <c r="T64" s="14" t="s">
        <v>33</v>
      </c>
      <c r="U64" s="6">
        <v>3</v>
      </c>
      <c r="V64" s="14" t="s">
        <v>33</v>
      </c>
      <c r="W64" s="6">
        <v>3</v>
      </c>
      <c r="X64" s="14" t="s">
        <v>151</v>
      </c>
      <c r="Y64" s="6">
        <v>4</v>
      </c>
      <c r="Z64" s="14" t="s">
        <v>119</v>
      </c>
      <c r="AA64" s="9">
        <v>4</v>
      </c>
      <c r="AB64" s="7">
        <v>96.484698648141574</v>
      </c>
      <c r="AC64" s="6">
        <v>3.1653013518584316</v>
      </c>
      <c r="AD64" s="13">
        <v>0.35</v>
      </c>
      <c r="AE64" s="8">
        <v>740.49481694156714</v>
      </c>
      <c r="AF64" s="6">
        <v>817.03651460471542</v>
      </c>
      <c r="AG64" s="6">
        <v>430.37111270617532</v>
      </c>
      <c r="AH64" s="6">
        <v>29.628626883300285</v>
      </c>
      <c r="AI64" s="6">
        <v>2.2593693559289547</v>
      </c>
      <c r="AJ64" s="6"/>
      <c r="AK64" s="6"/>
      <c r="AL64" s="6"/>
      <c r="AM64" s="6"/>
      <c r="AN64" s="6">
        <v>7.332003406187912</v>
      </c>
      <c r="AO64" s="6">
        <v>1.924303399081416</v>
      </c>
      <c r="AP64" s="6">
        <v>3.4429689016494027</v>
      </c>
      <c r="AQ64" s="6">
        <v>111.47500000000001</v>
      </c>
      <c r="AR64" s="6"/>
      <c r="AS64" s="6"/>
      <c r="AT64" s="6">
        <v>9.7245194321954127</v>
      </c>
      <c r="AU64" s="6">
        <v>1</v>
      </c>
      <c r="AV64" s="10"/>
      <c r="AW64" s="13">
        <v>122.55547719070732</v>
      </c>
      <c r="AX64" s="1" t="s">
        <v>150</v>
      </c>
      <c r="AY64" s="17">
        <v>0.91614173228346296</v>
      </c>
      <c r="AZ64" s="12">
        <v>100</v>
      </c>
      <c r="BA64" s="12">
        <v>0</v>
      </c>
      <c r="BB64" s="12">
        <v>0</v>
      </c>
      <c r="BC64" s="12">
        <v>0</v>
      </c>
      <c r="BD64" s="12">
        <v>100</v>
      </c>
      <c r="BE64" s="12">
        <v>0</v>
      </c>
      <c r="BF64" s="18">
        <v>96.484698648141574</v>
      </c>
      <c r="BG64" s="18">
        <v>3.1653013518584316</v>
      </c>
      <c r="BH64" s="18">
        <v>0.35</v>
      </c>
      <c r="BI64" s="15"/>
      <c r="BJ64" s="19">
        <f t="shared" ca="1" si="7"/>
        <v>0.94927232262504768</v>
      </c>
      <c r="BK64" s="18">
        <f t="shared" ca="1" si="8"/>
        <v>22.001314429637588</v>
      </c>
      <c r="BL64" s="17">
        <f t="shared" si="9"/>
        <v>4.7222770363435256</v>
      </c>
      <c r="BM64" s="17">
        <f t="shared" ca="1" si="10"/>
        <v>2.8485583373982144</v>
      </c>
      <c r="BN64" s="16">
        <f t="shared" si="11"/>
        <v>3.2212954581436017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2.1</v>
      </c>
      <c r="C65">
        <v>0.17623</v>
      </c>
      <c r="D65">
        <v>-0.11191</v>
      </c>
      <c r="E65">
        <v>-5.1339999999999997E-2</v>
      </c>
      <c r="F65">
        <v>1.9901800000000001</v>
      </c>
      <c r="G65">
        <v>1.9677800000000001</v>
      </c>
      <c r="H65" s="15"/>
      <c r="I65" s="11">
        <f t="shared" si="0"/>
        <v>8.530183727034121</v>
      </c>
      <c r="J65" s="10">
        <f t="shared" si="1"/>
        <v>-1.0801837270341208</v>
      </c>
      <c r="K65" s="6">
        <v>110</v>
      </c>
      <c r="L65" s="10">
        <v>947.17847769028856</v>
      </c>
      <c r="M65" s="10">
        <v>599.14698162729667</v>
      </c>
      <c r="N65" s="10">
        <v>3.6964129483814525</v>
      </c>
      <c r="O65" s="10">
        <v>6.619902355946639</v>
      </c>
      <c r="P65" s="10">
        <v>6.6950061607921327</v>
      </c>
      <c r="Q65" s="10">
        <v>0.31625767336889626</v>
      </c>
      <c r="R65" s="10">
        <v>4.7237846504308161</v>
      </c>
      <c r="S65" s="10">
        <v>5.2155420031593032</v>
      </c>
      <c r="T65" s="14" t="s">
        <v>33</v>
      </c>
      <c r="U65" s="6">
        <v>3</v>
      </c>
      <c r="V65" s="14" t="s">
        <v>33</v>
      </c>
      <c r="W65" s="6">
        <v>3</v>
      </c>
      <c r="X65" s="14" t="s">
        <v>151</v>
      </c>
      <c r="Y65" s="6">
        <v>4</v>
      </c>
      <c r="Z65" s="14" t="s">
        <v>33</v>
      </c>
      <c r="AA65" s="9">
        <v>3</v>
      </c>
      <c r="AB65" s="7">
        <v>97.81</v>
      </c>
      <c r="AC65" s="6">
        <v>1.8400000000000034</v>
      </c>
      <c r="AD65" s="13">
        <v>0.35</v>
      </c>
      <c r="AE65" s="8">
        <v>669.50061607921327</v>
      </c>
      <c r="AF65" s="6">
        <v>732.45247715355947</v>
      </c>
      <c r="AG65" s="6">
        <v>377.12546205940998</v>
      </c>
      <c r="AH65" s="6">
        <v>31.250654841144353</v>
      </c>
      <c r="AI65" s="6">
        <v>2.1169466307250024</v>
      </c>
      <c r="AJ65" s="6"/>
      <c r="AK65" s="6"/>
      <c r="AL65" s="6"/>
      <c r="AM65" s="6"/>
      <c r="AN65" s="6">
        <v>6.619902355946639</v>
      </c>
      <c r="AO65" s="6">
        <v>1.7921050944212178</v>
      </c>
      <c r="AP65" s="6">
        <v>3.0170036964752796</v>
      </c>
      <c r="AQ65" s="6">
        <v>111.47500000000001</v>
      </c>
      <c r="AR65" s="6"/>
      <c r="AS65" s="6"/>
      <c r="AT65" s="6">
        <v>8.4990243079806724</v>
      </c>
      <c r="AU65" s="6">
        <v>1</v>
      </c>
      <c r="AV65" s="10"/>
      <c r="AW65" s="13">
        <v>109.86787157303392</v>
      </c>
      <c r="AX65" s="1" t="s">
        <v>150</v>
      </c>
      <c r="AY65" s="17">
        <v>1.0801837270341199</v>
      </c>
      <c r="AZ65" s="12">
        <v>100</v>
      </c>
      <c r="BA65" s="12">
        <v>0</v>
      </c>
      <c r="BB65" s="12">
        <v>0</v>
      </c>
      <c r="BC65" s="12">
        <v>100</v>
      </c>
      <c r="BD65" s="12">
        <v>0</v>
      </c>
      <c r="BE65" s="12">
        <v>0</v>
      </c>
      <c r="BF65" s="18">
        <v>97.81</v>
      </c>
      <c r="BG65" s="18">
        <v>1.8400000000000034</v>
      </c>
      <c r="BH65" s="18">
        <v>0.35</v>
      </c>
      <c r="BI65" s="15"/>
      <c r="BJ65" s="19">
        <f t="shared" ca="1" si="7"/>
        <v>0.96946547431547758</v>
      </c>
      <c r="BK65" s="18">
        <f t="shared" ca="1" si="8"/>
        <v>19.98151909717183</v>
      </c>
      <c r="BL65" s="17">
        <f t="shared" si="9"/>
        <v>5.0833705140906007</v>
      </c>
      <c r="BM65" s="17">
        <f t="shared" ca="1" si="10"/>
        <v>2.9010745109635487</v>
      </c>
      <c r="BN65" s="16">
        <f t="shared" si="11"/>
        <v>3.2733558052232588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2.1</v>
      </c>
      <c r="C66">
        <v>0.17326</v>
      </c>
      <c r="D66">
        <v>-0.11319</v>
      </c>
      <c r="E66">
        <v>-5.2600000000000001E-2</v>
      </c>
      <c r="F66">
        <v>1.9904500000000001</v>
      </c>
      <c r="G66">
        <v>1.9694499999999999</v>
      </c>
      <c r="H66" s="15"/>
      <c r="I66" s="11">
        <f t="shared" si="0"/>
        <v>8.6942257217847754</v>
      </c>
      <c r="J66" s="10">
        <f t="shared" si="1"/>
        <v>-1.2442257217847752</v>
      </c>
      <c r="K66" s="6">
        <v>110</v>
      </c>
      <c r="L66" s="10">
        <v>965.2230971128605</v>
      </c>
      <c r="M66" s="10">
        <v>606.95538057742783</v>
      </c>
      <c r="N66" s="10">
        <v>3.7674978127734025</v>
      </c>
      <c r="O66" s="10">
        <v>5.8365912006812399</v>
      </c>
      <c r="P66" s="10">
        <v>5.9068371618868305</v>
      </c>
      <c r="Q66" s="10">
        <v>0.30734704554780473</v>
      </c>
      <c r="R66" s="10">
        <v>5.2032422280222184</v>
      </c>
      <c r="S66" s="10">
        <v>4.8781917503882175</v>
      </c>
      <c r="T66" s="14" t="s">
        <v>33</v>
      </c>
      <c r="U66" s="6">
        <v>3</v>
      </c>
      <c r="V66" s="14" t="s">
        <v>33</v>
      </c>
      <c r="W66" s="6">
        <v>3</v>
      </c>
      <c r="X66" s="14" t="s">
        <v>33</v>
      </c>
      <c r="Y66" s="6">
        <v>3</v>
      </c>
      <c r="Z66" s="14" t="s">
        <v>33</v>
      </c>
      <c r="AA66" s="9">
        <v>3</v>
      </c>
      <c r="AB66" s="7">
        <v>97.81</v>
      </c>
      <c r="AC66" s="6">
        <v>1.8400000000000034</v>
      </c>
      <c r="AD66" s="13">
        <v>0.35</v>
      </c>
      <c r="AE66" s="8">
        <v>590.68371618868309</v>
      </c>
      <c r="AF66" s="6">
        <v>638.66526437513744</v>
      </c>
      <c r="AG66" s="6">
        <v>318.01278714151226</v>
      </c>
      <c r="AH66" s="6">
        <v>22.848561002361912</v>
      </c>
      <c r="AI66" s="6">
        <v>1.9218786213996915</v>
      </c>
      <c r="AJ66" s="6"/>
      <c r="AK66" s="6"/>
      <c r="AL66" s="6"/>
      <c r="AM66" s="6"/>
      <c r="AN66" s="6">
        <v>5.8365912006812399</v>
      </c>
      <c r="AO66" s="6">
        <v>1.6456394622748252</v>
      </c>
      <c r="AP66" s="6">
        <v>2.5441022971320981</v>
      </c>
      <c r="AQ66" s="6">
        <v>111.47500000000001</v>
      </c>
      <c r="AR66" s="6"/>
      <c r="AS66" s="6"/>
      <c r="AT66" s="6">
        <v>7.2174734057875547</v>
      </c>
      <c r="AU66" s="6">
        <v>1</v>
      </c>
      <c r="AV66" s="10"/>
      <c r="AW66" s="13">
        <v>95.799789656270619</v>
      </c>
      <c r="AX66" s="1" t="s">
        <v>150</v>
      </c>
      <c r="AY66" s="17">
        <v>1.2442257217847801</v>
      </c>
      <c r="AZ66" s="12">
        <v>100</v>
      </c>
      <c r="BA66" s="12">
        <v>0</v>
      </c>
      <c r="BB66" s="12">
        <v>0</v>
      </c>
      <c r="BC66" s="12">
        <v>100</v>
      </c>
      <c r="BD66" s="12">
        <v>0</v>
      </c>
      <c r="BE66" s="12">
        <v>0</v>
      </c>
      <c r="BF66" s="18">
        <v>97.81</v>
      </c>
      <c r="BG66" s="18">
        <v>1.8400000000000034</v>
      </c>
      <c r="BH66" s="18">
        <v>0.35</v>
      </c>
      <c r="BI66" s="15"/>
      <c r="BJ66" s="19">
        <f t="shared" ca="1" si="7"/>
        <v>0.99598969311078756</v>
      </c>
      <c r="BK66" s="18">
        <f t="shared" ca="1" si="8"/>
        <v>17.784131467664665</v>
      </c>
      <c r="BL66" s="17">
        <f t="shared" si="9"/>
        <v>5.6661921434919416</v>
      </c>
      <c r="BM66" s="17">
        <f t="shared" ca="1" si="10"/>
        <v>2.9702076585574395</v>
      </c>
      <c r="BN66" s="16">
        <f t="shared" si="11"/>
        <v>3.3420151852966127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0.4</v>
      </c>
      <c r="C67">
        <v>0.1726</v>
      </c>
      <c r="D67">
        <v>-0.11280999999999999</v>
      </c>
      <c r="E67">
        <v>-5.2670000000000002E-2</v>
      </c>
      <c r="F67">
        <v>1.99058</v>
      </c>
      <c r="G67">
        <v>1.9708300000000001</v>
      </c>
      <c r="H67" s="15"/>
      <c r="I67" s="11">
        <f t="shared" si="0"/>
        <v>8.8582677165354333</v>
      </c>
      <c r="J67" s="10">
        <f t="shared" si="1"/>
        <v>-1.4082677165354331</v>
      </c>
      <c r="K67" s="6">
        <v>110</v>
      </c>
      <c r="L67" s="10">
        <v>983.2677165354329</v>
      </c>
      <c r="M67" s="10">
        <v>614.76377952755911</v>
      </c>
      <c r="N67" s="10">
        <v>3.8385826771653546</v>
      </c>
      <c r="O67" s="10">
        <v>5.6625220550667086</v>
      </c>
      <c r="P67" s="10">
        <v>5.732498136070082</v>
      </c>
      <c r="Q67" s="10">
        <v>0.30999238818219133</v>
      </c>
      <c r="R67" s="10">
        <v>5.4076317309490971</v>
      </c>
      <c r="S67" s="10">
        <v>4.8594500696787133</v>
      </c>
      <c r="T67" s="14" t="s">
        <v>33</v>
      </c>
      <c r="U67" s="6">
        <v>3</v>
      </c>
      <c r="V67" s="14" t="s">
        <v>33</v>
      </c>
      <c r="W67" s="6">
        <v>3</v>
      </c>
      <c r="X67" s="14" t="s">
        <v>33</v>
      </c>
      <c r="Y67" s="6">
        <v>3</v>
      </c>
      <c r="Z67" s="14" t="s">
        <v>33</v>
      </c>
      <c r="AA67" s="9">
        <v>3</v>
      </c>
      <c r="AB67" s="7">
        <v>97.81</v>
      </c>
      <c r="AC67" s="6">
        <v>1.8400000000000034</v>
      </c>
      <c r="AD67" s="13">
        <v>0.35</v>
      </c>
      <c r="AE67" s="8">
        <v>573.24981360700826</v>
      </c>
      <c r="AF67" s="6">
        <v>617.09334254830981</v>
      </c>
      <c r="AG67" s="6">
        <v>304.93736020525614</v>
      </c>
      <c r="AH67" s="6">
        <v>21.000700645989092</v>
      </c>
      <c r="AI67" s="6">
        <v>1.8492383537820711</v>
      </c>
      <c r="AJ67" s="6"/>
      <c r="AK67" s="6"/>
      <c r="AL67" s="6"/>
      <c r="AM67" s="6"/>
      <c r="AN67" s="6">
        <v>5.6625220550667086</v>
      </c>
      <c r="AO67" s="6">
        <v>1.6208967713336344</v>
      </c>
      <c r="AP67" s="6">
        <v>2.4394988816420491</v>
      </c>
      <c r="AQ67" s="6">
        <v>111.47500000000001</v>
      </c>
      <c r="AR67" s="6"/>
      <c r="AS67" s="6"/>
      <c r="AT67" s="6">
        <v>6.8292003205458576</v>
      </c>
      <c r="AU67" s="6">
        <v>1</v>
      </c>
      <c r="AV67" s="10"/>
      <c r="AW67" s="13">
        <v>92.564001382246474</v>
      </c>
      <c r="AX67" s="1" t="s">
        <v>150</v>
      </c>
      <c r="AY67" s="17">
        <v>1.40826771653543</v>
      </c>
      <c r="AZ67" s="12">
        <v>100</v>
      </c>
      <c r="BA67" s="12">
        <v>0</v>
      </c>
      <c r="BB67" s="12">
        <v>0</v>
      </c>
      <c r="BC67" s="12">
        <v>100</v>
      </c>
      <c r="BD67" s="12">
        <v>0</v>
      </c>
      <c r="BE67" s="12">
        <v>0</v>
      </c>
      <c r="BF67" s="18">
        <v>97.81</v>
      </c>
      <c r="BG67" s="18">
        <v>1.8400000000000034</v>
      </c>
      <c r="BH67" s="18">
        <v>0.35</v>
      </c>
      <c r="BI67" s="15"/>
      <c r="BJ67" s="19">
        <f t="shared" ca="1" si="7"/>
        <v>1</v>
      </c>
      <c r="BK67" s="18">
        <f t="shared" ca="1" si="8"/>
        <v>17.050009946356717</v>
      </c>
      <c r="BL67" s="17">
        <f t="shared" si="9"/>
        <v>5.9149096742528018</v>
      </c>
      <c r="BM67" s="17">
        <f t="shared" ca="1" si="10"/>
        <v>2.9962866856703076</v>
      </c>
      <c r="BN67" s="16">
        <f t="shared" si="11"/>
        <v>3.3623202466017958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2.1</v>
      </c>
      <c r="C68">
        <v>0.17448</v>
      </c>
      <c r="D68">
        <v>-0.11171</v>
      </c>
      <c r="E68">
        <v>-5.2380000000000003E-2</v>
      </c>
      <c r="F68">
        <v>1.9913000000000001</v>
      </c>
      <c r="G68">
        <v>1.9720800000000001</v>
      </c>
      <c r="H68" s="15"/>
      <c r="I68" s="11">
        <f t="shared" si="0"/>
        <v>9.0223097112860895</v>
      </c>
      <c r="J68" s="10">
        <f t="shared" si="1"/>
        <v>-1.5723097112860893</v>
      </c>
      <c r="K68" s="6">
        <v>110</v>
      </c>
      <c r="L68" s="10">
        <v>1001.3123359580051</v>
      </c>
      <c r="M68" s="10">
        <v>622.57217847769039</v>
      </c>
      <c r="N68" s="10">
        <v>3.9096675415573054</v>
      </c>
      <c r="O68" s="10">
        <v>6.1583553789384062</v>
      </c>
      <c r="P68" s="10">
        <v>6.2294495350652497</v>
      </c>
      <c r="Q68" s="10">
        <v>0.31764995896594178</v>
      </c>
      <c r="R68" s="10">
        <v>5.0991657798639602</v>
      </c>
      <c r="S68" s="10">
        <v>4.9370941754752318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33</v>
      </c>
      <c r="Y68" s="6">
        <v>3</v>
      </c>
      <c r="Z68" s="14" t="s">
        <v>33</v>
      </c>
      <c r="AA68" s="9">
        <v>3</v>
      </c>
      <c r="AB68" s="7">
        <v>97.81</v>
      </c>
      <c r="AC68" s="6">
        <v>1.8400000000000034</v>
      </c>
      <c r="AD68" s="13">
        <v>0.35</v>
      </c>
      <c r="AE68" s="8">
        <v>622.94495350652494</v>
      </c>
      <c r="AF68" s="6">
        <v>674.49676481700169</v>
      </c>
      <c r="AG68" s="6">
        <v>342.20871512989373</v>
      </c>
      <c r="AH68" s="6">
        <v>21.135633612025913</v>
      </c>
      <c r="AI68" s="6">
        <v>1.9611050967373702</v>
      </c>
      <c r="AJ68" s="6"/>
      <c r="AK68" s="6"/>
      <c r="AL68" s="6"/>
      <c r="AM68" s="6"/>
      <c r="AN68" s="6">
        <v>6.1583553789384062</v>
      </c>
      <c r="AO68" s="6">
        <v>1.724770590990774</v>
      </c>
      <c r="AP68" s="6">
        <v>2.7376697210391496</v>
      </c>
      <c r="AQ68" s="6">
        <v>111.47500000000001</v>
      </c>
      <c r="AR68" s="6"/>
      <c r="AS68" s="6"/>
      <c r="AT68" s="6">
        <v>7.3575558328307977</v>
      </c>
      <c r="AU68" s="6">
        <v>1</v>
      </c>
      <c r="AV68" s="10"/>
      <c r="AW68" s="13">
        <v>101.17451472255026</v>
      </c>
      <c r="AX68" s="1" t="s">
        <v>150</v>
      </c>
      <c r="AY68" s="17">
        <v>1.57230971128609</v>
      </c>
      <c r="AZ68" s="12">
        <v>100</v>
      </c>
      <c r="BA68" s="12">
        <v>0</v>
      </c>
      <c r="BB68" s="12">
        <v>0</v>
      </c>
      <c r="BC68" s="12">
        <v>100</v>
      </c>
      <c r="BD68" s="12">
        <v>0</v>
      </c>
      <c r="BE68" s="12">
        <v>0</v>
      </c>
      <c r="BF68" s="18">
        <v>97.81</v>
      </c>
      <c r="BG68" s="18">
        <v>1.8400000000000034</v>
      </c>
      <c r="BH68" s="18">
        <v>0.35</v>
      </c>
      <c r="BI68" s="15"/>
      <c r="BJ68" s="19">
        <f t="shared" ca="1" si="7"/>
        <v>0.9910929769450445</v>
      </c>
      <c r="BK68" s="18">
        <f t="shared" ca="1" si="8"/>
        <v>18.20386501560057</v>
      </c>
      <c r="BL68" s="17">
        <f t="shared" si="9"/>
        <v>5.5447969338699234</v>
      </c>
      <c r="BM68" s="17">
        <f t="shared" ca="1" si="10"/>
        <v>2.9563869360119841</v>
      </c>
      <c r="BN68" s="16">
        <f t="shared" si="11"/>
        <v>3.3181134819909919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2.1</v>
      </c>
      <c r="C69">
        <v>0.39</v>
      </c>
      <c r="D69">
        <v>-0.10803</v>
      </c>
      <c r="E69">
        <v>-5.2830000000000002E-2</v>
      </c>
      <c r="F69">
        <v>1.9886299999999999</v>
      </c>
      <c r="G69">
        <v>1.9724299999999999</v>
      </c>
      <c r="H69" s="15"/>
      <c r="I69" s="11">
        <f t="shared" si="0"/>
        <v>9.1863517060367439</v>
      </c>
      <c r="J69" s="10">
        <f t="shared" si="1"/>
        <v>-1.7363517060367437</v>
      </c>
      <c r="K69" s="6">
        <v>110</v>
      </c>
      <c r="L69" s="10">
        <v>1019.356955380577</v>
      </c>
      <c r="M69" s="10">
        <v>630.38057742782155</v>
      </c>
      <c r="N69" s="10">
        <v>3.9807524059492558</v>
      </c>
      <c r="O69" s="10">
        <v>62.99984365597502</v>
      </c>
      <c r="P69" s="10">
        <v>63.069202867944753</v>
      </c>
      <c r="Q69" s="10">
        <v>0.3432680139515798</v>
      </c>
      <c r="R69" s="10">
        <v>0.54427200335846893</v>
      </c>
      <c r="S69" s="10">
        <v>4.8166119423427025</v>
      </c>
      <c r="T69" s="14" t="s">
        <v>156</v>
      </c>
      <c r="U69" s="6">
        <v>8</v>
      </c>
      <c r="V69" s="14" t="s">
        <v>30</v>
      </c>
      <c r="W69" s="6">
        <v>6</v>
      </c>
      <c r="X69" s="14" t="s">
        <v>30</v>
      </c>
      <c r="Y69" s="6">
        <v>6</v>
      </c>
      <c r="Z69" s="14" t="s">
        <v>30</v>
      </c>
      <c r="AA69" s="9">
        <v>6</v>
      </c>
      <c r="AB69" s="7">
        <v>0.86887681364005687</v>
      </c>
      <c r="AC69" s="6">
        <v>24.167115285475973</v>
      </c>
      <c r="AD69" s="13">
        <v>74.964007900883971</v>
      </c>
      <c r="AE69" s="8"/>
      <c r="AF69" s="6"/>
      <c r="AG69" s="6"/>
      <c r="AH69" s="6"/>
      <c r="AI69" s="6"/>
      <c r="AJ69" s="6">
        <v>42.687666545120742</v>
      </c>
      <c r="AK69" s="6">
        <v>45.584777925090322</v>
      </c>
      <c r="AL69" s="6">
        <v>48.910217766468833</v>
      </c>
      <c r="AM69" s="6">
        <v>35.73019021509586</v>
      </c>
      <c r="AN69" s="6">
        <v>15.749960913993755</v>
      </c>
      <c r="AO69" s="6">
        <v>9.0014468578130717</v>
      </c>
      <c r="AP69" s="6">
        <v>15.767300716986188</v>
      </c>
      <c r="AQ69" s="6">
        <v>121.03</v>
      </c>
      <c r="AR69" s="6">
        <v>35.798401613269498</v>
      </c>
      <c r="AS69" s="6">
        <v>27.229723706625649</v>
      </c>
      <c r="AT69" s="6">
        <v>9.1698729875681657</v>
      </c>
      <c r="AU69" s="6">
        <v>1.3910211646066091</v>
      </c>
      <c r="AV69" s="10">
        <v>0.43808490705182146</v>
      </c>
      <c r="AW69" s="13">
        <v>157.67300716986188</v>
      </c>
      <c r="AX69" s="1" t="s">
        <v>150</v>
      </c>
      <c r="AY69" s="17">
        <v>1.7363517060367399</v>
      </c>
      <c r="AZ69" s="12">
        <v>0</v>
      </c>
      <c r="BA69" s="12">
        <v>0</v>
      </c>
      <c r="BB69" s="12">
        <v>100</v>
      </c>
      <c r="BC69" s="12">
        <v>0</v>
      </c>
      <c r="BD69" s="12">
        <v>0</v>
      </c>
      <c r="BE69" s="12">
        <v>100</v>
      </c>
      <c r="BF69" s="18">
        <v>0.86887681364005687</v>
      </c>
      <c r="BG69" s="18">
        <v>24.167115285475973</v>
      </c>
      <c r="BH69" s="18">
        <v>74.964007900883971</v>
      </c>
      <c r="BI69" s="15"/>
      <c r="BJ69" s="19">
        <f t="shared" ca="1" si="7"/>
        <v>0.51950658992297793</v>
      </c>
      <c r="BK69" s="18">
        <f t="shared" ca="1" si="8"/>
        <v>110.82273324143296</v>
      </c>
      <c r="BL69" s="17">
        <f t="shared" si="9"/>
        <v>0.54870623985283062</v>
      </c>
      <c r="BM69" s="17">
        <f t="shared" ca="1" si="10"/>
        <v>1.7181431654500314</v>
      </c>
      <c r="BN69" s="16">
        <f t="shared" si="11"/>
        <v>1.9463467187443617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</v>
      </c>
      <c r="C70">
        <v>0.17571000000000001</v>
      </c>
      <c r="D70">
        <v>-0.1062</v>
      </c>
      <c r="E70">
        <v>-5.4140000000000001E-2</v>
      </c>
      <c r="F70">
        <v>1.9923</v>
      </c>
      <c r="G70">
        <v>1.9752000000000001</v>
      </c>
      <c r="H70" s="15"/>
      <c r="I70" s="11">
        <f t="shared" si="0"/>
        <v>9.3503937007874018</v>
      </c>
      <c r="J70" s="10">
        <f t="shared" si="1"/>
        <v>-1.9003937007874017</v>
      </c>
      <c r="K70" s="6">
        <v>110</v>
      </c>
      <c r="L70" s="10">
        <v>1037.4015748031493</v>
      </c>
      <c r="M70" s="10">
        <v>638.18897637795283</v>
      </c>
      <c r="N70" s="10">
        <v>4.0518372703412071</v>
      </c>
      <c r="O70" s="10">
        <v>6.4827569684927671</v>
      </c>
      <c r="P70" s="10">
        <v>6.5470655652495866</v>
      </c>
      <c r="Q70" s="10">
        <v>0.35600742716454659</v>
      </c>
      <c r="R70" s="10">
        <v>5.437663997962038</v>
      </c>
      <c r="S70" s="10">
        <v>4.465874774779115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33</v>
      </c>
      <c r="Y70" s="6">
        <v>3</v>
      </c>
      <c r="Z70" s="14" t="s">
        <v>33</v>
      </c>
      <c r="AA70" s="9">
        <v>3</v>
      </c>
      <c r="AB70" s="7">
        <v>97.81</v>
      </c>
      <c r="AC70" s="6">
        <v>1.8400000000000034</v>
      </c>
      <c r="AD70" s="13">
        <v>0.35</v>
      </c>
      <c r="AE70" s="8">
        <v>654.70655652495873</v>
      </c>
      <c r="AF70" s="6">
        <v>709.74046020073877</v>
      </c>
      <c r="AG70" s="6">
        <v>366.02991739371896</v>
      </c>
      <c r="AH70" s="6">
        <v>8.517342948436962</v>
      </c>
      <c r="AI70" s="6">
        <v>1.8390249937745073</v>
      </c>
      <c r="AJ70" s="6"/>
      <c r="AK70" s="6"/>
      <c r="AL70" s="6"/>
      <c r="AM70" s="6"/>
      <c r="AN70" s="6">
        <v>6.4827569684927671</v>
      </c>
      <c r="AO70" s="6">
        <v>1.8260018643092124</v>
      </c>
      <c r="AP70" s="6">
        <v>2.9282393391497519</v>
      </c>
      <c r="AQ70" s="6">
        <v>111.47500000000001</v>
      </c>
      <c r="AR70" s="6"/>
      <c r="AS70" s="6"/>
      <c r="AT70" s="6">
        <v>7.4816079036294596</v>
      </c>
      <c r="AU70" s="6">
        <v>1</v>
      </c>
      <c r="AV70" s="10"/>
      <c r="AW70" s="13">
        <v>106.46106903011081</v>
      </c>
      <c r="AX70" s="1" t="s">
        <v>150</v>
      </c>
      <c r="AY70" s="17">
        <v>1.9003937007874001</v>
      </c>
      <c r="AZ70" s="12">
        <v>100</v>
      </c>
      <c r="BA70" s="12">
        <v>0</v>
      </c>
      <c r="BB70" s="12">
        <v>0</v>
      </c>
      <c r="BC70" s="12">
        <v>100</v>
      </c>
      <c r="BD70" s="12">
        <v>0</v>
      </c>
      <c r="BE70" s="12">
        <v>0</v>
      </c>
      <c r="BF70" s="18">
        <v>97.81</v>
      </c>
      <c r="BG70" s="18">
        <v>1.8400000000000034</v>
      </c>
      <c r="BH70" s="18">
        <v>0.35</v>
      </c>
      <c r="BI70" s="15"/>
      <c r="BJ70" s="19">
        <f t="shared" ca="1" si="7"/>
        <v>0.99464988293820578</v>
      </c>
      <c r="BK70" s="18">
        <f t="shared" ca="1" si="8"/>
        <v>18.771144028546839</v>
      </c>
      <c r="BL70" s="17">
        <f t="shared" si="9"/>
        <v>5.9055389029001839</v>
      </c>
      <c r="BM70" s="17">
        <f t="shared" ca="1" si="10"/>
        <v>2.9647541981355698</v>
      </c>
      <c r="BN70" s="16">
        <f t="shared" si="11"/>
        <v>3.3169364265171937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2.1</v>
      </c>
      <c r="C71">
        <v>0.17648</v>
      </c>
      <c r="D71">
        <v>-0.10692</v>
      </c>
      <c r="E71">
        <v>-5.3850000000000002E-2</v>
      </c>
      <c r="F71">
        <v>1.99318</v>
      </c>
      <c r="G71">
        <v>1.9758</v>
      </c>
      <c r="H71" s="15"/>
      <c r="I71" s="11">
        <f t="shared" si="0"/>
        <v>9.5144356955380562</v>
      </c>
      <c r="J71" s="10">
        <f t="shared" si="1"/>
        <v>-2.0644356955380561</v>
      </c>
      <c r="K71" s="6">
        <v>110</v>
      </c>
      <c r="L71" s="10">
        <v>1055.4461942257212</v>
      </c>
      <c r="M71" s="10">
        <v>645.99737532808399</v>
      </c>
      <c r="N71" s="10">
        <v>4.1229221347331571</v>
      </c>
      <c r="O71" s="10">
        <v>6.6858376383763867</v>
      </c>
      <c r="P71" s="10">
        <v>6.7512643102566754</v>
      </c>
      <c r="Q71" s="10">
        <v>0.35099519901518261</v>
      </c>
      <c r="R71" s="10">
        <v>5.1989550828567426</v>
      </c>
      <c r="S71" s="10">
        <v>4.5435188805756344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151</v>
      </c>
      <c r="Y71" s="6">
        <v>4</v>
      </c>
      <c r="Z71" s="14" t="s">
        <v>33</v>
      </c>
      <c r="AA71" s="9">
        <v>3</v>
      </c>
      <c r="AB71" s="7">
        <v>97.81</v>
      </c>
      <c r="AC71" s="6">
        <v>1.8400000000000034</v>
      </c>
      <c r="AD71" s="13">
        <v>0.35</v>
      </c>
      <c r="AE71" s="8">
        <v>675.12643102566756</v>
      </c>
      <c r="AF71" s="6">
        <v>732.7023937649509</v>
      </c>
      <c r="AG71" s="6">
        <v>381.3448232692507</v>
      </c>
      <c r="AH71" s="6">
        <v>8.6522759144738188</v>
      </c>
      <c r="AI71" s="6">
        <v>1.9234634345994697</v>
      </c>
      <c r="AJ71" s="6"/>
      <c r="AK71" s="6"/>
      <c r="AL71" s="6"/>
      <c r="AM71" s="6"/>
      <c r="AN71" s="6">
        <v>6.6858376383763867</v>
      </c>
      <c r="AO71" s="6">
        <v>1.8652597215993973</v>
      </c>
      <c r="AP71" s="6">
        <v>3.0507585861540054</v>
      </c>
      <c r="AQ71" s="6">
        <v>111.47500000000001</v>
      </c>
      <c r="AR71" s="6"/>
      <c r="AS71" s="6"/>
      <c r="AT71" s="6">
        <v>7.5986606529414091</v>
      </c>
      <c r="AU71" s="6">
        <v>1</v>
      </c>
      <c r="AV71" s="10"/>
      <c r="AW71" s="13">
        <v>109.90535906474263</v>
      </c>
      <c r="AX71" s="1" t="s">
        <v>150</v>
      </c>
      <c r="AY71" s="17">
        <v>2.0644356955380601</v>
      </c>
      <c r="AZ71" s="12">
        <v>100</v>
      </c>
      <c r="BA71" s="12">
        <v>0</v>
      </c>
      <c r="BB71" s="12">
        <v>0</v>
      </c>
      <c r="BC71" s="12">
        <v>100</v>
      </c>
      <c r="BD71" s="12">
        <v>0</v>
      </c>
      <c r="BE71" s="12">
        <v>0</v>
      </c>
      <c r="BF71" s="18">
        <v>97.81</v>
      </c>
      <c r="BG71" s="18">
        <v>1.8400000000000034</v>
      </c>
      <c r="BH71" s="18">
        <v>0.35</v>
      </c>
      <c r="BI71" s="15"/>
      <c r="BJ71" s="19">
        <f t="shared" ca="1" si="7"/>
        <v>0.98823671426235093</v>
      </c>
      <c r="BK71" s="18">
        <f t="shared" ca="1" si="8"/>
        <v>19.00053021356322</v>
      </c>
      <c r="BL71" s="17">
        <f t="shared" si="9"/>
        <v>5.6397987414929931</v>
      </c>
      <c r="BM71" s="17">
        <f t="shared" ca="1" si="10"/>
        <v>2.9474375098471377</v>
      </c>
      <c r="BN71" s="16">
        <f t="shared" si="11"/>
        <v>3.2946782059496877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2.1</v>
      </c>
      <c r="C72">
        <v>0.17571000000000001</v>
      </c>
      <c r="D72">
        <v>-0.10675</v>
      </c>
      <c r="E72">
        <v>-5.4280000000000002E-2</v>
      </c>
      <c r="F72">
        <v>1.9939800000000001</v>
      </c>
      <c r="G72">
        <v>1.9778800000000001</v>
      </c>
      <c r="H72" s="15"/>
      <c r="I72" s="11">
        <f t="shared" si="0"/>
        <v>9.6784776902887142</v>
      </c>
      <c r="J72" s="10">
        <f t="shared" si="1"/>
        <v>-2.228477690288714</v>
      </c>
      <c r="K72" s="6">
        <v>110</v>
      </c>
      <c r="L72" s="10">
        <v>1073.4908136482936</v>
      </c>
      <c r="M72" s="10">
        <v>653.80577427821527</v>
      </c>
      <c r="N72" s="10">
        <v>4.1940069991251097</v>
      </c>
      <c r="O72" s="10">
        <v>6.4827569684927671</v>
      </c>
      <c r="P72" s="10">
        <v>6.5465258048451522</v>
      </c>
      <c r="Q72" s="10">
        <v>0.35217864177267139</v>
      </c>
      <c r="R72" s="10">
        <v>5.3796265724946855</v>
      </c>
      <c r="S72" s="10">
        <v>4.4283914133601048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33</v>
      </c>
      <c r="Y72" s="6">
        <v>3</v>
      </c>
      <c r="Z72" s="14" t="s">
        <v>33</v>
      </c>
      <c r="AA72" s="9">
        <v>3</v>
      </c>
      <c r="AB72" s="7">
        <v>97.81</v>
      </c>
      <c r="AC72" s="6">
        <v>1.8400000000000034</v>
      </c>
      <c r="AD72" s="13">
        <v>0.35</v>
      </c>
      <c r="AE72" s="8">
        <v>654.65258048451528</v>
      </c>
      <c r="AF72" s="6">
        <v>707.55406257403206</v>
      </c>
      <c r="AG72" s="6">
        <v>365.98943536338641</v>
      </c>
      <c r="AH72" s="6">
        <v>4.8216222356913274</v>
      </c>
      <c r="AI72" s="6">
        <v>1.8588650838942369</v>
      </c>
      <c r="AJ72" s="6"/>
      <c r="AK72" s="6"/>
      <c r="AL72" s="6"/>
      <c r="AM72" s="6"/>
      <c r="AN72" s="6">
        <v>6.4827569684927671</v>
      </c>
      <c r="AO72" s="6">
        <v>1.8338772577579308</v>
      </c>
      <c r="AP72" s="6">
        <v>2.9279154829070912</v>
      </c>
      <c r="AQ72" s="6">
        <v>111.47500000000001</v>
      </c>
      <c r="AR72" s="6"/>
      <c r="AS72" s="6"/>
      <c r="AT72" s="6">
        <v>7.1972029516715574</v>
      </c>
      <c r="AU72" s="6">
        <v>1</v>
      </c>
      <c r="AV72" s="10"/>
      <c r="AW72" s="13">
        <v>106.13310938610482</v>
      </c>
      <c r="AX72" s="1" t="s">
        <v>150</v>
      </c>
      <c r="AY72" s="17">
        <v>2.22847769028871</v>
      </c>
      <c r="AZ72" s="12">
        <v>100</v>
      </c>
      <c r="BA72" s="12">
        <v>0</v>
      </c>
      <c r="BB72" s="12">
        <v>0</v>
      </c>
      <c r="BC72" s="12">
        <v>100</v>
      </c>
      <c r="BD72" s="12">
        <v>0</v>
      </c>
      <c r="BE72" s="12">
        <v>0</v>
      </c>
      <c r="BF72" s="18">
        <v>97.81</v>
      </c>
      <c r="BG72" s="18">
        <v>1.8400000000000034</v>
      </c>
      <c r="BH72" s="18">
        <v>0.35</v>
      </c>
      <c r="BI72" s="15"/>
      <c r="BJ72" s="19">
        <f t="shared" ca="1" si="7"/>
        <v>0.99713423864735928</v>
      </c>
      <c r="BK72" s="18">
        <f t="shared" ca="1" si="8"/>
        <v>18.322121809909714</v>
      </c>
      <c r="BL72" s="17">
        <f t="shared" si="9"/>
        <v>5.8600916913476953</v>
      </c>
      <c r="BM72" s="17">
        <f t="shared" ca="1" si="10"/>
        <v>2.9703063676502111</v>
      </c>
      <c r="BN72" s="16">
        <f t="shared" si="11"/>
        <v>3.3142201902078088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2.1</v>
      </c>
      <c r="C73">
        <v>0.17546999999999999</v>
      </c>
      <c r="D73">
        <v>-0.10773000000000001</v>
      </c>
      <c r="E73">
        <v>-5.4059999999999997E-2</v>
      </c>
      <c r="F73">
        <v>1.9957</v>
      </c>
      <c r="G73">
        <v>1.9791300000000001</v>
      </c>
      <c r="H73" s="15"/>
      <c r="I73" s="11">
        <f t="shared" si="0"/>
        <v>9.8425196850393704</v>
      </c>
      <c r="J73" s="10">
        <f t="shared" si="1"/>
        <v>-2.3925196850393702</v>
      </c>
      <c r="K73" s="6">
        <v>110</v>
      </c>
      <c r="L73" s="10">
        <v>1091.5354330708658</v>
      </c>
      <c r="M73" s="10">
        <v>661.61417322834654</v>
      </c>
      <c r="N73" s="10">
        <v>4.2650918635170605</v>
      </c>
      <c r="O73" s="10">
        <v>6.4194590973602033</v>
      </c>
      <c r="P73" s="10">
        <v>6.4840761286338422</v>
      </c>
      <c r="Q73" s="10">
        <v>0.34535644234714813</v>
      </c>
      <c r="R73" s="10">
        <v>5.3262243609701843</v>
      </c>
      <c r="S73" s="10">
        <v>4.4872938384471208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33</v>
      </c>
      <c r="Y73" s="6">
        <v>3</v>
      </c>
      <c r="Z73" s="14" t="s">
        <v>33</v>
      </c>
      <c r="AA73" s="9">
        <v>3</v>
      </c>
      <c r="AB73" s="7">
        <v>97.81</v>
      </c>
      <c r="AC73" s="6">
        <v>1.8400000000000034</v>
      </c>
      <c r="AD73" s="13">
        <v>0.35</v>
      </c>
      <c r="AE73" s="8">
        <v>648.4076128633842</v>
      </c>
      <c r="AF73" s="6">
        <v>699.14559364196191</v>
      </c>
      <c r="AG73" s="6">
        <v>361.30570964753815</v>
      </c>
      <c r="AH73" s="6">
        <v>4.5710120557040987</v>
      </c>
      <c r="AI73" s="6">
        <v>1.8775025838713404</v>
      </c>
      <c r="AJ73" s="6"/>
      <c r="AK73" s="6"/>
      <c r="AL73" s="6"/>
      <c r="AM73" s="6"/>
      <c r="AN73" s="6">
        <v>6.4194590973602033</v>
      </c>
      <c r="AO73" s="6">
        <v>1.8221449517538741</v>
      </c>
      <c r="AP73" s="6">
        <v>2.8904456771803053</v>
      </c>
      <c r="AQ73" s="6">
        <v>111.47500000000001</v>
      </c>
      <c r="AR73" s="6"/>
      <c r="AS73" s="6"/>
      <c r="AT73" s="6">
        <v>6.9854010654196683</v>
      </c>
      <c r="AU73" s="6">
        <v>1</v>
      </c>
      <c r="AV73" s="10"/>
      <c r="AW73" s="13">
        <v>104.8718390462943</v>
      </c>
      <c r="AX73" s="1" t="s">
        <v>150</v>
      </c>
      <c r="AY73" s="17">
        <v>2.3925196850393702</v>
      </c>
      <c r="AZ73" s="12">
        <v>100</v>
      </c>
      <c r="BA73" s="12">
        <v>0</v>
      </c>
      <c r="BB73" s="12">
        <v>0</v>
      </c>
      <c r="BC73" s="12">
        <v>100</v>
      </c>
      <c r="BD73" s="12">
        <v>0</v>
      </c>
      <c r="BE73" s="12">
        <v>0</v>
      </c>
      <c r="BF73" s="18">
        <v>97.81</v>
      </c>
      <c r="BG73" s="18">
        <v>1.8400000000000034</v>
      </c>
      <c r="BH73" s="18">
        <v>0.35</v>
      </c>
      <c r="BI73" s="15"/>
      <c r="BJ73" s="19">
        <f t="shared" ca="1" si="7"/>
        <v>0.99912375521168917</v>
      </c>
      <c r="BK73" s="18">
        <f t="shared" ca="1" si="8"/>
        <v>17.93266356047457</v>
      </c>
      <c r="BL73" s="17">
        <f t="shared" si="9"/>
        <v>5.8157377215965465</v>
      </c>
      <c r="BM73" s="17">
        <f t="shared" ca="1" si="10"/>
        <v>2.9750439713307686</v>
      </c>
      <c r="BN73" s="16">
        <f t="shared" si="11"/>
        <v>3.3150406107971104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2.2000000000000002</v>
      </c>
      <c r="C74">
        <v>0.17362</v>
      </c>
      <c r="D74">
        <v>-0.10804999999999999</v>
      </c>
      <c r="E74">
        <v>-5.4480000000000001E-2</v>
      </c>
      <c r="F74">
        <v>1.9987299999999999</v>
      </c>
      <c r="G74">
        <v>1.9801</v>
      </c>
      <c r="H74" s="15"/>
      <c r="I74" s="11">
        <f t="shared" si="0"/>
        <v>10.006561679790025</v>
      </c>
      <c r="J74" s="10">
        <f t="shared" si="1"/>
        <v>-2.5565616797900246</v>
      </c>
      <c r="K74" s="6">
        <v>110</v>
      </c>
      <c r="L74" s="10">
        <v>1109.5800524934377</v>
      </c>
      <c r="M74" s="10">
        <v>669.42257217847771</v>
      </c>
      <c r="N74" s="10">
        <v>4.3361767279090104</v>
      </c>
      <c r="O74" s="10">
        <v>5.9315380073800759</v>
      </c>
      <c r="P74" s="10">
        <v>5.9945357574404134</v>
      </c>
      <c r="Q74" s="10">
        <v>0.34312878539187536</v>
      </c>
      <c r="R74" s="10">
        <v>5.7240260009456803</v>
      </c>
      <c r="S74" s="10">
        <v>4.374843754190092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33</v>
      </c>
      <c r="Y74" s="6">
        <v>3</v>
      </c>
      <c r="Z74" s="14" t="s">
        <v>33</v>
      </c>
      <c r="AA74" s="9">
        <v>3</v>
      </c>
      <c r="AB74" s="7">
        <v>97.81</v>
      </c>
      <c r="AC74" s="6">
        <v>1.8400000000000034</v>
      </c>
      <c r="AD74" s="13">
        <v>0.35</v>
      </c>
      <c r="AE74" s="8">
        <v>599.45357574404136</v>
      </c>
      <c r="AF74" s="6">
        <v>640.49116059434846</v>
      </c>
      <c r="AG74" s="6">
        <v>324.59018180803099</v>
      </c>
      <c r="AH74" s="6">
        <v>0.79543596921082016</v>
      </c>
      <c r="AI74" s="6">
        <v>1.747022113167878</v>
      </c>
      <c r="AJ74" s="6"/>
      <c r="AK74" s="6"/>
      <c r="AL74" s="6"/>
      <c r="AM74" s="6"/>
      <c r="AN74" s="6">
        <v>5.9315380073800759</v>
      </c>
      <c r="AO74" s="6">
        <v>1.7342655029363057</v>
      </c>
      <c r="AP74" s="6">
        <v>2.5967214544642481</v>
      </c>
      <c r="AQ74" s="6">
        <v>111.47500000000001</v>
      </c>
      <c r="AR74" s="6"/>
      <c r="AS74" s="6"/>
      <c r="AT74" s="6">
        <v>6.263763711644434</v>
      </c>
      <c r="AU74" s="6">
        <v>1</v>
      </c>
      <c r="AV74" s="10"/>
      <c r="AW74" s="13">
        <v>96.073674089152263</v>
      </c>
      <c r="AX74" s="1" t="s">
        <v>150</v>
      </c>
      <c r="AY74" s="17">
        <v>2.5565616797900201</v>
      </c>
      <c r="AZ74" s="12">
        <v>100</v>
      </c>
      <c r="BA74" s="12">
        <v>0</v>
      </c>
      <c r="BB74" s="12">
        <v>0</v>
      </c>
      <c r="BC74" s="12">
        <v>100</v>
      </c>
      <c r="BD74" s="12">
        <v>0</v>
      </c>
      <c r="BE74" s="12">
        <v>0</v>
      </c>
      <c r="BF74" s="18">
        <v>97.81</v>
      </c>
      <c r="BG74" s="18">
        <v>1.8400000000000034</v>
      </c>
      <c r="BH74" s="18">
        <v>0.35</v>
      </c>
      <c r="BI74" s="15"/>
      <c r="BJ74" s="19">
        <f t="shared" ca="1" si="7"/>
        <v>1</v>
      </c>
      <c r="BK74" s="18">
        <f t="shared" ca="1" si="8"/>
        <v>16.25205350782041</v>
      </c>
      <c r="BL74" s="17">
        <f t="shared" si="9"/>
        <v>6.307809268073628</v>
      </c>
      <c r="BM74" s="17">
        <f t="shared" ca="1" si="10"/>
        <v>3.0304133270411926</v>
      </c>
      <c r="BN74" s="16">
        <f t="shared" si="11"/>
        <v>3.361009267813396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2.1</v>
      </c>
      <c r="C75">
        <v>0.17351</v>
      </c>
      <c r="D75">
        <v>-0.10989</v>
      </c>
      <c r="E75">
        <v>-5.4440000000000002E-2</v>
      </c>
      <c r="F75">
        <v>1.9963500000000001</v>
      </c>
      <c r="G75">
        <v>1.982</v>
      </c>
      <c r="H75" s="15"/>
      <c r="I75" s="11">
        <f t="shared" si="0"/>
        <v>10.170603674540683</v>
      </c>
      <c r="J75" s="10">
        <f t="shared" si="1"/>
        <v>-2.7206036745406825</v>
      </c>
      <c r="K75" s="6">
        <v>110</v>
      </c>
      <c r="L75" s="10">
        <v>1127.6246719160101</v>
      </c>
      <c r="M75" s="10">
        <v>677.23097112860899</v>
      </c>
      <c r="N75" s="10">
        <v>4.4072615923009621</v>
      </c>
      <c r="O75" s="10">
        <v>5.9025264831109876</v>
      </c>
      <c r="P75" s="10">
        <v>5.9656784504297349</v>
      </c>
      <c r="Q75" s="10">
        <v>0.33031975789905621</v>
      </c>
      <c r="R75" s="10">
        <v>5.537002381937997</v>
      </c>
      <c r="S75" s="10">
        <v>4.385553286024094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33</v>
      </c>
      <c r="Y75" s="6">
        <v>3</v>
      </c>
      <c r="Z75" s="14" t="s">
        <v>33</v>
      </c>
      <c r="AA75" s="9">
        <v>3</v>
      </c>
      <c r="AB75" s="7">
        <v>97.81</v>
      </c>
      <c r="AC75" s="6">
        <v>1.8400000000000034</v>
      </c>
      <c r="AD75" s="13">
        <v>0.35</v>
      </c>
      <c r="AE75" s="8">
        <v>596.56784504297343</v>
      </c>
      <c r="AF75" s="6">
        <v>636.03473509764672</v>
      </c>
      <c r="AG75" s="6">
        <v>322.42588378223013</v>
      </c>
      <c r="AH75" s="6">
        <v>0</v>
      </c>
      <c r="AI75" s="6">
        <v>1.806031370443427</v>
      </c>
      <c r="AJ75" s="6"/>
      <c r="AK75" s="6"/>
      <c r="AL75" s="6"/>
      <c r="AM75" s="6"/>
      <c r="AN75" s="6">
        <v>5.9025264831109876</v>
      </c>
      <c r="AO75" s="6">
        <v>1.7235791990917892</v>
      </c>
      <c r="AP75" s="6">
        <v>2.5794070702578411</v>
      </c>
      <c r="AQ75" s="6">
        <v>111.47500000000001</v>
      </c>
      <c r="AR75" s="6"/>
      <c r="AS75" s="6"/>
      <c r="AT75" s="6">
        <v>6.1146387598777956</v>
      </c>
      <c r="AU75" s="6">
        <v>1</v>
      </c>
      <c r="AV75" s="10"/>
      <c r="AW75" s="13">
        <v>95.405210264646996</v>
      </c>
      <c r="AX75" s="1" t="s">
        <v>150</v>
      </c>
      <c r="AY75" s="17">
        <v>2.7206036745406799</v>
      </c>
      <c r="AZ75" s="12">
        <v>100</v>
      </c>
      <c r="BA75" s="12">
        <v>0</v>
      </c>
      <c r="BB75" s="12">
        <v>0</v>
      </c>
      <c r="BC75" s="12">
        <v>100</v>
      </c>
      <c r="BD75" s="12">
        <v>0</v>
      </c>
      <c r="BE75" s="12">
        <v>0</v>
      </c>
      <c r="BF75" s="18">
        <v>97.81</v>
      </c>
      <c r="BG75" s="18">
        <v>1.8400000000000034</v>
      </c>
      <c r="BH75" s="18">
        <v>0.35</v>
      </c>
      <c r="BI75" s="15"/>
      <c r="BJ75" s="19">
        <f t="shared" ca="1" si="7"/>
        <v>1</v>
      </c>
      <c r="BK75" s="18">
        <f t="shared" ca="1" si="8"/>
        <v>15.952802942456964</v>
      </c>
      <c r="BL75" s="17">
        <f t="shared" si="9"/>
        <v>6.1149193796958716</v>
      </c>
      <c r="BM75" s="17">
        <f t="shared" ca="1" si="10"/>
        <v>3.0274794548827231</v>
      </c>
      <c r="BN75" s="16">
        <f t="shared" si="11"/>
        <v>3.3542394196533873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2.1</v>
      </c>
      <c r="C76">
        <v>0.17269999999999999</v>
      </c>
      <c r="D76">
        <v>-0.11119</v>
      </c>
      <c r="E76">
        <v>-5.5169999999999997E-2</v>
      </c>
      <c r="F76">
        <v>1.9981800000000001</v>
      </c>
      <c r="G76">
        <v>1.9841</v>
      </c>
      <c r="H76" s="15"/>
      <c r="I76" s="11">
        <f t="shared" si="0"/>
        <v>10.334645669291337</v>
      </c>
      <c r="J76" s="10">
        <f t="shared" si="1"/>
        <v>-2.8846456692913369</v>
      </c>
      <c r="K76" s="6">
        <v>110</v>
      </c>
      <c r="L76" s="10">
        <v>1145.6692913385821</v>
      </c>
      <c r="M76" s="10">
        <v>685.03937007874015</v>
      </c>
      <c r="N76" s="10">
        <v>4.478346456692913</v>
      </c>
      <c r="O76" s="10">
        <v>5.6888961680386041</v>
      </c>
      <c r="P76" s="10">
        <v>5.7492336703913756</v>
      </c>
      <c r="Q76" s="10">
        <v>0.32126990151826018</v>
      </c>
      <c r="R76" s="10">
        <v>5.5880473805196704</v>
      </c>
      <c r="S76" s="10">
        <v>4.190104330053547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33</v>
      </c>
      <c r="Y76" s="6">
        <v>3</v>
      </c>
      <c r="Z76" s="14" t="s">
        <v>33</v>
      </c>
      <c r="AA76" s="9">
        <v>3</v>
      </c>
      <c r="AB76" s="7">
        <v>97.81</v>
      </c>
      <c r="AC76" s="6">
        <v>1.8400000000000034</v>
      </c>
      <c r="AD76" s="13">
        <v>0.35</v>
      </c>
      <c r="AE76" s="8">
        <v>574.92336703913747</v>
      </c>
      <c r="AF76" s="6">
        <v>609.50919512710016</v>
      </c>
      <c r="AG76" s="6">
        <v>306.19252527935316</v>
      </c>
      <c r="AH76" s="6">
        <v>0</v>
      </c>
      <c r="AI76" s="6">
        <v>1.7895338602282989</v>
      </c>
      <c r="AJ76" s="6"/>
      <c r="AK76" s="6"/>
      <c r="AL76" s="6"/>
      <c r="AM76" s="6"/>
      <c r="AN76" s="6">
        <v>5.6888961680386041</v>
      </c>
      <c r="AO76" s="6">
        <v>1.6805233286665946</v>
      </c>
      <c r="AP76" s="6">
        <v>2.4495402022348252</v>
      </c>
      <c r="AQ76" s="6">
        <v>111.47500000000001</v>
      </c>
      <c r="AR76" s="6"/>
      <c r="AS76" s="6"/>
      <c r="AT76" s="6">
        <v>5.751471640025648</v>
      </c>
      <c r="AU76" s="6">
        <v>1</v>
      </c>
      <c r="AV76" s="10"/>
      <c r="AW76" s="13">
        <v>91.426379269065023</v>
      </c>
      <c r="AX76" s="1" t="s">
        <v>150</v>
      </c>
      <c r="AY76" s="17">
        <v>2.88464566929134</v>
      </c>
      <c r="AZ76" s="12">
        <v>100</v>
      </c>
      <c r="BA76" s="12">
        <v>0</v>
      </c>
      <c r="BB76" s="12">
        <v>0</v>
      </c>
      <c r="BC76" s="12">
        <v>100</v>
      </c>
      <c r="BD76" s="12">
        <v>0</v>
      </c>
      <c r="BE76" s="12">
        <v>0</v>
      </c>
      <c r="BF76" s="18">
        <v>97.81</v>
      </c>
      <c r="BG76" s="18">
        <v>1.8400000000000034</v>
      </c>
      <c r="BH76" s="18">
        <v>0.35</v>
      </c>
      <c r="BI76" s="15"/>
      <c r="BJ76" s="19">
        <f t="shared" ca="1" si="7"/>
        <v>1</v>
      </c>
      <c r="BK76" s="18">
        <f t="shared" ca="1" si="8"/>
        <v>15.112705198613902</v>
      </c>
      <c r="BL76" s="17">
        <f t="shared" si="9"/>
        <v>6.2064361727892257</v>
      </c>
      <c r="BM76" s="17">
        <f t="shared" ca="1" si="10"/>
        <v>3.0493683290035349</v>
      </c>
      <c r="BN76" s="16">
        <f t="shared" si="11"/>
        <v>3.3695911184724778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2.1</v>
      </c>
      <c r="C77">
        <v>0.17072999999999999</v>
      </c>
      <c r="D77">
        <v>-0.11405999999999999</v>
      </c>
      <c r="E77">
        <v>-5.5379999999999999E-2</v>
      </c>
      <c r="F77">
        <v>1.9955000000000001</v>
      </c>
      <c r="G77">
        <v>1.98438</v>
      </c>
      <c r="H77" s="15"/>
      <c r="I77" s="11">
        <f t="shared" ref="I77:I140" si="12">IF(A77="(m)",0,A77/0.3048)</f>
        <v>10.498687664041995</v>
      </c>
      <c r="J77" s="10">
        <f t="shared" ref="J77:J140" si="13">$J$7-I77</f>
        <v>-3.0486876640419949</v>
      </c>
      <c r="K77" s="6">
        <v>106</v>
      </c>
      <c r="L77" s="10">
        <v>1163.0577427821518</v>
      </c>
      <c r="M77" s="10">
        <v>692.19160104986884</v>
      </c>
      <c r="N77" s="10">
        <v>4.5494313210848638</v>
      </c>
      <c r="O77" s="10">
        <v>5.1693261424921957</v>
      </c>
      <c r="P77" s="10">
        <v>5.2288540042383165</v>
      </c>
      <c r="Q77" s="10">
        <v>0.30129060320065665</v>
      </c>
      <c r="R77" s="10">
        <v>5.7620771770724826</v>
      </c>
      <c r="S77" s="10">
        <v>4.1338792879250326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33</v>
      </c>
      <c r="Y77" s="6">
        <v>3</v>
      </c>
      <c r="Z77" s="14" t="s">
        <v>33</v>
      </c>
      <c r="AA77" s="9">
        <v>3</v>
      </c>
      <c r="AB77" s="7">
        <v>97.81</v>
      </c>
      <c r="AC77" s="6">
        <v>1.8400000000000034</v>
      </c>
      <c r="AD77" s="13">
        <v>0.35</v>
      </c>
      <c r="AE77" s="8">
        <v>522.8854004238317</v>
      </c>
      <c r="AF77" s="6">
        <v>549.69688918165775</v>
      </c>
      <c r="AG77" s="6">
        <v>267.16405031787372</v>
      </c>
      <c r="AH77" s="6">
        <v>0</v>
      </c>
      <c r="AI77" s="6">
        <v>1.7354852586477614</v>
      </c>
      <c r="AJ77" s="6"/>
      <c r="AK77" s="6"/>
      <c r="AL77" s="6"/>
      <c r="AM77" s="6"/>
      <c r="AN77" s="6">
        <v>5.1693261424921957</v>
      </c>
      <c r="AO77" s="6">
        <v>1.5699114363572719</v>
      </c>
      <c r="AP77" s="6">
        <v>2.1373124025429897</v>
      </c>
      <c r="AQ77" s="6">
        <v>111.47500000000001</v>
      </c>
      <c r="AR77" s="6"/>
      <c r="AS77" s="6"/>
      <c r="AT77" s="6">
        <v>5.0840815706795652</v>
      </c>
      <c r="AU77" s="6">
        <v>1</v>
      </c>
      <c r="AV77" s="10"/>
      <c r="AW77" s="13">
        <v>82.454533377248666</v>
      </c>
      <c r="AX77" s="1" t="s">
        <v>150</v>
      </c>
      <c r="AY77" s="17">
        <v>3.04868766404199</v>
      </c>
      <c r="AZ77" s="12">
        <v>100</v>
      </c>
      <c r="BA77" s="12">
        <v>0</v>
      </c>
      <c r="BB77" s="12">
        <v>0</v>
      </c>
      <c r="BC77" s="12">
        <v>100</v>
      </c>
      <c r="BD77" s="12">
        <v>0</v>
      </c>
      <c r="BE77" s="12">
        <v>0</v>
      </c>
      <c r="BF77" s="18">
        <v>97.81</v>
      </c>
      <c r="BG77" s="18">
        <v>1.8400000000000034</v>
      </c>
      <c r="BH77" s="18">
        <v>0.35</v>
      </c>
      <c r="BI77" s="15"/>
      <c r="BJ77" s="19">
        <f t="shared" ca="1" si="7"/>
        <v>1</v>
      </c>
      <c r="BK77" s="18">
        <f t="shared" ca="1" si="8"/>
        <v>13.427857621498138</v>
      </c>
      <c r="BL77" s="17">
        <f t="shared" si="9"/>
        <v>6.4830971491780982</v>
      </c>
      <c r="BM77" s="17">
        <f t="shared" ca="1" si="10"/>
        <v>3.1004955628060298</v>
      </c>
      <c r="BN77" s="16">
        <f t="shared" si="11"/>
        <v>3.4108449762707824</v>
      </c>
      <c r="BO77" s="15"/>
      <c r="BP77" s="2"/>
    </row>
    <row r="78" spans="1:131" x14ac:dyDescent="0.2">
      <c r="A78">
        <v>3.25</v>
      </c>
      <c r="B78">
        <v>2.1</v>
      </c>
      <c r="C78">
        <v>0.16966000000000001</v>
      </c>
      <c r="D78">
        <v>-0.11687</v>
      </c>
      <c r="E78">
        <v>-5.5539999999999999E-2</v>
      </c>
      <c r="F78">
        <v>1.9963500000000001</v>
      </c>
      <c r="G78">
        <v>1.9834499999999999</v>
      </c>
      <c r="H78" s="15"/>
      <c r="I78" s="11">
        <f t="shared" si="12"/>
        <v>10.662729658792651</v>
      </c>
      <c r="J78" s="10">
        <f t="shared" si="13"/>
        <v>-3.212729658792651</v>
      </c>
      <c r="K78" s="6">
        <v>106</v>
      </c>
      <c r="L78" s="10">
        <v>1180.4461942257212</v>
      </c>
      <c r="M78" s="10">
        <v>699.34383202099741</v>
      </c>
      <c r="N78" s="10">
        <v>4.6205161854768155</v>
      </c>
      <c r="O78" s="10">
        <v>4.8871231336928798</v>
      </c>
      <c r="P78" s="10">
        <v>4.9460341264053618</v>
      </c>
      <c r="Q78" s="10">
        <v>0.28172899056216666</v>
      </c>
      <c r="R78" s="10">
        <v>5.6960583643792884</v>
      </c>
      <c r="S78" s="10">
        <v>4.0910411605890209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33</v>
      </c>
      <c r="Y78" s="6">
        <v>3</v>
      </c>
      <c r="Z78" s="14" t="s">
        <v>33</v>
      </c>
      <c r="AA78" s="9">
        <v>3</v>
      </c>
      <c r="AB78" s="7">
        <v>97.81</v>
      </c>
      <c r="AC78" s="6">
        <v>1.8400000000000034</v>
      </c>
      <c r="AD78" s="13">
        <v>0.35</v>
      </c>
      <c r="AE78" s="8">
        <v>494.60341264053613</v>
      </c>
      <c r="AF78" s="6">
        <v>515.40111229286481</v>
      </c>
      <c r="AG78" s="6">
        <v>247.3017063202681</v>
      </c>
      <c r="AH78" s="6">
        <v>0</v>
      </c>
      <c r="AI78" s="6">
        <v>1.7555999886756288</v>
      </c>
      <c r="AJ78" s="6"/>
      <c r="AK78" s="6"/>
      <c r="AL78" s="6"/>
      <c r="AM78" s="6"/>
      <c r="AN78" s="6">
        <v>4.8871231336928798</v>
      </c>
      <c r="AO78" s="6">
        <v>1.5038900034693718</v>
      </c>
      <c r="AP78" s="6">
        <v>1</v>
      </c>
      <c r="AQ78" s="6">
        <v>111.47500000000001</v>
      </c>
      <c r="AR78" s="6"/>
      <c r="AS78" s="6"/>
      <c r="AT78" s="6">
        <v>4.6823024908381026</v>
      </c>
      <c r="AU78" s="6">
        <v>1</v>
      </c>
      <c r="AV78" s="10"/>
      <c r="AW78" s="13">
        <v>77.310166843929721</v>
      </c>
      <c r="AX78" s="1" t="s">
        <v>150</v>
      </c>
      <c r="AY78" s="17">
        <v>3.2127296587926502</v>
      </c>
      <c r="AZ78" s="12">
        <v>100</v>
      </c>
      <c r="BA78" s="12">
        <v>0</v>
      </c>
      <c r="BB78" s="12">
        <v>0</v>
      </c>
      <c r="BC78" s="12">
        <v>100</v>
      </c>
      <c r="BD78" s="12">
        <v>0</v>
      </c>
      <c r="BE78" s="12">
        <v>0</v>
      </c>
      <c r="BF78" s="18">
        <v>97.81</v>
      </c>
      <c r="BG78" s="18">
        <v>1.8400000000000034</v>
      </c>
      <c r="BH78" s="18">
        <v>0.35</v>
      </c>
      <c r="BI78" s="15"/>
      <c r="BJ78" s="19">
        <f t="shared" ca="1" si="7"/>
        <v>1</v>
      </c>
      <c r="BK78" s="18">
        <f t="shared" ca="1" si="8"/>
        <v>12.456851207809667</v>
      </c>
      <c r="BL78" s="17">
        <f t="shared" si="9"/>
        <v>6.4678882685121186</v>
      </c>
      <c r="BM78" s="17">
        <f t="shared" ca="1" si="10"/>
        <v>3.1245291195117546</v>
      </c>
      <c r="BN78" s="16">
        <f t="shared" si="11"/>
        <v>3.4276476581458746</v>
      </c>
      <c r="BO78" s="15"/>
      <c r="BP78" s="2"/>
    </row>
    <row r="79" spans="1:131" x14ac:dyDescent="0.2">
      <c r="A79">
        <v>3.3</v>
      </c>
      <c r="B79">
        <v>2.1</v>
      </c>
      <c r="C79">
        <v>0.16861000000000001</v>
      </c>
      <c r="D79">
        <v>-0.12085</v>
      </c>
      <c r="E79">
        <v>-5.5559999999999998E-2</v>
      </c>
      <c r="F79">
        <v>1.9975799999999999</v>
      </c>
      <c r="G79">
        <v>1.9823299999999999</v>
      </c>
      <c r="H79" s="15"/>
      <c r="I79" s="11">
        <f t="shared" si="12"/>
        <v>10.826771653543306</v>
      </c>
      <c r="J79" s="10">
        <f t="shared" si="13"/>
        <v>-3.3767716535433054</v>
      </c>
      <c r="K79" s="6">
        <v>106</v>
      </c>
      <c r="L79" s="10">
        <v>1197.8346456692907</v>
      </c>
      <c r="M79" s="10">
        <v>706.49606299212599</v>
      </c>
      <c r="N79" s="10">
        <v>4.6916010498687655</v>
      </c>
      <c r="O79" s="10">
        <v>4.6101949474879422</v>
      </c>
      <c r="P79" s="10">
        <v>4.669028831571219</v>
      </c>
      <c r="Q79" s="10">
        <v>0.25402250718096026</v>
      </c>
      <c r="R79" s="10">
        <v>5.4405855338330973</v>
      </c>
      <c r="S79" s="10">
        <v>4.0856863946720203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33</v>
      </c>
      <c r="Y79" s="6">
        <v>3</v>
      </c>
      <c r="Z79" s="14" t="s">
        <v>33</v>
      </c>
      <c r="AA79" s="9">
        <v>3</v>
      </c>
      <c r="AB79" s="7">
        <v>97.81</v>
      </c>
      <c r="AC79" s="6">
        <v>1.8400000000000034</v>
      </c>
      <c r="AD79" s="13">
        <v>0.35</v>
      </c>
      <c r="AE79" s="8">
        <v>466.90288315712189</v>
      </c>
      <c r="AF79" s="6">
        <v>481.78940399216748</v>
      </c>
      <c r="AG79" s="6">
        <v>233.45144157856095</v>
      </c>
      <c r="AH79" s="6">
        <v>0</v>
      </c>
      <c r="AI79" s="6">
        <v>1.8380374571474889</v>
      </c>
      <c r="AJ79" s="6"/>
      <c r="AK79" s="6"/>
      <c r="AL79" s="6"/>
      <c r="AM79" s="6"/>
      <c r="AN79" s="6">
        <v>4.6101949474879422</v>
      </c>
      <c r="AO79" s="6">
        <v>1.4308939403466281</v>
      </c>
      <c r="AP79" s="6">
        <v>1</v>
      </c>
      <c r="AQ79" s="6">
        <v>111.47500000000001</v>
      </c>
      <c r="AR79" s="6"/>
      <c r="AS79" s="6"/>
      <c r="AT79" s="6">
        <v>4.2995070373531785</v>
      </c>
      <c r="AU79" s="6">
        <v>1</v>
      </c>
      <c r="AV79" s="10"/>
      <c r="AW79" s="13">
        <v>72.268410598825128</v>
      </c>
      <c r="AX79" s="1" t="s">
        <v>150</v>
      </c>
      <c r="AY79" s="17">
        <v>3.3767716535433099</v>
      </c>
      <c r="AZ79" s="12">
        <v>100</v>
      </c>
      <c r="BA79" s="12">
        <v>0</v>
      </c>
      <c r="BB79" s="12">
        <v>0</v>
      </c>
      <c r="BC79" s="12">
        <v>100</v>
      </c>
      <c r="BD79" s="12">
        <v>0</v>
      </c>
      <c r="BE79" s="12">
        <v>0</v>
      </c>
      <c r="BF79" s="18">
        <v>97.81</v>
      </c>
      <c r="BG79" s="18">
        <v>1.8400000000000034</v>
      </c>
      <c r="BH79" s="18">
        <v>0.35</v>
      </c>
      <c r="BI79" s="15"/>
      <c r="BJ79" s="19">
        <f t="shared" ref="BJ79:BJ142" ca="1" si="14">IF((0.381*BM79)+(0.05*(M79/2116.217)-0.15)&lt;1,(0.381*BM79)+(0.05*(M79/2116.217)-0.15),1)</f>
        <v>1</v>
      </c>
      <c r="BK79" s="18">
        <f t="shared" ref="BK79:BK142" ca="1" si="15">((P79-(L79/2000))/1.06)*(1.06/(M79/2000))^BJ79</f>
        <v>11.521965151508384</v>
      </c>
      <c r="BL79" s="17">
        <f t="shared" ref="BL79:BL142" si="16">(Q79/(P79-(L79/2000)))*100</f>
        <v>6.2411682489704763</v>
      </c>
      <c r="BM79" s="17">
        <f t="shared" ref="BM79:BM142" ca="1" si="17">SQRT(((3.47-LOG(BK79))^2)+((LOG(BL79)+1.22)^2))</f>
        <v>3.1403886595451538</v>
      </c>
      <c r="BN79" s="16">
        <f t="shared" ref="BN79:BN142" si="18">SQRT(((3.47-LOG(P79/1.06))^2)+((LOG(R79)+1.22)^2))</f>
        <v>3.4367534305609042</v>
      </c>
      <c r="BO79" s="15"/>
      <c r="BP79" s="2"/>
    </row>
    <row r="80" spans="1:131" x14ac:dyDescent="0.2">
      <c r="A80">
        <v>3.35</v>
      </c>
      <c r="B80">
        <v>2.1</v>
      </c>
      <c r="C80">
        <v>0.16663</v>
      </c>
      <c r="D80">
        <v>-0.12264</v>
      </c>
      <c r="E80">
        <v>-5.5930000000000001E-2</v>
      </c>
      <c r="F80">
        <v>1.9968300000000001</v>
      </c>
      <c r="G80">
        <v>1.9821299999999999</v>
      </c>
      <c r="H80" s="15"/>
      <c r="I80" s="11">
        <f t="shared" si="12"/>
        <v>10.990813648293964</v>
      </c>
      <c r="J80" s="10">
        <f t="shared" si="13"/>
        <v>-3.5408136482939634</v>
      </c>
      <c r="K80" s="6">
        <v>106</v>
      </c>
      <c r="L80" s="10">
        <v>1215.2230971128604</v>
      </c>
      <c r="M80" s="10">
        <v>713.64829396325467</v>
      </c>
      <c r="N80" s="10">
        <v>4.7626859142607181</v>
      </c>
      <c r="O80" s="10">
        <v>4.0879875106443411</v>
      </c>
      <c r="P80" s="10">
        <v>4.1453948850873292</v>
      </c>
      <c r="Q80" s="10">
        <v>0.2415615510874026</v>
      </c>
      <c r="R80" s="10">
        <v>5.8272265437581767</v>
      </c>
      <c r="S80" s="10">
        <v>3.9866232252074947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33</v>
      </c>
      <c r="Y80" s="6">
        <v>3</v>
      </c>
      <c r="Z80" s="14" t="s">
        <v>33</v>
      </c>
      <c r="AA80" s="9">
        <v>3</v>
      </c>
      <c r="AB80" s="7">
        <v>97.81</v>
      </c>
      <c r="AC80" s="6">
        <v>1.8400000000000034</v>
      </c>
      <c r="AD80" s="13">
        <v>0.35</v>
      </c>
      <c r="AE80" s="8">
        <v>414.53948850873292</v>
      </c>
      <c r="AF80" s="6">
        <v>419.1625602032646</v>
      </c>
      <c r="AG80" s="6">
        <v>207.26974425436646</v>
      </c>
      <c r="AH80" s="6">
        <v>0</v>
      </c>
      <c r="AI80" s="6">
        <v>1.7160822433978447</v>
      </c>
      <c r="AJ80" s="6"/>
      <c r="AK80" s="6"/>
      <c r="AL80" s="6"/>
      <c r="AM80" s="6"/>
      <c r="AN80" s="6">
        <v>4.0879875106443411</v>
      </c>
      <c r="AO80" s="6">
        <v>1.3239383684358634</v>
      </c>
      <c r="AP80" s="6">
        <v>1</v>
      </c>
      <c r="AQ80" s="6">
        <v>111.47500000000001</v>
      </c>
      <c r="AR80" s="6"/>
      <c r="AS80" s="6"/>
      <c r="AT80" s="6">
        <v>3.6619921757993414</v>
      </c>
      <c r="AU80" s="6">
        <v>1</v>
      </c>
      <c r="AV80" s="10"/>
      <c r="AW80" s="13">
        <v>62.874384030489686</v>
      </c>
      <c r="AX80" s="1" t="s">
        <v>150</v>
      </c>
      <c r="AY80" s="17">
        <v>3.5408136482939598</v>
      </c>
      <c r="AZ80" s="12">
        <v>100</v>
      </c>
      <c r="BA80" s="12">
        <v>0</v>
      </c>
      <c r="BB80" s="12">
        <v>0</v>
      </c>
      <c r="BC80" s="12">
        <v>100</v>
      </c>
      <c r="BD80" s="12">
        <v>0</v>
      </c>
      <c r="BE80" s="12">
        <v>0</v>
      </c>
      <c r="BF80" s="18">
        <v>97.81</v>
      </c>
      <c r="BG80" s="18">
        <v>1.8400000000000034</v>
      </c>
      <c r="BH80" s="18">
        <v>0.35</v>
      </c>
      <c r="BI80" s="15"/>
      <c r="BJ80" s="19">
        <f t="shared" ca="1" si="14"/>
        <v>1</v>
      </c>
      <c r="BK80" s="18">
        <f t="shared" ca="1" si="15"/>
        <v>9.9146410534628338</v>
      </c>
      <c r="BL80" s="17">
        <f t="shared" si="16"/>
        <v>6.8280481903189267</v>
      </c>
      <c r="BM80" s="17">
        <f t="shared" ca="1" si="17"/>
        <v>3.2154999502893329</v>
      </c>
      <c r="BN80" s="16">
        <f t="shared" si="18"/>
        <v>3.4962045466564025</v>
      </c>
      <c r="BO80" s="15"/>
      <c r="BP80" s="2"/>
    </row>
    <row r="81" spans="1:68" x14ac:dyDescent="0.2">
      <c r="A81">
        <v>3.4</v>
      </c>
      <c r="B81">
        <v>2.1</v>
      </c>
      <c r="C81">
        <v>0.16441</v>
      </c>
      <c r="D81">
        <v>-0.12468</v>
      </c>
      <c r="E81">
        <v>-5.5789999999999999E-2</v>
      </c>
      <c r="F81">
        <v>2.0007000000000001</v>
      </c>
      <c r="G81">
        <v>1.9840500000000001</v>
      </c>
      <c r="H81" s="15"/>
      <c r="I81" s="11">
        <f t="shared" si="12"/>
        <v>11.154855643044618</v>
      </c>
      <c r="J81" s="10">
        <f t="shared" si="13"/>
        <v>-3.7048556430446178</v>
      </c>
      <c r="K81" s="6">
        <v>106</v>
      </c>
      <c r="L81" s="10">
        <v>1232.6115485564299</v>
      </c>
      <c r="M81" s="10">
        <v>720.80052493438325</v>
      </c>
      <c r="N81" s="10">
        <v>4.8337707786526671</v>
      </c>
      <c r="O81" s="10">
        <v>3.5024822026681841</v>
      </c>
      <c r="P81" s="10">
        <v>3.5604293375156058</v>
      </c>
      <c r="Q81" s="10">
        <v>0.22736023799753796</v>
      </c>
      <c r="R81" s="10">
        <v>6.3857534146762553</v>
      </c>
      <c r="S81" s="10">
        <v>4.0241065866265044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33</v>
      </c>
      <c r="Y81" s="6">
        <v>3</v>
      </c>
      <c r="Z81" s="14" t="s">
        <v>33</v>
      </c>
      <c r="AA81" s="9">
        <v>3</v>
      </c>
      <c r="AB81" s="7">
        <v>97.81</v>
      </c>
      <c r="AC81" s="6">
        <v>1.8400000000000034</v>
      </c>
      <c r="AD81" s="13">
        <v>0.35</v>
      </c>
      <c r="AE81" s="8">
        <v>356.04293375156055</v>
      </c>
      <c r="AF81" s="6">
        <v>349.32023393344014</v>
      </c>
      <c r="AG81" s="6">
        <v>178.02146687578028</v>
      </c>
      <c r="AH81" s="6">
        <v>0</v>
      </c>
      <c r="AI81" s="6">
        <v>1.5659859300262347</v>
      </c>
      <c r="AJ81" s="6"/>
      <c r="AK81" s="6"/>
      <c r="AL81" s="6"/>
      <c r="AM81" s="6"/>
      <c r="AN81" s="6">
        <v>3.5024822026681841</v>
      </c>
      <c r="AO81" s="6">
        <v>1.2029711025890204</v>
      </c>
      <c r="AP81" s="6">
        <v>1</v>
      </c>
      <c r="AQ81" s="6">
        <v>111.47500000000001</v>
      </c>
      <c r="AR81" s="6"/>
      <c r="AS81" s="6"/>
      <c r="AT81" s="6">
        <v>2.9818185991551434</v>
      </c>
      <c r="AU81" s="6">
        <v>1</v>
      </c>
      <c r="AV81" s="10"/>
      <c r="AW81" s="13">
        <v>52.398035090016016</v>
      </c>
      <c r="AX81" s="1" t="s">
        <v>150</v>
      </c>
      <c r="AY81" s="17">
        <v>3.70485564304462</v>
      </c>
      <c r="AZ81" s="12">
        <v>100</v>
      </c>
      <c r="BA81" s="12">
        <v>0</v>
      </c>
      <c r="BB81" s="12">
        <v>0</v>
      </c>
      <c r="BC81" s="12">
        <v>100</v>
      </c>
      <c r="BD81" s="12">
        <v>0</v>
      </c>
      <c r="BE81" s="12">
        <v>0</v>
      </c>
      <c r="BF81" s="18">
        <v>97.81</v>
      </c>
      <c r="BG81" s="18">
        <v>1.8400000000000034</v>
      </c>
      <c r="BH81" s="18">
        <v>0.35</v>
      </c>
      <c r="BI81" s="15"/>
      <c r="BJ81" s="19">
        <f t="shared" ca="1" si="14"/>
        <v>1</v>
      </c>
      <c r="BK81" s="18">
        <f t="shared" ca="1" si="15"/>
        <v>8.1690383438757994</v>
      </c>
      <c r="BL81" s="17">
        <f t="shared" si="16"/>
        <v>7.72251004803379</v>
      </c>
      <c r="BM81" s="17">
        <f t="shared" ca="1" si="17"/>
        <v>3.3143831019772647</v>
      </c>
      <c r="BN81" s="16">
        <f t="shared" si="18"/>
        <v>3.5731587206141464</v>
      </c>
      <c r="BO81" s="15"/>
      <c r="BP81" s="2"/>
    </row>
    <row r="82" spans="1:68" x14ac:dyDescent="0.2">
      <c r="A82">
        <v>3.45</v>
      </c>
      <c r="B82">
        <v>2.1</v>
      </c>
      <c r="C82">
        <v>0.16205</v>
      </c>
      <c r="D82">
        <v>-0.13219</v>
      </c>
      <c r="E82">
        <v>-5.5910000000000001E-2</v>
      </c>
      <c r="F82">
        <v>1.9975799999999999</v>
      </c>
      <c r="G82">
        <v>1.9818499999999999</v>
      </c>
      <c r="H82" s="15"/>
      <c r="I82" s="11">
        <f t="shared" si="12"/>
        <v>11.318897637795276</v>
      </c>
      <c r="J82" s="10">
        <f t="shared" si="13"/>
        <v>-3.8688976377952757</v>
      </c>
      <c r="K82" s="6">
        <v>106</v>
      </c>
      <c r="L82" s="10">
        <v>1249.9999999999995</v>
      </c>
      <c r="M82" s="10">
        <v>727.95275590551194</v>
      </c>
      <c r="N82" s="10">
        <v>4.9048556430446197</v>
      </c>
      <c r="O82" s="10">
        <v>2.8800531365313686</v>
      </c>
      <c r="P82" s="10">
        <v>2.9375376196035612</v>
      </c>
      <c r="Q82" s="10">
        <v>0.17507991382847768</v>
      </c>
      <c r="R82" s="10">
        <v>5.9600909503281798</v>
      </c>
      <c r="S82" s="10">
        <v>3.9919779911244961</v>
      </c>
      <c r="T82" s="14" t="s">
        <v>33</v>
      </c>
      <c r="U82" s="6">
        <v>3</v>
      </c>
      <c r="V82" s="14" t="s">
        <v>163</v>
      </c>
      <c r="W82" s="6">
        <v>2</v>
      </c>
      <c r="X82" s="14" t="s">
        <v>33</v>
      </c>
      <c r="Y82" s="6">
        <v>3</v>
      </c>
      <c r="Z82" s="14" t="s">
        <v>155</v>
      </c>
      <c r="AA82" s="9">
        <v>2</v>
      </c>
      <c r="AB82" s="7">
        <v>97.81</v>
      </c>
      <c r="AC82" s="6">
        <v>1.8400000000000034</v>
      </c>
      <c r="AD82" s="13">
        <v>0.35</v>
      </c>
      <c r="AE82" s="8">
        <v>293.75376196035614</v>
      </c>
      <c r="AF82" s="6">
        <v>275.01600527063664</v>
      </c>
      <c r="AG82" s="6">
        <v>146.87688098017804</v>
      </c>
      <c r="AH82" s="6">
        <v>0</v>
      </c>
      <c r="AI82" s="6">
        <v>1.6778267451521645</v>
      </c>
      <c r="AJ82" s="6"/>
      <c r="AK82" s="6"/>
      <c r="AL82" s="6"/>
      <c r="AM82" s="6"/>
      <c r="AN82" s="6">
        <v>2.8800531365313686</v>
      </c>
      <c r="AO82" s="6">
        <v>1.036975580540852</v>
      </c>
      <c r="AP82" s="6">
        <v>1</v>
      </c>
      <c r="AQ82" s="6">
        <v>111.47500000000001</v>
      </c>
      <c r="AR82" s="6"/>
      <c r="AS82" s="6"/>
      <c r="AT82" s="6">
        <v>2.2876189215270637</v>
      </c>
      <c r="AU82" s="6">
        <v>1</v>
      </c>
      <c r="AV82" s="10"/>
      <c r="AW82" s="13">
        <v>41.252400790595495</v>
      </c>
      <c r="AX82" s="1" t="s">
        <v>150</v>
      </c>
      <c r="AY82" s="17">
        <v>3.8688976377952802</v>
      </c>
      <c r="AZ82" s="12">
        <v>100</v>
      </c>
      <c r="BA82" s="12">
        <v>0</v>
      </c>
      <c r="BB82" s="12">
        <v>0</v>
      </c>
      <c r="BC82" s="12">
        <v>100</v>
      </c>
      <c r="BD82" s="12">
        <v>0</v>
      </c>
      <c r="BE82" s="12">
        <v>0</v>
      </c>
      <c r="BF82" s="18">
        <v>97.81</v>
      </c>
      <c r="BG82" s="18">
        <v>1.8400000000000034</v>
      </c>
      <c r="BH82" s="18">
        <v>0.35</v>
      </c>
      <c r="BI82" s="15"/>
      <c r="BJ82" s="19">
        <f t="shared" ca="1" si="14"/>
        <v>1</v>
      </c>
      <c r="BK82" s="18">
        <f t="shared" ca="1" si="15"/>
        <v>6.3535376460714383</v>
      </c>
      <c r="BL82" s="17">
        <f t="shared" si="16"/>
        <v>7.5709001377669116</v>
      </c>
      <c r="BM82" s="17">
        <f t="shared" ca="1" si="17"/>
        <v>3.3939985343057719</v>
      </c>
      <c r="BN82" s="16">
        <f t="shared" si="18"/>
        <v>3.6257020240754754</v>
      </c>
      <c r="BO82" s="15"/>
      <c r="BP82" s="2"/>
    </row>
    <row r="83" spans="1:68" x14ac:dyDescent="0.2">
      <c r="A83">
        <v>3.5</v>
      </c>
      <c r="B83">
        <v>2.1</v>
      </c>
      <c r="C83">
        <v>0.16061</v>
      </c>
      <c r="D83">
        <v>-0.13552</v>
      </c>
      <c r="E83">
        <v>-5.5750000000000001E-2</v>
      </c>
      <c r="F83">
        <v>1.9969300000000001</v>
      </c>
      <c r="G83">
        <v>1.98153</v>
      </c>
      <c r="H83" s="15"/>
      <c r="I83" s="11">
        <f t="shared" si="12"/>
        <v>11.48293963254593</v>
      </c>
      <c r="J83" s="10">
        <f t="shared" si="13"/>
        <v>-4.0329396325459301</v>
      </c>
      <c r="K83" s="6">
        <v>106</v>
      </c>
      <c r="L83" s="10">
        <v>1267.388451443569</v>
      </c>
      <c r="M83" s="10">
        <v>735.10498687664051</v>
      </c>
      <c r="N83" s="10">
        <v>4.9759405074365697</v>
      </c>
      <c r="O83" s="10">
        <v>2.5002659097360245</v>
      </c>
      <c r="P83" s="10">
        <v>2.5583672618418558</v>
      </c>
      <c r="Q83" s="10">
        <v>0.15189835863766932</v>
      </c>
      <c r="R83" s="10">
        <v>5.9373163854634576</v>
      </c>
      <c r="S83" s="10">
        <v>4.0348161184605074</v>
      </c>
      <c r="T83" s="14" t="s">
        <v>149</v>
      </c>
      <c r="U83" s="6">
        <v>2</v>
      </c>
      <c r="V83" s="14" t="s">
        <v>163</v>
      </c>
      <c r="W83" s="6">
        <v>2</v>
      </c>
      <c r="X83" s="14" t="s">
        <v>33</v>
      </c>
      <c r="Y83" s="6">
        <v>3</v>
      </c>
      <c r="Z83" s="14" t="s">
        <v>155</v>
      </c>
      <c r="AA83" s="9">
        <v>2</v>
      </c>
      <c r="AB83" s="7">
        <v>97.81</v>
      </c>
      <c r="AC83" s="6">
        <v>1.8400000000000034</v>
      </c>
      <c r="AD83" s="13">
        <v>0.35</v>
      </c>
      <c r="AE83" s="8">
        <v>255.83672618418558</v>
      </c>
      <c r="AF83" s="6">
        <v>229.38487780199077</v>
      </c>
      <c r="AG83" s="6">
        <v>127.91836309209279</v>
      </c>
      <c r="AH83" s="6">
        <v>0</v>
      </c>
      <c r="AI83" s="6">
        <v>1.6842626113850618</v>
      </c>
      <c r="AJ83" s="6"/>
      <c r="AK83" s="6"/>
      <c r="AL83" s="6"/>
      <c r="AM83" s="6"/>
      <c r="AN83" s="6">
        <v>2.5002659097360245</v>
      </c>
      <c r="AO83" s="6">
        <v>0.94504364351274062</v>
      </c>
      <c r="AP83" s="6">
        <v>1</v>
      </c>
      <c r="AQ83" s="6">
        <v>79.625</v>
      </c>
      <c r="AR83" s="6"/>
      <c r="AS83" s="6"/>
      <c r="AT83" s="6">
        <v>1.8650534166257557</v>
      </c>
      <c r="AU83" s="6">
        <v>1</v>
      </c>
      <c r="AV83" s="10"/>
      <c r="AW83" s="13">
        <v>34.407731670298617</v>
      </c>
      <c r="AX83" s="1" t="s">
        <v>150</v>
      </c>
      <c r="AY83" s="17">
        <v>4.0329396325459301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4"/>
        <v>1</v>
      </c>
      <c r="BK83" s="18">
        <f t="shared" ca="1" si="15"/>
        <v>5.2364575685923205</v>
      </c>
      <c r="BL83" s="17">
        <f t="shared" si="16"/>
        <v>7.8921643202255103</v>
      </c>
      <c r="BM83" s="17">
        <f t="shared" ca="1" si="17"/>
        <v>3.4713561606759789</v>
      </c>
      <c r="BN83" s="16">
        <f t="shared" si="18"/>
        <v>3.6750630616442779</v>
      </c>
      <c r="BO83" s="15"/>
      <c r="BP83" s="2"/>
    </row>
    <row r="84" spans="1:68" x14ac:dyDescent="0.2">
      <c r="A84">
        <v>3.55</v>
      </c>
      <c r="B84">
        <v>2.1</v>
      </c>
      <c r="C84">
        <v>0.16400000000000001</v>
      </c>
      <c r="D84">
        <v>-0.1313</v>
      </c>
      <c r="E84">
        <v>-6.198E-2</v>
      </c>
      <c r="F84">
        <v>1.9931300000000001</v>
      </c>
      <c r="G84">
        <v>1.97943</v>
      </c>
      <c r="H84" s="15"/>
      <c r="I84" s="11">
        <f t="shared" si="12"/>
        <v>11.646981627296586</v>
      </c>
      <c r="J84" s="10">
        <f t="shared" si="13"/>
        <v>-4.1969816272965863</v>
      </c>
      <c r="K84" s="6">
        <v>106</v>
      </c>
      <c r="L84" s="10">
        <v>1284.7769028871385</v>
      </c>
      <c r="M84" s="10">
        <v>742.25721784776908</v>
      </c>
      <c r="N84" s="10">
        <v>5.0470253718285214</v>
      </c>
      <c r="O84" s="10">
        <v>3.3943483394834004</v>
      </c>
      <c r="P84" s="10">
        <v>3.4284303535919305</v>
      </c>
      <c r="Q84" s="10">
        <v>0.18127558473533037</v>
      </c>
      <c r="R84" s="10">
        <v>5.2874221156457164</v>
      </c>
      <c r="S84" s="10">
        <v>2.3668065353145904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342.84303535919304</v>
      </c>
      <c r="AF84" s="6">
        <v>330.72239145237779</v>
      </c>
      <c r="AG84" s="6">
        <v>171.42151767959652</v>
      </c>
      <c r="AH84" s="6">
        <v>0</v>
      </c>
      <c r="AI84" s="6">
        <v>1.89128081346287</v>
      </c>
      <c r="AJ84" s="6"/>
      <c r="AK84" s="6"/>
      <c r="AL84" s="6"/>
      <c r="AM84" s="6"/>
      <c r="AN84" s="6">
        <v>3.3943483394834004</v>
      </c>
      <c r="AO84" s="6">
        <v>1.1441241208918769</v>
      </c>
      <c r="AP84" s="6">
        <v>1</v>
      </c>
      <c r="AQ84" s="6">
        <v>111.47500000000001</v>
      </c>
      <c r="AR84" s="6"/>
      <c r="AS84" s="6"/>
      <c r="AT84" s="6">
        <v>2.7017947478697963</v>
      </c>
      <c r="AU84" s="6">
        <v>1</v>
      </c>
      <c r="AV84" s="10"/>
      <c r="AW84" s="13">
        <v>49.608358717856667</v>
      </c>
      <c r="AX84" s="1" t="s">
        <v>150</v>
      </c>
      <c r="AY84" s="17">
        <v>4.1969816272965899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4"/>
        <v>1</v>
      </c>
      <c r="BK84" s="18">
        <f t="shared" ca="1" si="15"/>
        <v>7.5069445878254992</v>
      </c>
      <c r="BL84" s="17">
        <f t="shared" si="16"/>
        <v>6.5065634725574615</v>
      </c>
      <c r="BM84" s="17">
        <f t="shared" ca="1" si="17"/>
        <v>3.2963828920240683</v>
      </c>
      <c r="BN84" s="16">
        <f t="shared" si="18"/>
        <v>3.5410511974137293</v>
      </c>
      <c r="BO84" s="15"/>
      <c r="BP84" s="2"/>
    </row>
    <row r="85" spans="1:68" x14ac:dyDescent="0.2">
      <c r="A85">
        <v>3.6</v>
      </c>
      <c r="B85">
        <v>2.2000000000000002</v>
      </c>
      <c r="C85">
        <v>0.16761000000000001</v>
      </c>
      <c r="D85">
        <v>-0.12401</v>
      </c>
      <c r="E85">
        <v>-6.275E-2</v>
      </c>
      <c r="F85">
        <v>1.99088</v>
      </c>
      <c r="G85">
        <v>1.9787300000000001</v>
      </c>
      <c r="H85" s="15"/>
      <c r="I85" s="11">
        <f t="shared" si="12"/>
        <v>11.811023622047244</v>
      </c>
      <c r="J85" s="10">
        <f t="shared" si="13"/>
        <v>-4.3610236220472443</v>
      </c>
      <c r="K85" s="6">
        <v>106</v>
      </c>
      <c r="L85" s="10">
        <v>1302.1653543307082</v>
      </c>
      <c r="M85" s="10">
        <v>749.40944881889777</v>
      </c>
      <c r="N85" s="10">
        <v>5.1181102362204722</v>
      </c>
      <c r="O85" s="10">
        <v>4.3464538177689525</v>
      </c>
      <c r="P85" s="10">
        <v>4.377567149653097</v>
      </c>
      <c r="Q85" s="10">
        <v>0.23202439474764061</v>
      </c>
      <c r="R85" s="10">
        <v>5.3003046398963294</v>
      </c>
      <c r="S85" s="10">
        <v>2.1606480475100387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437.7567149653097</v>
      </c>
      <c r="AF85" s="6">
        <v>441.36269384524621</v>
      </c>
      <c r="AG85" s="6">
        <v>218.87835748265485</v>
      </c>
      <c r="AH85" s="6">
        <v>0</v>
      </c>
      <c r="AI85" s="6">
        <v>1.8866840076942433</v>
      </c>
      <c r="AJ85" s="6"/>
      <c r="AK85" s="6"/>
      <c r="AL85" s="6"/>
      <c r="AM85" s="6"/>
      <c r="AN85" s="6">
        <v>4.3464538177689525</v>
      </c>
      <c r="AO85" s="6">
        <v>1.3797961340128702</v>
      </c>
      <c r="AP85" s="6">
        <v>1</v>
      </c>
      <c r="AQ85" s="6">
        <v>111.47500000000001</v>
      </c>
      <c r="AR85" s="6"/>
      <c r="AS85" s="6"/>
      <c r="AT85" s="6">
        <v>3.6094682061700656</v>
      </c>
      <c r="AU85" s="6">
        <v>1</v>
      </c>
      <c r="AV85" s="10"/>
      <c r="AW85" s="13">
        <v>66.204404076786929</v>
      </c>
      <c r="AX85" s="1" t="s">
        <v>150</v>
      </c>
      <c r="AY85" s="17">
        <v>4.3610236220472398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4"/>
        <v>1</v>
      </c>
      <c r="BK85" s="18">
        <f t="shared" ca="1" si="15"/>
        <v>9.9451227319347133</v>
      </c>
      <c r="BL85" s="17">
        <f t="shared" si="16"/>
        <v>6.2263615066868834</v>
      </c>
      <c r="BM85" s="17">
        <f t="shared" ca="1" si="17"/>
        <v>3.1890204657597487</v>
      </c>
      <c r="BN85" s="16">
        <f t="shared" si="18"/>
        <v>3.4534097195771127</v>
      </c>
      <c r="BO85" s="15"/>
      <c r="BP85" s="2"/>
    </row>
    <row r="86" spans="1:68" x14ac:dyDescent="0.2">
      <c r="A86">
        <v>3.65</v>
      </c>
      <c r="B86">
        <v>2.1</v>
      </c>
      <c r="C86">
        <v>0.17274999999999999</v>
      </c>
      <c r="D86">
        <v>-0.11297</v>
      </c>
      <c r="E86">
        <v>-6.1749999999999999E-2</v>
      </c>
      <c r="F86">
        <v>1.9890000000000001</v>
      </c>
      <c r="G86">
        <v>1.978</v>
      </c>
      <c r="H86" s="15"/>
      <c r="I86" s="11">
        <f t="shared" si="12"/>
        <v>11.975065616797899</v>
      </c>
      <c r="J86" s="10">
        <f t="shared" si="13"/>
        <v>-4.5250656167978986</v>
      </c>
      <c r="K86" s="6">
        <v>106</v>
      </c>
      <c r="L86" s="10">
        <v>1319.5538057742776</v>
      </c>
      <c r="M86" s="10">
        <v>756.56167979002635</v>
      </c>
      <c r="N86" s="10">
        <v>5.1891951006124231</v>
      </c>
      <c r="O86" s="10">
        <v>5.7020832245245527</v>
      </c>
      <c r="P86" s="10">
        <v>5.7370519878689379</v>
      </c>
      <c r="Q86" s="10">
        <v>0.3088785597045548</v>
      </c>
      <c r="R86" s="10">
        <v>5.3839247118150935</v>
      </c>
      <c r="S86" s="10">
        <v>2.4283863433601054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573.70519878689379</v>
      </c>
      <c r="AF86" s="6">
        <v>600.27923649160573</v>
      </c>
      <c r="AG86" s="6">
        <v>305.27889909017034</v>
      </c>
      <c r="AH86" s="6">
        <v>0</v>
      </c>
      <c r="AI86" s="6">
        <v>1.8573810993409452</v>
      </c>
      <c r="AJ86" s="6"/>
      <c r="AK86" s="6"/>
      <c r="AL86" s="6"/>
      <c r="AM86" s="6"/>
      <c r="AN86" s="6">
        <v>5.7020832245245527</v>
      </c>
      <c r="AO86" s="6">
        <v>1.7130176112515734</v>
      </c>
      <c r="AP86" s="6">
        <v>2.4422311927213629</v>
      </c>
      <c r="AQ86" s="6">
        <v>111.47500000000001</v>
      </c>
      <c r="AR86" s="6"/>
      <c r="AS86" s="6"/>
      <c r="AT86" s="6">
        <v>4.919761942546673</v>
      </c>
      <c r="AU86" s="6">
        <v>1</v>
      </c>
      <c r="AV86" s="10"/>
      <c r="AW86" s="13">
        <v>90.041885473740848</v>
      </c>
      <c r="AX86" s="1" t="s">
        <v>150</v>
      </c>
      <c r="AY86" s="17">
        <v>4.5250656167979004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4"/>
        <v>1</v>
      </c>
      <c r="BK86" s="18">
        <f t="shared" ca="1" si="15"/>
        <v>13.421972644427166</v>
      </c>
      <c r="BL86" s="17">
        <f t="shared" si="16"/>
        <v>6.0835498280996152</v>
      </c>
      <c r="BM86" s="17">
        <f t="shared" ca="1" si="17"/>
        <v>3.0826076319978442</v>
      </c>
      <c r="BN86" s="16">
        <f t="shared" si="18"/>
        <v>3.3609314578551439</v>
      </c>
      <c r="BO86" s="15"/>
      <c r="BP86" s="2"/>
    </row>
    <row r="87" spans="1:68" x14ac:dyDescent="0.2">
      <c r="A87">
        <v>3.7</v>
      </c>
      <c r="B87">
        <v>0.1</v>
      </c>
      <c r="C87">
        <v>0.17613999999999999</v>
      </c>
      <c r="D87">
        <v>-0.10563</v>
      </c>
      <c r="E87">
        <v>-5.8439999999999999E-2</v>
      </c>
      <c r="F87">
        <v>1.988</v>
      </c>
      <c r="G87">
        <v>1.97675</v>
      </c>
      <c r="H87" s="15"/>
      <c r="I87" s="11">
        <f t="shared" si="12"/>
        <v>12.139107611548557</v>
      </c>
      <c r="J87" s="10">
        <f t="shared" si="13"/>
        <v>-4.6891076115485566</v>
      </c>
      <c r="K87" s="6">
        <v>106</v>
      </c>
      <c r="L87" s="10">
        <v>1336.9422572178473</v>
      </c>
      <c r="M87" s="10">
        <v>763.71391076115503</v>
      </c>
      <c r="N87" s="10">
        <v>5.2602799650043748</v>
      </c>
      <c r="O87" s="10">
        <v>6.5961656542719274</v>
      </c>
      <c r="P87" s="10">
        <v>6.6438958957497105</v>
      </c>
      <c r="Q87" s="10">
        <v>0.35997544111612645</v>
      </c>
      <c r="R87" s="10">
        <v>5.4181378932564703</v>
      </c>
      <c r="S87" s="10">
        <v>3.3146001026238272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664.38958957497107</v>
      </c>
      <c r="AF87" s="6">
        <v>705.94390498089842</v>
      </c>
      <c r="AG87" s="6">
        <v>373.2921921812283</v>
      </c>
      <c r="AH87" s="6">
        <v>0</v>
      </c>
      <c r="AI87" s="6">
        <v>1.8456525465042544</v>
      </c>
      <c r="AJ87" s="6"/>
      <c r="AK87" s="6"/>
      <c r="AL87" s="6"/>
      <c r="AM87" s="6"/>
      <c r="AN87" s="6">
        <v>6.5961656542719274</v>
      </c>
      <c r="AO87" s="6">
        <v>1.9328023411725408</v>
      </c>
      <c r="AP87" s="6">
        <v>2.9863375374498262</v>
      </c>
      <c r="AQ87" s="6">
        <v>111.47500000000001</v>
      </c>
      <c r="AR87" s="6"/>
      <c r="AS87" s="6"/>
      <c r="AT87" s="6">
        <v>5.7572927216140499</v>
      </c>
      <c r="AU87" s="6">
        <v>1</v>
      </c>
      <c r="AV87" s="10"/>
      <c r="AW87" s="13">
        <v>105.89158574713477</v>
      </c>
      <c r="AX87" s="1" t="s">
        <v>150</v>
      </c>
      <c r="AY87" s="17">
        <v>4.6891076115485602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4"/>
        <v>1</v>
      </c>
      <c r="BK87" s="18">
        <f t="shared" ca="1" si="15"/>
        <v>15.6483329240013</v>
      </c>
      <c r="BL87" s="17">
        <f t="shared" si="16"/>
        <v>6.0242653057177229</v>
      </c>
      <c r="BM87" s="17">
        <f t="shared" ca="1" si="17"/>
        <v>3.0294656128237789</v>
      </c>
      <c r="BN87" s="16">
        <f t="shared" si="18"/>
        <v>3.3108660215496526</v>
      </c>
      <c r="BO87" s="15"/>
      <c r="BP87" s="2"/>
    </row>
    <row r="88" spans="1:68" x14ac:dyDescent="0.2">
      <c r="A88">
        <v>3.75</v>
      </c>
      <c r="B88">
        <v>2.1</v>
      </c>
      <c r="C88">
        <v>0.17810999999999999</v>
      </c>
      <c r="D88">
        <v>-9.9360000000000004E-2</v>
      </c>
      <c r="E88">
        <v>-5.5160000000000001E-2</v>
      </c>
      <c r="F88">
        <v>1.9855</v>
      </c>
      <c r="G88">
        <v>1.97763</v>
      </c>
      <c r="H88" s="15"/>
      <c r="I88" s="11">
        <f t="shared" si="12"/>
        <v>12.303149606299211</v>
      </c>
      <c r="J88" s="10">
        <f t="shared" si="13"/>
        <v>-4.853149606299211</v>
      </c>
      <c r="K88" s="6">
        <v>106</v>
      </c>
      <c r="L88" s="10">
        <v>1354.3307086614168</v>
      </c>
      <c r="M88" s="10">
        <v>770.86614173228361</v>
      </c>
      <c r="N88" s="10">
        <v>5.3313648293963247</v>
      </c>
      <c r="O88" s="10">
        <v>7.1157356798183375</v>
      </c>
      <c r="P88" s="10">
        <v>7.1761117364857112</v>
      </c>
      <c r="Q88" s="10">
        <v>0.40362359458350433</v>
      </c>
      <c r="R88" s="10">
        <v>5.6245444525528949</v>
      </c>
      <c r="S88" s="10">
        <v>4.1927817130120459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717.61117364857114</v>
      </c>
      <c r="AF88" s="6">
        <v>767.53468321786499</v>
      </c>
      <c r="AG88" s="6">
        <v>413.20838023642835</v>
      </c>
      <c r="AH88" s="6">
        <v>0</v>
      </c>
      <c r="AI88" s="6">
        <v>1.7779217649282073</v>
      </c>
      <c r="AJ88" s="6"/>
      <c r="AK88" s="6"/>
      <c r="AL88" s="6"/>
      <c r="AM88" s="6"/>
      <c r="AN88" s="6">
        <v>7.1157356798183375</v>
      </c>
      <c r="AO88" s="6">
        <v>2.0739437074845517</v>
      </c>
      <c r="AP88" s="6">
        <v>3.3056670418914269</v>
      </c>
      <c r="AQ88" s="6">
        <v>111.47500000000001</v>
      </c>
      <c r="AR88" s="6"/>
      <c r="AS88" s="6"/>
      <c r="AT88" s="6">
        <v>6.2053817297933174</v>
      </c>
      <c r="AU88" s="6">
        <v>1</v>
      </c>
      <c r="AV88" s="10"/>
      <c r="AW88" s="13">
        <v>115.13020248267975</v>
      </c>
      <c r="AX88" s="1" t="s">
        <v>150</v>
      </c>
      <c r="AY88" s="17">
        <v>4.8531496062992101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4"/>
        <v>1</v>
      </c>
      <c r="BK88" s="18">
        <f t="shared" ca="1" si="15"/>
        <v>16.861413494048726</v>
      </c>
      <c r="BL88" s="17">
        <f t="shared" si="16"/>
        <v>6.2106004704360354</v>
      </c>
      <c r="BM88" s="17">
        <f t="shared" ca="1" si="17"/>
        <v>3.0140058860580434</v>
      </c>
      <c r="BN88" s="16">
        <f t="shared" si="18"/>
        <v>3.2935944731867566</v>
      </c>
      <c r="BO88" s="15"/>
      <c r="BP88" s="2"/>
    </row>
    <row r="89" spans="1:68" x14ac:dyDescent="0.2">
      <c r="A89">
        <v>3.8</v>
      </c>
      <c r="B89">
        <v>2.1</v>
      </c>
      <c r="C89">
        <v>0.17766999999999999</v>
      </c>
      <c r="D89">
        <v>-9.5659999999999995E-2</v>
      </c>
      <c r="E89">
        <v>-5.457E-2</v>
      </c>
      <c r="F89">
        <v>1.9748000000000001</v>
      </c>
      <c r="G89">
        <v>1.9707300000000001</v>
      </c>
      <c r="H89" s="15"/>
      <c r="I89" s="11">
        <f t="shared" si="12"/>
        <v>12.467191601049867</v>
      </c>
      <c r="J89" s="10">
        <f t="shared" si="13"/>
        <v>-5.0171916010498672</v>
      </c>
      <c r="K89" s="6">
        <v>106</v>
      </c>
      <c r="L89" s="10">
        <v>1371.7191601049863</v>
      </c>
      <c r="M89" s="10">
        <v>778.01837270341218</v>
      </c>
      <c r="N89" s="10">
        <v>5.4024496937882756</v>
      </c>
      <c r="O89" s="10">
        <v>6.9996895827419827</v>
      </c>
      <c r="P89" s="10">
        <v>7.0623403439708987</v>
      </c>
      <c r="Q89" s="10">
        <v>0.42938087812884701</v>
      </c>
      <c r="R89" s="10">
        <v>6.0798666903020093</v>
      </c>
      <c r="S89" s="10">
        <v>4.3507473075635863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706.23403439708989</v>
      </c>
      <c r="AF89" s="6">
        <v>753.12696342532422</v>
      </c>
      <c r="AG89" s="6">
        <v>404.67552579781739</v>
      </c>
      <c r="AH89" s="6">
        <v>0</v>
      </c>
      <c r="AI89" s="6">
        <v>1.6447729052926428</v>
      </c>
      <c r="AJ89" s="6"/>
      <c r="AK89" s="6"/>
      <c r="AL89" s="6"/>
      <c r="AM89" s="6"/>
      <c r="AN89" s="6">
        <v>6.9996895827419827</v>
      </c>
      <c r="AO89" s="6">
        <v>2.0781162725141438</v>
      </c>
      <c r="AP89" s="6">
        <v>3.2374042063825392</v>
      </c>
      <c r="AQ89" s="6">
        <v>111.47500000000001</v>
      </c>
      <c r="AR89" s="6"/>
      <c r="AS89" s="6"/>
      <c r="AT89" s="6">
        <v>6.0062164100040123</v>
      </c>
      <c r="AU89" s="6">
        <v>1</v>
      </c>
      <c r="AV89" s="10"/>
      <c r="AW89" s="13">
        <v>112.96904451379864</v>
      </c>
      <c r="AX89" s="1" t="s">
        <v>150</v>
      </c>
      <c r="AY89" s="17">
        <v>5.0171916010498698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4"/>
        <v>1</v>
      </c>
      <c r="BK89" s="18">
        <f t="shared" ca="1" si="15"/>
        <v>16.391594305830562</v>
      </c>
      <c r="BL89" s="17">
        <f t="shared" si="16"/>
        <v>6.7338222136341637</v>
      </c>
      <c r="BM89" s="17">
        <f t="shared" ca="1" si="17"/>
        <v>3.0466554312531007</v>
      </c>
      <c r="BN89" s="16">
        <f t="shared" si="18"/>
        <v>3.3194574766086444</v>
      </c>
      <c r="BO89" s="15"/>
      <c r="BP89" s="2"/>
    </row>
    <row r="90" spans="1:68" x14ac:dyDescent="0.2">
      <c r="A90">
        <v>3.85</v>
      </c>
      <c r="B90">
        <v>2.2000000000000002</v>
      </c>
      <c r="C90">
        <v>0.18154000000000001</v>
      </c>
      <c r="D90">
        <v>-9.393E-2</v>
      </c>
      <c r="E90">
        <v>-5.4969999999999998E-2</v>
      </c>
      <c r="F90">
        <v>1.9785299999999999</v>
      </c>
      <c r="G90">
        <v>1.9700800000000001</v>
      </c>
      <c r="H90" s="15"/>
      <c r="I90" s="11">
        <f t="shared" si="12"/>
        <v>12.631233595800525</v>
      </c>
      <c r="J90" s="10">
        <f t="shared" si="13"/>
        <v>-5.1812335958005251</v>
      </c>
      <c r="K90" s="6">
        <v>106</v>
      </c>
      <c r="L90" s="10">
        <v>1389.107611548556</v>
      </c>
      <c r="M90" s="10">
        <v>785.17060367454087</v>
      </c>
      <c r="N90" s="10">
        <v>5.4735345581802273</v>
      </c>
      <c r="O90" s="10">
        <v>8.0203677547544761</v>
      </c>
      <c r="P90" s="10">
        <v>8.0814763433992951</v>
      </c>
      <c r="Q90" s="10">
        <v>0.44142414854329098</v>
      </c>
      <c r="R90" s="10">
        <v>5.4621721302671737</v>
      </c>
      <c r="S90" s="10">
        <v>4.2436519892235598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33</v>
      </c>
      <c r="Y90" s="6">
        <v>3</v>
      </c>
      <c r="Z90" s="14" t="s">
        <v>33</v>
      </c>
      <c r="AA90" s="9">
        <v>3</v>
      </c>
      <c r="AB90" s="7">
        <v>97.81</v>
      </c>
      <c r="AC90" s="6">
        <v>1.8400000000000034</v>
      </c>
      <c r="AD90" s="13">
        <v>0.35</v>
      </c>
      <c r="AE90" s="8">
        <v>808.14763433992948</v>
      </c>
      <c r="AF90" s="6">
        <v>872.00246621433735</v>
      </c>
      <c r="AG90" s="6">
        <v>481.11072575494711</v>
      </c>
      <c r="AH90" s="6">
        <v>0</v>
      </c>
      <c r="AI90" s="6">
        <v>1.8307735020995879</v>
      </c>
      <c r="AJ90" s="6"/>
      <c r="AK90" s="6"/>
      <c r="AL90" s="6"/>
      <c r="AM90" s="6"/>
      <c r="AN90" s="6">
        <v>8.0203677547544761</v>
      </c>
      <c r="AO90" s="6">
        <v>2.28387056825051</v>
      </c>
      <c r="AP90" s="6">
        <v>3.848885806039577</v>
      </c>
      <c r="AQ90" s="6">
        <v>111.47500000000001</v>
      </c>
      <c r="AR90" s="6"/>
      <c r="AS90" s="6"/>
      <c r="AT90" s="6">
        <v>6.9178782628078945</v>
      </c>
      <c r="AU90" s="6">
        <v>1</v>
      </c>
      <c r="AV90" s="10"/>
      <c r="AW90" s="13">
        <v>130.8003699321506</v>
      </c>
      <c r="AX90" s="1" t="s">
        <v>150</v>
      </c>
      <c r="AY90" s="17">
        <v>5.1812335958005296</v>
      </c>
      <c r="AZ90" s="12">
        <v>100</v>
      </c>
      <c r="BA90" s="12">
        <v>0</v>
      </c>
      <c r="BB90" s="12">
        <v>0</v>
      </c>
      <c r="BC90" s="12">
        <v>100</v>
      </c>
      <c r="BD90" s="12">
        <v>0</v>
      </c>
      <c r="BE90" s="12">
        <v>0</v>
      </c>
      <c r="BF90" s="18">
        <v>97.81</v>
      </c>
      <c r="BG90" s="18">
        <v>1.8400000000000034</v>
      </c>
      <c r="BH90" s="18">
        <v>0.35</v>
      </c>
      <c r="BI90" s="15"/>
      <c r="BJ90" s="19">
        <f t="shared" ca="1" si="14"/>
        <v>0.99923701077017024</v>
      </c>
      <c r="BK90" s="18">
        <f t="shared" ca="1" si="15"/>
        <v>18.801841054217512</v>
      </c>
      <c r="BL90" s="17">
        <f t="shared" si="16"/>
        <v>5.9757516921954092</v>
      </c>
      <c r="BM90" s="17">
        <f t="shared" ca="1" si="17"/>
        <v>2.9676790882531181</v>
      </c>
      <c r="BN90" s="16">
        <f t="shared" si="18"/>
        <v>3.2446982197625851</v>
      </c>
      <c r="BO90" s="15"/>
      <c r="BP90" s="2"/>
    </row>
    <row r="91" spans="1:68" x14ac:dyDescent="0.2">
      <c r="A91">
        <v>3.9</v>
      </c>
      <c r="B91">
        <v>2.1</v>
      </c>
      <c r="C91">
        <v>0.1799</v>
      </c>
      <c r="D91">
        <v>-9.5680000000000001E-2</v>
      </c>
      <c r="E91">
        <v>-5.4780000000000002E-2</v>
      </c>
      <c r="F91">
        <v>1.9797</v>
      </c>
      <c r="G91">
        <v>1.9751000000000001</v>
      </c>
      <c r="H91" s="15"/>
      <c r="I91" s="11">
        <f t="shared" si="12"/>
        <v>12.79527559055118</v>
      </c>
      <c r="J91" s="10">
        <f t="shared" si="13"/>
        <v>-5.3452755905511795</v>
      </c>
      <c r="K91" s="6">
        <v>106</v>
      </c>
      <c r="L91" s="10">
        <v>1406.4960629921254</v>
      </c>
      <c r="M91" s="10">
        <v>792.32283464566945</v>
      </c>
      <c r="N91" s="10">
        <v>5.5446194225721781</v>
      </c>
      <c r="O91" s="10">
        <v>7.5878323020153324</v>
      </c>
      <c r="P91" s="10">
        <v>7.6496734226375978</v>
      </c>
      <c r="Q91" s="10">
        <v>0.42924164956914235</v>
      </c>
      <c r="R91" s="10">
        <v>5.611241498217324</v>
      </c>
      <c r="S91" s="10">
        <v>4.294522265435071</v>
      </c>
      <c r="T91" s="14" t="s">
        <v>33</v>
      </c>
      <c r="U91" s="6">
        <v>3</v>
      </c>
      <c r="V91" s="14" t="s">
        <v>33</v>
      </c>
      <c r="W91" s="6">
        <v>3</v>
      </c>
      <c r="X91" s="14" t="s">
        <v>33</v>
      </c>
      <c r="Y91" s="6">
        <v>3</v>
      </c>
      <c r="Z91" s="14" t="s">
        <v>33</v>
      </c>
      <c r="AA91" s="9">
        <v>3</v>
      </c>
      <c r="AB91" s="7">
        <v>97.81</v>
      </c>
      <c r="AC91" s="6">
        <v>1.8400000000000034</v>
      </c>
      <c r="AD91" s="13">
        <v>0.35</v>
      </c>
      <c r="AE91" s="8">
        <v>764.96734226375975</v>
      </c>
      <c r="AF91" s="6">
        <v>820.17927251039816</v>
      </c>
      <c r="AG91" s="6">
        <v>448.72550669781981</v>
      </c>
      <c r="AH91" s="6">
        <v>0</v>
      </c>
      <c r="AI91" s="6">
        <v>1.78213680576339</v>
      </c>
      <c r="AJ91" s="6"/>
      <c r="AK91" s="6"/>
      <c r="AL91" s="6"/>
      <c r="AM91" s="6"/>
      <c r="AN91" s="6">
        <v>7.5878323020153324</v>
      </c>
      <c r="AO91" s="6">
        <v>2.198235845659898</v>
      </c>
      <c r="AP91" s="6">
        <v>3.5898040535825588</v>
      </c>
      <c r="AQ91" s="6">
        <v>111.47500000000001</v>
      </c>
      <c r="AR91" s="6"/>
      <c r="AS91" s="6"/>
      <c r="AT91" s="6">
        <v>6.4067546899899002</v>
      </c>
      <c r="AU91" s="6">
        <v>1</v>
      </c>
      <c r="AV91" s="10"/>
      <c r="AW91" s="13">
        <v>123.02689087655973</v>
      </c>
      <c r="AX91" s="1" t="s">
        <v>150</v>
      </c>
      <c r="AY91" s="17">
        <v>5.3452755905511804</v>
      </c>
      <c r="AZ91" s="12">
        <v>100</v>
      </c>
      <c r="BA91" s="12">
        <v>0</v>
      </c>
      <c r="BB91" s="12">
        <v>0</v>
      </c>
      <c r="BC91" s="12">
        <v>100</v>
      </c>
      <c r="BD91" s="12">
        <v>0</v>
      </c>
      <c r="BE91" s="12">
        <v>0</v>
      </c>
      <c r="BF91" s="18">
        <v>97.81</v>
      </c>
      <c r="BG91" s="18">
        <v>1.8400000000000034</v>
      </c>
      <c r="BH91" s="18">
        <v>0.35</v>
      </c>
      <c r="BI91" s="15"/>
      <c r="BJ91" s="19">
        <f t="shared" ca="1" si="14"/>
        <v>1</v>
      </c>
      <c r="BK91" s="18">
        <f t="shared" ca="1" si="15"/>
        <v>17.534330925216889</v>
      </c>
      <c r="BL91" s="17">
        <f t="shared" si="16"/>
        <v>6.1793170645226398</v>
      </c>
      <c r="BM91" s="17">
        <f t="shared" ca="1" si="17"/>
        <v>2.9999084840089667</v>
      </c>
      <c r="BN91" s="16">
        <f t="shared" si="18"/>
        <v>3.2707761557249784</v>
      </c>
      <c r="BO91" s="15"/>
      <c r="BP91" s="2"/>
    </row>
    <row r="92" spans="1:68" x14ac:dyDescent="0.2">
      <c r="A92">
        <v>3.95</v>
      </c>
      <c r="B92">
        <v>2.1</v>
      </c>
      <c r="C92">
        <v>0.17910000000000001</v>
      </c>
      <c r="D92">
        <v>-9.9760000000000001E-2</v>
      </c>
      <c r="E92">
        <v>-5.4390000000000001E-2</v>
      </c>
      <c r="F92">
        <v>1.9782999999999999</v>
      </c>
      <c r="G92">
        <v>1.97523</v>
      </c>
      <c r="H92" s="15"/>
      <c r="I92" s="11">
        <f t="shared" si="12"/>
        <v>12.959317585301838</v>
      </c>
      <c r="J92" s="10">
        <f t="shared" si="13"/>
        <v>-5.5093175853018375</v>
      </c>
      <c r="K92" s="6">
        <v>106</v>
      </c>
      <c r="L92" s="10">
        <v>1423.8845144356951</v>
      </c>
      <c r="M92" s="10">
        <v>799.47506561679813</v>
      </c>
      <c r="N92" s="10">
        <v>5.6157042869641289</v>
      </c>
      <c r="O92" s="10">
        <v>7.3768393982401417</v>
      </c>
      <c r="P92" s="10">
        <v>7.4401841371319009</v>
      </c>
      <c r="Q92" s="10">
        <v>0.4008390233894133</v>
      </c>
      <c r="R92" s="10">
        <v>5.3874879438660201</v>
      </c>
      <c r="S92" s="10">
        <v>4.3989402008165976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33</v>
      </c>
      <c r="Y92" s="6">
        <v>3</v>
      </c>
      <c r="Z92" s="14" t="s">
        <v>33</v>
      </c>
      <c r="AA92" s="9">
        <v>3</v>
      </c>
      <c r="AB92" s="7">
        <v>97.81</v>
      </c>
      <c r="AC92" s="6">
        <v>1.8400000000000034</v>
      </c>
      <c r="AD92" s="13">
        <v>0.35</v>
      </c>
      <c r="AE92" s="8">
        <v>744.01841371319006</v>
      </c>
      <c r="AF92" s="6">
        <v>794.51062413069451</v>
      </c>
      <c r="AG92" s="6">
        <v>433.01381028489254</v>
      </c>
      <c r="AH92" s="6">
        <v>0</v>
      </c>
      <c r="AI92" s="6">
        <v>1.8561526455730826</v>
      </c>
      <c r="AJ92" s="6"/>
      <c r="AK92" s="6"/>
      <c r="AL92" s="6"/>
      <c r="AM92" s="6"/>
      <c r="AN92" s="6">
        <v>7.3768393982401417</v>
      </c>
      <c r="AO92" s="6">
        <v>2.1402775660257491</v>
      </c>
      <c r="AP92" s="6">
        <v>3.4641104822791404</v>
      </c>
      <c r="AQ92" s="6">
        <v>111.47500000000001</v>
      </c>
      <c r="AR92" s="6"/>
      <c r="AS92" s="6"/>
      <c r="AT92" s="6">
        <v>6.1207720149906715</v>
      </c>
      <c r="AU92" s="6">
        <v>1</v>
      </c>
      <c r="AV92" s="10"/>
      <c r="AW92" s="13">
        <v>119.17659361960418</v>
      </c>
      <c r="AX92" s="1" t="s">
        <v>150</v>
      </c>
      <c r="AY92" s="17">
        <v>5.5093175853018401</v>
      </c>
      <c r="AZ92" s="12">
        <v>100</v>
      </c>
      <c r="BA92" s="12">
        <v>0</v>
      </c>
      <c r="BB92" s="12">
        <v>0</v>
      </c>
      <c r="BC92" s="12">
        <v>100</v>
      </c>
      <c r="BD92" s="12">
        <v>0</v>
      </c>
      <c r="BE92" s="12">
        <v>0</v>
      </c>
      <c r="BF92" s="18">
        <v>97.81</v>
      </c>
      <c r="BG92" s="18">
        <v>1.8400000000000034</v>
      </c>
      <c r="BH92" s="18">
        <v>0.35</v>
      </c>
      <c r="BI92" s="15"/>
      <c r="BJ92" s="19">
        <f t="shared" ca="1" si="14"/>
        <v>1</v>
      </c>
      <c r="BK92" s="18">
        <f t="shared" ca="1" si="15"/>
        <v>16.831649088951107</v>
      </c>
      <c r="BL92" s="17">
        <f t="shared" si="16"/>
        <v>5.957559649959161</v>
      </c>
      <c r="BM92" s="17">
        <f t="shared" ca="1" si="17"/>
        <v>3.0025431632447996</v>
      </c>
      <c r="BN92" s="16">
        <f t="shared" si="18"/>
        <v>3.2698358705338664</v>
      </c>
      <c r="BO92" s="15"/>
      <c r="BP92" s="2"/>
    </row>
    <row r="93" spans="1:68" x14ac:dyDescent="0.2">
      <c r="A93">
        <v>4</v>
      </c>
      <c r="B93">
        <v>2.1</v>
      </c>
      <c r="C93">
        <v>0.17818000000000001</v>
      </c>
      <c r="D93">
        <v>-0.10020999999999999</v>
      </c>
      <c r="E93">
        <v>-5.3940000000000002E-2</v>
      </c>
      <c r="F93">
        <v>1.9803999999999999</v>
      </c>
      <c r="G93">
        <v>1.976</v>
      </c>
      <c r="H93" s="15"/>
      <c r="I93" s="11">
        <f t="shared" si="12"/>
        <v>13.123359580052492</v>
      </c>
      <c r="J93" s="10">
        <f t="shared" si="13"/>
        <v>-5.6733595800524919</v>
      </c>
      <c r="K93" s="6">
        <v>106</v>
      </c>
      <c r="L93" s="10">
        <v>1441.2729658792646</v>
      </c>
      <c r="M93" s="10">
        <v>806.62729658792671</v>
      </c>
      <c r="N93" s="10">
        <v>5.6867891513560798</v>
      </c>
      <c r="O93" s="10">
        <v>7.1341975588986708</v>
      </c>
      <c r="P93" s="10">
        <v>7.1992772419475379</v>
      </c>
      <c r="Q93" s="10">
        <v>0.3977063807960608</v>
      </c>
      <c r="R93" s="10">
        <v>5.5242542748426482</v>
      </c>
      <c r="S93" s="10">
        <v>4.5194224339491278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33</v>
      </c>
      <c r="Y93" s="6">
        <v>3</v>
      </c>
      <c r="Z93" s="14" t="s">
        <v>33</v>
      </c>
      <c r="AA93" s="9">
        <v>3</v>
      </c>
      <c r="AB93" s="7">
        <v>97.81</v>
      </c>
      <c r="AC93" s="6">
        <v>1.8400000000000034</v>
      </c>
      <c r="AD93" s="13">
        <v>0.35</v>
      </c>
      <c r="AE93" s="8">
        <v>719.92772419475375</v>
      </c>
      <c r="AF93" s="6">
        <v>765.14578637703005</v>
      </c>
      <c r="AG93" s="6">
        <v>414.94579314606534</v>
      </c>
      <c r="AH93" s="6">
        <v>0</v>
      </c>
      <c r="AI93" s="6">
        <v>1.8101990789127529</v>
      </c>
      <c r="AJ93" s="6"/>
      <c r="AK93" s="6"/>
      <c r="AL93" s="6"/>
      <c r="AM93" s="6"/>
      <c r="AN93" s="6">
        <v>7.1341975588986708</v>
      </c>
      <c r="AO93" s="6">
        <v>2.0971867307872523</v>
      </c>
      <c r="AP93" s="6">
        <v>3.3195663451685227</v>
      </c>
      <c r="AQ93" s="6">
        <v>111.47500000000001</v>
      </c>
      <c r="AR93" s="6"/>
      <c r="AS93" s="6"/>
      <c r="AT93" s="6">
        <v>5.8124895627062552</v>
      </c>
      <c r="AU93" s="6">
        <v>1</v>
      </c>
      <c r="AV93" s="10"/>
      <c r="AW93" s="13">
        <v>114.7718679565545</v>
      </c>
      <c r="AX93" s="1" t="s">
        <v>150</v>
      </c>
      <c r="AY93" s="17">
        <v>5.6733595800524901</v>
      </c>
      <c r="AZ93" s="12">
        <v>100</v>
      </c>
      <c r="BA93" s="12">
        <v>0</v>
      </c>
      <c r="BB93" s="12">
        <v>0</v>
      </c>
      <c r="BC93" s="12">
        <v>100</v>
      </c>
      <c r="BD93" s="12">
        <v>0</v>
      </c>
      <c r="BE93" s="12">
        <v>0</v>
      </c>
      <c r="BF93" s="18">
        <v>97.81</v>
      </c>
      <c r="BG93" s="18">
        <v>1.8400000000000034</v>
      </c>
      <c r="BH93" s="18">
        <v>0.35</v>
      </c>
      <c r="BI93" s="15"/>
      <c r="BJ93" s="19">
        <f t="shared" ca="1" si="14"/>
        <v>1</v>
      </c>
      <c r="BK93" s="18">
        <f t="shared" ca="1" si="15"/>
        <v>16.063529678236467</v>
      </c>
      <c r="BL93" s="17">
        <f t="shared" si="16"/>
        <v>6.138731804863383</v>
      </c>
      <c r="BM93" s="17">
        <f t="shared" ca="1" si="17"/>
        <v>3.0263502725488287</v>
      </c>
      <c r="BN93" s="16">
        <f t="shared" si="18"/>
        <v>3.2878034362912558</v>
      </c>
      <c r="BO93" s="15"/>
      <c r="BP93" s="2"/>
    </row>
    <row r="94" spans="1:68" x14ac:dyDescent="0.2">
      <c r="A94">
        <v>4.05</v>
      </c>
      <c r="B94">
        <v>2.1</v>
      </c>
      <c r="C94">
        <v>0.17809</v>
      </c>
      <c r="D94">
        <v>-9.9229999999999999E-2</v>
      </c>
      <c r="E94">
        <v>-5.3600000000000002E-2</v>
      </c>
      <c r="F94">
        <v>1.9781299999999999</v>
      </c>
      <c r="G94">
        <v>1.9763500000000001</v>
      </c>
      <c r="H94" s="15"/>
      <c r="I94" s="11">
        <f t="shared" si="12"/>
        <v>13.287401574803148</v>
      </c>
      <c r="J94" s="10">
        <f t="shared" si="13"/>
        <v>-5.837401574803148</v>
      </c>
      <c r="K94" s="6">
        <v>106</v>
      </c>
      <c r="L94" s="10">
        <v>1458.661417322834</v>
      </c>
      <c r="M94" s="10">
        <v>813.77952755905528</v>
      </c>
      <c r="N94" s="10">
        <v>5.7578740157480306</v>
      </c>
      <c r="O94" s="10">
        <v>7.11046085722396</v>
      </c>
      <c r="P94" s="10">
        <v>7.1768513869693091</v>
      </c>
      <c r="Q94" s="10">
        <v>0.404528580221584</v>
      </c>
      <c r="R94" s="10">
        <v>5.636574570236589</v>
      </c>
      <c r="S94" s="10">
        <v>4.6104534545381508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97.81</v>
      </c>
      <c r="AC94" s="6">
        <v>1.8400000000000034</v>
      </c>
      <c r="AD94" s="13">
        <v>0.35</v>
      </c>
      <c r="AE94" s="8">
        <v>717.68513869693084</v>
      </c>
      <c r="AF94" s="6">
        <v>761.48460041232261</v>
      </c>
      <c r="AG94" s="6">
        <v>413.26385402269818</v>
      </c>
      <c r="AH94" s="6">
        <v>0</v>
      </c>
      <c r="AI94" s="6">
        <v>1.7741271538930887</v>
      </c>
      <c r="AJ94" s="6"/>
      <c r="AK94" s="6"/>
      <c r="AL94" s="6"/>
      <c r="AM94" s="6"/>
      <c r="AN94" s="6">
        <v>7.11046085722396</v>
      </c>
      <c r="AO94" s="6">
        <v>2.1033839379494847</v>
      </c>
      <c r="AP94" s="6">
        <v>3.3061108321815853</v>
      </c>
      <c r="AQ94" s="6">
        <v>111.47500000000001</v>
      </c>
      <c r="AR94" s="6"/>
      <c r="AS94" s="6"/>
      <c r="AT94" s="6">
        <v>5.7143188401509279</v>
      </c>
      <c r="AU94" s="6">
        <v>1</v>
      </c>
      <c r="AV94" s="10"/>
      <c r="AW94" s="13">
        <v>114.2226900618484</v>
      </c>
      <c r="AX94" s="1" t="s">
        <v>150</v>
      </c>
      <c r="AY94" s="17">
        <v>5.8374015748031498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97.81</v>
      </c>
      <c r="BG94" s="18">
        <v>1.8400000000000034</v>
      </c>
      <c r="BH94" s="18">
        <v>0.35</v>
      </c>
      <c r="BI94" s="15"/>
      <c r="BJ94" s="19">
        <f t="shared" ca="1" si="14"/>
        <v>1</v>
      </c>
      <c r="BK94" s="18">
        <f t="shared" ca="1" si="15"/>
        <v>15.845866011516248</v>
      </c>
      <c r="BL94" s="17">
        <f t="shared" si="16"/>
        <v>6.2741726689234874</v>
      </c>
      <c r="BM94" s="17">
        <f t="shared" ca="1" si="17"/>
        <v>3.0370735184880555</v>
      </c>
      <c r="BN94" s="16">
        <f t="shared" si="18"/>
        <v>3.2941137249664645</v>
      </c>
      <c r="BO94" s="15"/>
      <c r="BP94" s="2"/>
    </row>
    <row r="95" spans="1:68" x14ac:dyDescent="0.2">
      <c r="A95">
        <v>4.0999999999999996</v>
      </c>
      <c r="B95">
        <v>2.1</v>
      </c>
      <c r="C95">
        <v>0.17735000000000001</v>
      </c>
      <c r="D95">
        <v>-9.6369999999999997E-2</v>
      </c>
      <c r="E95">
        <v>-5.3370000000000001E-2</v>
      </c>
      <c r="F95">
        <v>1.97725</v>
      </c>
      <c r="G95">
        <v>1.9747300000000001</v>
      </c>
      <c r="H95" s="15"/>
      <c r="I95" s="11">
        <f t="shared" si="12"/>
        <v>13.451443569553804</v>
      </c>
      <c r="J95" s="10">
        <f t="shared" si="13"/>
        <v>-6.0014435695538042</v>
      </c>
      <c r="K95" s="6">
        <v>106</v>
      </c>
      <c r="L95" s="10">
        <v>1476.0498687664035</v>
      </c>
      <c r="M95" s="10">
        <v>820.93175853018386</v>
      </c>
      <c r="N95" s="10">
        <v>5.8289588801399823</v>
      </c>
      <c r="O95" s="10">
        <v>6.9152924212319098</v>
      </c>
      <c r="P95" s="10">
        <v>6.9825697002131148</v>
      </c>
      <c r="Q95" s="10">
        <v>0.42443826425933529</v>
      </c>
      <c r="R95" s="10">
        <v>6.0785395990587965</v>
      </c>
      <c r="S95" s="10">
        <v>4.6720332625836658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698.25697002131142</v>
      </c>
      <c r="AF95" s="6">
        <v>737.60508129726622</v>
      </c>
      <c r="AG95" s="6">
        <v>398.69272751598362</v>
      </c>
      <c r="AH95" s="6">
        <v>0</v>
      </c>
      <c r="AI95" s="6">
        <v>1.6451319987367368</v>
      </c>
      <c r="AJ95" s="6"/>
      <c r="AK95" s="6"/>
      <c r="AL95" s="6"/>
      <c r="AM95" s="6"/>
      <c r="AN95" s="6">
        <v>6.9152924212319098</v>
      </c>
      <c r="AO95" s="6">
        <v>2.087724468654947</v>
      </c>
      <c r="AP95" s="6">
        <v>3.1895418201278689</v>
      </c>
      <c r="AQ95" s="6">
        <v>111.47500000000001</v>
      </c>
      <c r="AR95" s="6"/>
      <c r="AS95" s="6"/>
      <c r="AT95" s="6">
        <v>5.4611455246182352</v>
      </c>
      <c r="AU95" s="6">
        <v>1</v>
      </c>
      <c r="AV95" s="10"/>
      <c r="AW95" s="13">
        <v>110.64076219458993</v>
      </c>
      <c r="AX95" s="1" t="s">
        <v>150</v>
      </c>
      <c r="AY95" s="17">
        <v>6.0014435695537998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4"/>
        <v>1</v>
      </c>
      <c r="BK95" s="18">
        <f t="shared" ca="1" si="15"/>
        <v>15.213310243984951</v>
      </c>
      <c r="BL95" s="17">
        <f t="shared" si="16"/>
        <v>6.796944856282515</v>
      </c>
      <c r="BM95" s="17">
        <f t="shared" ca="1" si="17"/>
        <v>3.0734202466839573</v>
      </c>
      <c r="BN95" s="16">
        <f t="shared" si="18"/>
        <v>3.3233346514333095</v>
      </c>
      <c r="BO95" s="15"/>
      <c r="BP95" s="2"/>
    </row>
    <row r="96" spans="1:68" x14ac:dyDescent="0.2">
      <c r="A96">
        <v>4.1500000000000004</v>
      </c>
      <c r="B96">
        <v>2.1</v>
      </c>
      <c r="C96">
        <v>0.17727999999999999</v>
      </c>
      <c r="D96">
        <v>-9.8570000000000005E-2</v>
      </c>
      <c r="E96">
        <v>-5.348E-2</v>
      </c>
      <c r="F96">
        <v>1.97593</v>
      </c>
      <c r="G96">
        <v>1.9763299999999999</v>
      </c>
      <c r="H96" s="15"/>
      <c r="I96" s="11">
        <f t="shared" si="12"/>
        <v>13.615485564304462</v>
      </c>
      <c r="J96" s="10">
        <f t="shared" si="13"/>
        <v>-6.1654855643044622</v>
      </c>
      <c r="K96" s="6">
        <v>106</v>
      </c>
      <c r="L96" s="10">
        <v>1493.4383202099732</v>
      </c>
      <c r="M96" s="10">
        <v>828.08398950131254</v>
      </c>
      <c r="N96" s="10">
        <v>5.9000437445319331</v>
      </c>
      <c r="O96" s="10">
        <v>6.8968305421515765</v>
      </c>
      <c r="P96" s="10">
        <v>6.9636837236721547</v>
      </c>
      <c r="Q96" s="10">
        <v>0.40912312269183426</v>
      </c>
      <c r="R96" s="10">
        <v>5.8750962698244376</v>
      </c>
      <c r="S96" s="10">
        <v>4.6425820500401596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97.81</v>
      </c>
      <c r="AC96" s="6">
        <v>1.8400000000000034</v>
      </c>
      <c r="AD96" s="13">
        <v>0.35</v>
      </c>
      <c r="AE96" s="8">
        <v>696.36837236721544</v>
      </c>
      <c r="AF96" s="6">
        <v>734.36035161929635</v>
      </c>
      <c r="AG96" s="6">
        <v>397.27627927541164</v>
      </c>
      <c r="AH96" s="6">
        <v>0</v>
      </c>
      <c r="AI96" s="6">
        <v>1.7020997683666594</v>
      </c>
      <c r="AJ96" s="6"/>
      <c r="AK96" s="6"/>
      <c r="AL96" s="6"/>
      <c r="AM96" s="6"/>
      <c r="AN96" s="6">
        <v>6.8968305421515765</v>
      </c>
      <c r="AO96" s="6">
        <v>2.0762816506268282</v>
      </c>
      <c r="AP96" s="6">
        <v>3.1782102342032927</v>
      </c>
      <c r="AQ96" s="6">
        <v>111.47500000000001</v>
      </c>
      <c r="AR96" s="6"/>
      <c r="AS96" s="6"/>
      <c r="AT96" s="6">
        <v>5.3725349969766709</v>
      </c>
      <c r="AU96" s="6">
        <v>1</v>
      </c>
      <c r="AV96" s="10"/>
      <c r="AW96" s="13">
        <v>110.15405274289445</v>
      </c>
      <c r="AX96" s="1" t="s">
        <v>150</v>
      </c>
      <c r="AY96" s="17">
        <v>6.1654855643044604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97.81</v>
      </c>
      <c r="BG96" s="18">
        <v>1.8400000000000034</v>
      </c>
      <c r="BH96" s="18">
        <v>0.35</v>
      </c>
      <c r="BI96" s="15"/>
      <c r="BJ96" s="19">
        <f t="shared" ca="1" si="14"/>
        <v>1</v>
      </c>
      <c r="BK96" s="18">
        <f t="shared" ca="1" si="15"/>
        <v>15.015299516444314</v>
      </c>
      <c r="BL96" s="17">
        <f t="shared" si="16"/>
        <v>6.5807536541126384</v>
      </c>
      <c r="BM96" s="17">
        <f t="shared" ca="1" si="17"/>
        <v>3.0683144971071759</v>
      </c>
      <c r="BN96" s="16">
        <f t="shared" si="18"/>
        <v>3.315382464987175</v>
      </c>
      <c r="BO96" s="15"/>
      <c r="BP96" s="2"/>
    </row>
    <row r="97" spans="1:68" x14ac:dyDescent="0.2">
      <c r="A97">
        <v>4.2</v>
      </c>
      <c r="B97">
        <v>2.1</v>
      </c>
      <c r="C97">
        <v>0.17666999999999999</v>
      </c>
      <c r="D97">
        <v>-0.10034999999999999</v>
      </c>
      <c r="E97">
        <v>-5.3440000000000001E-2</v>
      </c>
      <c r="F97">
        <v>1.9740800000000001</v>
      </c>
      <c r="G97">
        <v>1.9788300000000001</v>
      </c>
      <c r="H97" s="15"/>
      <c r="I97" s="11">
        <f t="shared" si="12"/>
        <v>13.779527559055119</v>
      </c>
      <c r="J97" s="10">
        <f t="shared" si="13"/>
        <v>-6.3295275590551183</v>
      </c>
      <c r="K97" s="6">
        <v>106</v>
      </c>
      <c r="L97" s="10">
        <v>1510.8267716535427</v>
      </c>
      <c r="M97" s="10">
        <v>835.23622047244112</v>
      </c>
      <c r="N97" s="10">
        <v>5.9711286089238849</v>
      </c>
      <c r="O97" s="10">
        <v>6.7359484530229921</v>
      </c>
      <c r="P97" s="10">
        <v>6.8029558518019799</v>
      </c>
      <c r="Q97" s="10">
        <v>0.39673178087812894</v>
      </c>
      <c r="R97" s="10">
        <v>5.831755923758374</v>
      </c>
      <c r="S97" s="10">
        <v>4.6532915818741616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97.81</v>
      </c>
      <c r="AC97" s="6">
        <v>1.8400000000000034</v>
      </c>
      <c r="AD97" s="13">
        <v>0.35</v>
      </c>
      <c r="AE97" s="8">
        <v>680.29558518019803</v>
      </c>
      <c r="AF97" s="6">
        <v>714.42834013788934</v>
      </c>
      <c r="AG97" s="6">
        <v>385.22168888514852</v>
      </c>
      <c r="AH97" s="6">
        <v>0</v>
      </c>
      <c r="AI97" s="6">
        <v>1.7147494049365719</v>
      </c>
      <c r="AJ97" s="6"/>
      <c r="AK97" s="6"/>
      <c r="AL97" s="6"/>
      <c r="AM97" s="6"/>
      <c r="AN97" s="6">
        <v>6.7359484530229921</v>
      </c>
      <c r="AO97" s="6">
        <v>2.0401055402155466</v>
      </c>
      <c r="AP97" s="6">
        <v>3.0817735110811881</v>
      </c>
      <c r="AQ97" s="6">
        <v>111.47500000000001</v>
      </c>
      <c r="AR97" s="6"/>
      <c r="AS97" s="6"/>
      <c r="AT97" s="6">
        <v>5.1593307844848093</v>
      </c>
      <c r="AU97" s="6">
        <v>1</v>
      </c>
      <c r="AV97" s="10"/>
      <c r="AW97" s="13">
        <v>107.16425102068339</v>
      </c>
      <c r="AX97" s="1" t="s">
        <v>150</v>
      </c>
      <c r="AY97" s="17">
        <v>6.3295275590551201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97.81</v>
      </c>
      <c r="BG97" s="18">
        <v>1.8400000000000034</v>
      </c>
      <c r="BH97" s="18">
        <v>0.35</v>
      </c>
      <c r="BI97" s="15"/>
      <c r="BJ97" s="19">
        <f t="shared" ca="1" si="14"/>
        <v>1</v>
      </c>
      <c r="BK97" s="18">
        <f t="shared" ca="1" si="15"/>
        <v>14.481034988052818</v>
      </c>
      <c r="BL97" s="17">
        <f t="shared" si="16"/>
        <v>6.560214882495301</v>
      </c>
      <c r="BM97" s="17">
        <f t="shared" ca="1" si="17"/>
        <v>3.0791949724114382</v>
      </c>
      <c r="BN97" s="16">
        <f t="shared" si="18"/>
        <v>3.3215781655261503</v>
      </c>
      <c r="BO97" s="15"/>
      <c r="BP97" s="2"/>
    </row>
    <row r="98" spans="1:68" x14ac:dyDescent="0.2">
      <c r="A98">
        <v>4.25</v>
      </c>
      <c r="B98">
        <v>2.1</v>
      </c>
      <c r="C98">
        <v>0.17693999999999999</v>
      </c>
      <c r="D98">
        <v>-0.10221</v>
      </c>
      <c r="E98">
        <v>-5.3150000000000003E-2</v>
      </c>
      <c r="F98">
        <v>1.9718800000000001</v>
      </c>
      <c r="G98">
        <v>1.9792000000000001</v>
      </c>
      <c r="H98" s="15"/>
      <c r="I98" s="11">
        <f t="shared" si="12"/>
        <v>13.943569553805773</v>
      </c>
      <c r="J98" s="10">
        <f t="shared" si="13"/>
        <v>-6.4935695538057727</v>
      </c>
      <c r="K98" s="6">
        <v>106</v>
      </c>
      <c r="L98" s="10">
        <v>1528.2152230971121</v>
      </c>
      <c r="M98" s="10">
        <v>842.38845144356969</v>
      </c>
      <c r="N98" s="10">
        <v>6.0422134733158348</v>
      </c>
      <c r="O98" s="10">
        <v>6.8071585580471181</v>
      </c>
      <c r="P98" s="10">
        <v>6.875284031949576</v>
      </c>
      <c r="Q98" s="10">
        <v>0.38378352482560535</v>
      </c>
      <c r="R98" s="10">
        <v>5.5820751992522197</v>
      </c>
      <c r="S98" s="10">
        <v>4.7309356876706801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97.81</v>
      </c>
      <c r="AC98" s="6">
        <v>1.8400000000000034</v>
      </c>
      <c r="AD98" s="13">
        <v>0.35</v>
      </c>
      <c r="AE98" s="8">
        <v>687.5284031949576</v>
      </c>
      <c r="AF98" s="6">
        <v>721.91468771739653</v>
      </c>
      <c r="AG98" s="6">
        <v>390.64630239621818</v>
      </c>
      <c r="AH98" s="6">
        <v>0</v>
      </c>
      <c r="AI98" s="6">
        <v>1.7914484565416835</v>
      </c>
      <c r="AJ98" s="6"/>
      <c r="AK98" s="6"/>
      <c r="AL98" s="6"/>
      <c r="AM98" s="6"/>
      <c r="AN98" s="6">
        <v>6.8071585580471181</v>
      </c>
      <c r="AO98" s="6">
        <v>2.0473488816492469</v>
      </c>
      <c r="AP98" s="6">
        <v>3.1251704191697458</v>
      </c>
      <c r="AQ98" s="6">
        <v>111.47500000000001</v>
      </c>
      <c r="AR98" s="6"/>
      <c r="AS98" s="6"/>
      <c r="AT98" s="6">
        <v>5.1566087308646393</v>
      </c>
      <c r="AU98" s="6">
        <v>1</v>
      </c>
      <c r="AV98" s="10"/>
      <c r="AW98" s="13">
        <v>108.28720315760947</v>
      </c>
      <c r="AX98" s="1" t="s">
        <v>150</v>
      </c>
      <c r="AY98" s="17">
        <v>6.4935695538057701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97.81</v>
      </c>
      <c r="BG98" s="18">
        <v>1.8400000000000034</v>
      </c>
      <c r="BH98" s="18">
        <v>0.35</v>
      </c>
      <c r="BI98" s="15"/>
      <c r="BJ98" s="19">
        <f t="shared" ca="1" si="14"/>
        <v>1</v>
      </c>
      <c r="BK98" s="18">
        <f t="shared" ca="1" si="15"/>
        <v>14.50916476817441</v>
      </c>
      <c r="BL98" s="17">
        <f t="shared" si="16"/>
        <v>6.280026928111841</v>
      </c>
      <c r="BM98" s="17">
        <f t="shared" ca="1" si="17"/>
        <v>3.0660533900452092</v>
      </c>
      <c r="BN98" s="16">
        <f t="shared" si="18"/>
        <v>3.3065586599923886</v>
      </c>
      <c r="BO98" s="15"/>
      <c r="BP98" s="2"/>
    </row>
    <row r="99" spans="1:68" x14ac:dyDescent="0.2">
      <c r="A99">
        <v>4.3</v>
      </c>
      <c r="B99">
        <v>2.1</v>
      </c>
      <c r="C99">
        <v>0.17616999999999999</v>
      </c>
      <c r="D99">
        <v>-0.10105</v>
      </c>
      <c r="E99">
        <v>-5.3179999999999998E-2</v>
      </c>
      <c r="F99">
        <v>1.9703299999999999</v>
      </c>
      <c r="G99">
        <v>1.9798500000000001</v>
      </c>
      <c r="H99" s="15"/>
      <c r="I99" s="11">
        <f t="shared" si="12"/>
        <v>14.107611548556429</v>
      </c>
      <c r="J99" s="10">
        <f t="shared" si="13"/>
        <v>-6.6576115485564289</v>
      </c>
      <c r="K99" s="6">
        <v>106</v>
      </c>
      <c r="L99" s="10">
        <v>1545.6036745406816</v>
      </c>
      <c r="M99" s="10">
        <v>849.54068241469827</v>
      </c>
      <c r="N99" s="10">
        <v>6.1132983377077856</v>
      </c>
      <c r="O99" s="10">
        <v>6.6040778881634985</v>
      </c>
      <c r="P99" s="10">
        <v>6.6720876991221489</v>
      </c>
      <c r="Q99" s="10">
        <v>0.3918587812884694</v>
      </c>
      <c r="R99" s="10">
        <v>5.8731059746116125</v>
      </c>
      <c r="S99" s="10">
        <v>4.7229035387951797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97.81</v>
      </c>
      <c r="AC99" s="6">
        <v>1.8400000000000034</v>
      </c>
      <c r="AD99" s="13">
        <v>0.35</v>
      </c>
      <c r="AE99" s="8">
        <v>667.20876991221496</v>
      </c>
      <c r="AF99" s="6">
        <v>696.98638671160688</v>
      </c>
      <c r="AG99" s="6">
        <v>375.40657743416114</v>
      </c>
      <c r="AH99" s="6">
        <v>0</v>
      </c>
      <c r="AI99" s="6">
        <v>1.7026765808804085</v>
      </c>
      <c r="AJ99" s="6"/>
      <c r="AK99" s="6"/>
      <c r="AL99" s="6"/>
      <c r="AM99" s="6"/>
      <c r="AN99" s="6">
        <v>6.6040778881634985</v>
      </c>
      <c r="AO99" s="6">
        <v>2.0202591583154077</v>
      </c>
      <c r="AP99" s="6">
        <v>3.0032526194732894</v>
      </c>
      <c r="AQ99" s="6">
        <v>111.47500000000001</v>
      </c>
      <c r="AR99" s="6"/>
      <c r="AS99" s="6"/>
      <c r="AT99" s="6">
        <v>4.9137224155339441</v>
      </c>
      <c r="AU99" s="6">
        <v>1</v>
      </c>
      <c r="AV99" s="10"/>
      <c r="AW99" s="13">
        <v>104.54795800674103</v>
      </c>
      <c r="AX99" s="1" t="s">
        <v>150</v>
      </c>
      <c r="AY99" s="17">
        <v>6.6576115485564298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97.81</v>
      </c>
      <c r="BG99" s="18">
        <v>1.8400000000000034</v>
      </c>
      <c r="BH99" s="18">
        <v>0.35</v>
      </c>
      <c r="BI99" s="15"/>
      <c r="BJ99" s="19">
        <f t="shared" ca="1" si="14"/>
        <v>1</v>
      </c>
      <c r="BK99" s="18">
        <f t="shared" ca="1" si="15"/>
        <v>13.888177420965713</v>
      </c>
      <c r="BL99" s="17">
        <f t="shared" si="16"/>
        <v>6.642478267114579</v>
      </c>
      <c r="BM99" s="17">
        <f t="shared" ca="1" si="17"/>
        <v>3.0963999280058059</v>
      </c>
      <c r="BN99" s="16">
        <f t="shared" si="18"/>
        <v>3.3301759654534431</v>
      </c>
      <c r="BO99" s="15"/>
      <c r="BP99" s="2"/>
    </row>
    <row r="100" spans="1:68" x14ac:dyDescent="0.2">
      <c r="A100">
        <v>4.3499999999999996</v>
      </c>
      <c r="B100">
        <v>2.1</v>
      </c>
      <c r="C100">
        <v>0.17569000000000001</v>
      </c>
      <c r="D100">
        <v>-0.10197000000000001</v>
      </c>
      <c r="E100">
        <v>-5.2880000000000003E-2</v>
      </c>
      <c r="F100">
        <v>1.9693499999999999</v>
      </c>
      <c r="G100">
        <v>1.9813000000000001</v>
      </c>
      <c r="H100" s="15"/>
      <c r="I100" s="11">
        <f t="shared" si="12"/>
        <v>14.271653543307085</v>
      </c>
      <c r="J100" s="10">
        <f t="shared" si="13"/>
        <v>-6.8216535433070851</v>
      </c>
      <c r="K100" s="6">
        <v>106</v>
      </c>
      <c r="L100" s="10">
        <v>1562.9921259842511</v>
      </c>
      <c r="M100" s="10">
        <v>856.69291338582684</v>
      </c>
      <c r="N100" s="10">
        <v>6.1843832020997365</v>
      </c>
      <c r="O100" s="10">
        <v>6.4774821458983878</v>
      </c>
      <c r="P100" s="10">
        <v>6.5466485862951105</v>
      </c>
      <c r="Q100" s="10">
        <v>0.38545426754205991</v>
      </c>
      <c r="R100" s="10">
        <v>5.8878105714881022</v>
      </c>
      <c r="S100" s="10">
        <v>4.803225027550198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97.81</v>
      </c>
      <c r="AC100" s="6">
        <v>1.8400000000000034</v>
      </c>
      <c r="AD100" s="13">
        <v>0.35</v>
      </c>
      <c r="AE100" s="8">
        <v>654.66485862951106</v>
      </c>
      <c r="AF100" s="6">
        <v>681.20599394115698</v>
      </c>
      <c r="AG100" s="6">
        <v>365.99864397213327</v>
      </c>
      <c r="AH100" s="6">
        <v>0</v>
      </c>
      <c r="AI100" s="6">
        <v>1.6984242068563309</v>
      </c>
      <c r="AJ100" s="6"/>
      <c r="AK100" s="6"/>
      <c r="AL100" s="6"/>
      <c r="AM100" s="6"/>
      <c r="AN100" s="6">
        <v>6.4774821458983878</v>
      </c>
      <c r="AO100" s="6">
        <v>1.9954683116439405</v>
      </c>
      <c r="AP100" s="6">
        <v>2.9279891517770662</v>
      </c>
      <c r="AQ100" s="6">
        <v>111.47500000000001</v>
      </c>
      <c r="AR100" s="6"/>
      <c r="AS100" s="6"/>
      <c r="AT100" s="6">
        <v>4.7434169228813863</v>
      </c>
      <c r="AU100" s="6">
        <v>1</v>
      </c>
      <c r="AV100" s="10"/>
      <c r="AW100" s="13">
        <v>102.18089909117354</v>
      </c>
      <c r="AX100" s="1" t="s">
        <v>150</v>
      </c>
      <c r="AY100" s="17">
        <v>6.8216535433070904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97.81</v>
      </c>
      <c r="BG100" s="18">
        <v>1.8400000000000034</v>
      </c>
      <c r="BH100" s="18">
        <v>0.35</v>
      </c>
      <c r="BI100" s="15"/>
      <c r="BJ100" s="19">
        <f t="shared" ca="1" si="14"/>
        <v>1</v>
      </c>
      <c r="BK100" s="18">
        <f t="shared" ca="1" si="15"/>
        <v>13.459087692269836</v>
      </c>
      <c r="BL100" s="17">
        <f t="shared" si="16"/>
        <v>6.6859335634926884</v>
      </c>
      <c r="BM100" s="17">
        <f t="shared" ca="1" si="17"/>
        <v>3.1085198556572196</v>
      </c>
      <c r="BN100" s="16">
        <f t="shared" si="18"/>
        <v>3.3374382677246817</v>
      </c>
      <c r="BO100" s="15"/>
      <c r="BP100" s="2"/>
    </row>
    <row r="101" spans="1:68" x14ac:dyDescent="0.2">
      <c r="A101">
        <v>4.4000000000000004</v>
      </c>
      <c r="B101">
        <v>2.1</v>
      </c>
      <c r="C101">
        <v>0.17530000000000001</v>
      </c>
      <c r="D101">
        <v>-0.10392</v>
      </c>
      <c r="E101">
        <v>-5.2589999999999998E-2</v>
      </c>
      <c r="F101">
        <v>1.9692499999999999</v>
      </c>
      <c r="G101">
        <v>1.9841500000000001</v>
      </c>
      <c r="H101" s="15"/>
      <c r="I101" s="11">
        <f t="shared" si="12"/>
        <v>14.435695538057743</v>
      </c>
      <c r="J101" s="10">
        <f t="shared" si="13"/>
        <v>-6.985695538057743</v>
      </c>
      <c r="K101" s="6">
        <v>106</v>
      </c>
      <c r="L101" s="10">
        <v>1580.3805774278208</v>
      </c>
      <c r="M101" s="10">
        <v>863.84514435695553</v>
      </c>
      <c r="N101" s="10">
        <v>6.2554680664916891</v>
      </c>
      <c r="O101" s="10">
        <v>6.3746231053079816</v>
      </c>
      <c r="P101" s="10">
        <v>6.4449076208281744</v>
      </c>
      <c r="Q101" s="10">
        <v>0.37187948297086587</v>
      </c>
      <c r="R101" s="10">
        <v>5.7701289894218712</v>
      </c>
      <c r="S101" s="10">
        <v>4.8808691333467191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97.81</v>
      </c>
      <c r="AC101" s="6">
        <v>1.8400000000000034</v>
      </c>
      <c r="AD101" s="13">
        <v>0.35</v>
      </c>
      <c r="AE101" s="8">
        <v>644.49076208281735</v>
      </c>
      <c r="AF101" s="6">
        <v>668.21361850718984</v>
      </c>
      <c r="AG101" s="6">
        <v>358.36807156211307</v>
      </c>
      <c r="AH101" s="6">
        <v>0</v>
      </c>
      <c r="AI101" s="6">
        <v>1.7330635100762164</v>
      </c>
      <c r="AJ101" s="6"/>
      <c r="AK101" s="6"/>
      <c r="AL101" s="6"/>
      <c r="AM101" s="6"/>
      <c r="AN101" s="6">
        <v>6.3746231053079816</v>
      </c>
      <c r="AO101" s="6">
        <v>1.9688776367134284</v>
      </c>
      <c r="AP101" s="6">
        <v>2.8669445724969047</v>
      </c>
      <c r="AQ101" s="6">
        <v>111.47500000000001</v>
      </c>
      <c r="AR101" s="6"/>
      <c r="AS101" s="6"/>
      <c r="AT101" s="6">
        <v>4.5971153499256081</v>
      </c>
      <c r="AU101" s="6">
        <v>1</v>
      </c>
      <c r="AV101" s="10"/>
      <c r="AW101" s="13">
        <v>100.23204277607849</v>
      </c>
      <c r="AX101" s="1" t="s">
        <v>150</v>
      </c>
      <c r="AY101" s="17">
        <v>6.9856955380577404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97.81</v>
      </c>
      <c r="BG101" s="18">
        <v>1.8400000000000034</v>
      </c>
      <c r="BH101" s="18">
        <v>0.35</v>
      </c>
      <c r="BI101" s="15"/>
      <c r="BJ101" s="19">
        <f t="shared" ca="1" si="14"/>
        <v>1</v>
      </c>
      <c r="BK101" s="18">
        <f t="shared" ca="1" si="15"/>
        <v>13.091969941727514</v>
      </c>
      <c r="BL101" s="17">
        <f t="shared" si="16"/>
        <v>6.5764469049387904</v>
      </c>
      <c r="BM101" s="17">
        <f t="shared" ca="1" si="17"/>
        <v>3.1128755332061027</v>
      </c>
      <c r="BN101" s="16">
        <f t="shared" si="18"/>
        <v>3.3376894842378348</v>
      </c>
      <c r="BO101" s="15"/>
      <c r="BP101" s="2"/>
    </row>
    <row r="102" spans="1:68" x14ac:dyDescent="0.2">
      <c r="A102">
        <v>4.45</v>
      </c>
      <c r="B102">
        <v>2.1</v>
      </c>
      <c r="C102">
        <v>0.17424000000000001</v>
      </c>
      <c r="D102">
        <v>-0.10644000000000001</v>
      </c>
      <c r="E102">
        <v>-5.212E-2</v>
      </c>
      <c r="F102">
        <v>1.9677</v>
      </c>
      <c r="G102">
        <v>1.9845999999999999</v>
      </c>
      <c r="H102" s="15"/>
      <c r="I102" s="11">
        <f t="shared" si="12"/>
        <v>14.599737532808399</v>
      </c>
      <c r="J102" s="10">
        <f t="shared" si="13"/>
        <v>-7.1497375328083992</v>
      </c>
      <c r="K102" s="6">
        <v>106</v>
      </c>
      <c r="L102" s="10">
        <v>1597.7690288713902</v>
      </c>
      <c r="M102" s="10">
        <v>870.9973753280841</v>
      </c>
      <c r="N102" s="10">
        <v>6.3265529308836399</v>
      </c>
      <c r="O102" s="10">
        <v>6.0950575078058522</v>
      </c>
      <c r="P102" s="10">
        <v>6.1671540761123582</v>
      </c>
      <c r="Q102" s="10">
        <v>0.35433668444809191</v>
      </c>
      <c r="R102" s="10">
        <v>5.745546164000789</v>
      </c>
      <c r="S102" s="10">
        <v>5.0067061323962507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97.81</v>
      </c>
      <c r="AC102" s="6">
        <v>1.8400000000000034</v>
      </c>
      <c r="AD102" s="13">
        <v>0.35</v>
      </c>
      <c r="AE102" s="8">
        <v>616.71540761123583</v>
      </c>
      <c r="AF102" s="6">
        <v>634.51388080864854</v>
      </c>
      <c r="AG102" s="6">
        <v>337.53655570842687</v>
      </c>
      <c r="AH102" s="6">
        <v>0</v>
      </c>
      <c r="AI102" s="6">
        <v>1.7404785749796696</v>
      </c>
      <c r="AJ102" s="6"/>
      <c r="AK102" s="6"/>
      <c r="AL102" s="6"/>
      <c r="AM102" s="6"/>
      <c r="AN102" s="6">
        <v>6.0950575078058522</v>
      </c>
      <c r="AO102" s="6">
        <v>1.9050033691803334</v>
      </c>
      <c r="AP102" s="6">
        <v>2.7002924456674151</v>
      </c>
      <c r="AQ102" s="6">
        <v>111.47500000000001</v>
      </c>
      <c r="AR102" s="6"/>
      <c r="AS102" s="6"/>
      <c r="AT102" s="6">
        <v>4.3063904555475476</v>
      </c>
      <c r="AU102" s="6">
        <v>1</v>
      </c>
      <c r="AV102" s="10"/>
      <c r="AW102" s="13">
        <v>95.177082121297275</v>
      </c>
      <c r="AX102" s="1" t="s">
        <v>150</v>
      </c>
      <c r="AY102" s="17">
        <v>7.1497375328084001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97.81</v>
      </c>
      <c r="BG102" s="18">
        <v>1.8400000000000034</v>
      </c>
      <c r="BH102" s="18">
        <v>0.35</v>
      </c>
      <c r="BI102" s="15"/>
      <c r="BJ102" s="19">
        <f t="shared" ca="1" si="14"/>
        <v>1</v>
      </c>
      <c r="BK102" s="18">
        <f t="shared" ca="1" si="15"/>
        <v>12.326718113598362</v>
      </c>
      <c r="BL102" s="17">
        <f t="shared" si="16"/>
        <v>6.6005754811131814</v>
      </c>
      <c r="BM102" s="17">
        <f t="shared" ca="1" si="17"/>
        <v>3.1337295212862104</v>
      </c>
      <c r="BN102" s="16">
        <f t="shared" si="18"/>
        <v>3.3520103650227719</v>
      </c>
      <c r="BO102" s="15"/>
      <c r="BP102" s="2"/>
    </row>
    <row r="103" spans="1:68" x14ac:dyDescent="0.2">
      <c r="A103">
        <v>4.5</v>
      </c>
      <c r="B103">
        <v>2.1</v>
      </c>
      <c r="C103">
        <v>0.17460000000000001</v>
      </c>
      <c r="D103">
        <v>-0.10838</v>
      </c>
      <c r="E103">
        <v>-5.176E-2</v>
      </c>
      <c r="F103">
        <v>1.9670799999999999</v>
      </c>
      <c r="G103">
        <v>1.9879800000000001</v>
      </c>
      <c r="H103" s="15"/>
      <c r="I103" s="11">
        <f t="shared" si="12"/>
        <v>14.763779527559054</v>
      </c>
      <c r="J103" s="10">
        <f t="shared" si="13"/>
        <v>-7.3137795275590536</v>
      </c>
      <c r="K103" s="6">
        <v>106</v>
      </c>
      <c r="L103" s="10">
        <v>1615.1574803149597</v>
      </c>
      <c r="M103" s="10">
        <v>878.14960629921268</v>
      </c>
      <c r="N103" s="10">
        <v>6.3976377952755898</v>
      </c>
      <c r="O103" s="10">
        <v>6.1900043145046881</v>
      </c>
      <c r="P103" s="10">
        <v>6.2634888381368805</v>
      </c>
      <c r="Q103" s="10">
        <v>0.34083151415675011</v>
      </c>
      <c r="R103" s="10">
        <v>5.4415601746028317</v>
      </c>
      <c r="S103" s="10">
        <v>5.1030919189022743</v>
      </c>
      <c r="T103" s="14" t="s">
        <v>33</v>
      </c>
      <c r="U103" s="6">
        <v>3</v>
      </c>
      <c r="V103" s="14" t="s">
        <v>33</v>
      </c>
      <c r="W103" s="6">
        <v>3</v>
      </c>
      <c r="X103" s="14" t="s">
        <v>33</v>
      </c>
      <c r="Y103" s="6">
        <v>3</v>
      </c>
      <c r="Z103" s="14" t="s">
        <v>33</v>
      </c>
      <c r="AA103" s="9">
        <v>3</v>
      </c>
      <c r="AB103" s="7">
        <v>97.81</v>
      </c>
      <c r="AC103" s="6">
        <v>1.8400000000000034</v>
      </c>
      <c r="AD103" s="13">
        <v>0.35</v>
      </c>
      <c r="AE103" s="8">
        <v>626.34888381368796</v>
      </c>
      <c r="AF103" s="6">
        <v>644.82453213838244</v>
      </c>
      <c r="AG103" s="6">
        <v>344.76166286026603</v>
      </c>
      <c r="AH103" s="6">
        <v>0</v>
      </c>
      <c r="AI103" s="6">
        <v>1.8377082452699109</v>
      </c>
      <c r="AJ103" s="6"/>
      <c r="AK103" s="6"/>
      <c r="AL103" s="6"/>
      <c r="AM103" s="6"/>
      <c r="AN103" s="6">
        <v>6.1900043145046881</v>
      </c>
      <c r="AO103" s="6">
        <v>1.9154950409902316</v>
      </c>
      <c r="AP103" s="6">
        <v>2.7580933028821284</v>
      </c>
      <c r="AQ103" s="6">
        <v>111.47500000000001</v>
      </c>
      <c r="AR103" s="6"/>
      <c r="AS103" s="6"/>
      <c r="AT103" s="6">
        <v>4.3325064902369155</v>
      </c>
      <c r="AU103" s="6">
        <v>1</v>
      </c>
      <c r="AV103" s="10"/>
      <c r="AW103" s="13">
        <v>96.723679820757354</v>
      </c>
      <c r="AX103" s="1" t="s">
        <v>150</v>
      </c>
      <c r="AY103" s="17">
        <v>7.31377952755905</v>
      </c>
      <c r="AZ103" s="12">
        <v>100</v>
      </c>
      <c r="BA103" s="12">
        <v>0</v>
      </c>
      <c r="BB103" s="12">
        <v>0</v>
      </c>
      <c r="BC103" s="12">
        <v>100</v>
      </c>
      <c r="BD103" s="12">
        <v>0</v>
      </c>
      <c r="BE103" s="12">
        <v>0</v>
      </c>
      <c r="BF103" s="18">
        <v>97.81</v>
      </c>
      <c r="BG103" s="18">
        <v>1.8400000000000034</v>
      </c>
      <c r="BH103" s="18">
        <v>0.35</v>
      </c>
      <c r="BI103" s="15"/>
      <c r="BJ103" s="19">
        <f t="shared" ca="1" si="14"/>
        <v>1</v>
      </c>
      <c r="BK103" s="18">
        <f t="shared" ca="1" si="15"/>
        <v>12.425923917388637</v>
      </c>
      <c r="BL103" s="17">
        <f t="shared" si="16"/>
        <v>6.2470148524437237</v>
      </c>
      <c r="BM103" s="17">
        <f t="shared" ca="1" si="17"/>
        <v>3.1155657519783722</v>
      </c>
      <c r="BN103" s="16">
        <f t="shared" si="18"/>
        <v>3.3326716085087345</v>
      </c>
      <c r="BO103" s="15"/>
      <c r="BP103" s="2"/>
    </row>
    <row r="104" spans="1:68" x14ac:dyDescent="0.2">
      <c r="A104">
        <v>4.55</v>
      </c>
      <c r="B104">
        <v>2.2000000000000002</v>
      </c>
      <c r="C104">
        <v>0.17427000000000001</v>
      </c>
      <c r="D104">
        <v>-0.10750999999999999</v>
      </c>
      <c r="E104">
        <v>-5.151E-2</v>
      </c>
      <c r="F104">
        <v>1.9667300000000001</v>
      </c>
      <c r="G104">
        <v>1.98783</v>
      </c>
      <c r="H104" s="15"/>
      <c r="I104" s="11">
        <f t="shared" si="12"/>
        <v>14.92782152230971</v>
      </c>
      <c r="J104" s="10">
        <f t="shared" si="13"/>
        <v>-7.4778215223097098</v>
      </c>
      <c r="K104" s="6">
        <v>106</v>
      </c>
      <c r="L104" s="10">
        <v>1632.5459317585292</v>
      </c>
      <c r="M104" s="10">
        <v>885.30183727034125</v>
      </c>
      <c r="N104" s="10">
        <v>6.4687226596675407</v>
      </c>
      <c r="O104" s="10">
        <v>6.1029697416974216</v>
      </c>
      <c r="P104" s="10">
        <v>6.1774181231946743</v>
      </c>
      <c r="Q104" s="10">
        <v>0.34688795650389831</v>
      </c>
      <c r="R104" s="10">
        <v>5.6154197366278318</v>
      </c>
      <c r="S104" s="10">
        <v>5.1700264928647908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33</v>
      </c>
      <c r="AA104" s="9">
        <v>3</v>
      </c>
      <c r="AB104" s="7">
        <v>97.81</v>
      </c>
      <c r="AC104" s="6">
        <v>1.8400000000000034</v>
      </c>
      <c r="AD104" s="13">
        <v>0.35</v>
      </c>
      <c r="AE104" s="8">
        <v>617.74181231946739</v>
      </c>
      <c r="AF104" s="6">
        <v>633.67571558967757</v>
      </c>
      <c r="AG104" s="6">
        <v>338.30635923960057</v>
      </c>
      <c r="AH104" s="6">
        <v>0</v>
      </c>
      <c r="AI104" s="6">
        <v>1.7808107797842363</v>
      </c>
      <c r="AJ104" s="6"/>
      <c r="AK104" s="6"/>
      <c r="AL104" s="6"/>
      <c r="AM104" s="6"/>
      <c r="AN104" s="6">
        <v>6.1029697416974216</v>
      </c>
      <c r="AO104" s="6">
        <v>1.9089196848819374</v>
      </c>
      <c r="AP104" s="6">
        <v>2.7064508739168045</v>
      </c>
      <c r="AQ104" s="6">
        <v>111.47500000000001</v>
      </c>
      <c r="AR104" s="6"/>
      <c r="AS104" s="6"/>
      <c r="AT104" s="6">
        <v>4.2083304193709097</v>
      </c>
      <c r="AU104" s="6">
        <v>1</v>
      </c>
      <c r="AV104" s="10"/>
      <c r="AW104" s="13">
        <v>95.051357338451638</v>
      </c>
      <c r="AX104" s="1" t="s">
        <v>150</v>
      </c>
      <c r="AY104" s="17">
        <v>7.4778215223097098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97.81</v>
      </c>
      <c r="BG104" s="18">
        <v>1.8400000000000034</v>
      </c>
      <c r="BH104" s="18">
        <v>0.35</v>
      </c>
      <c r="BI104" s="15"/>
      <c r="BJ104" s="19">
        <f t="shared" ca="1" si="14"/>
        <v>1</v>
      </c>
      <c r="BK104" s="18">
        <f t="shared" ca="1" si="15"/>
        <v>12.11145155610537</v>
      </c>
      <c r="BL104" s="17">
        <f t="shared" si="16"/>
        <v>6.4704078387163504</v>
      </c>
      <c r="BM104" s="17">
        <f t="shared" ca="1" si="17"/>
        <v>3.1339297674027522</v>
      </c>
      <c r="BN104" s="16">
        <f t="shared" si="18"/>
        <v>3.3455613083941476</v>
      </c>
      <c r="BO104" s="15"/>
      <c r="BP104" s="2"/>
    </row>
    <row r="105" spans="1:68" x14ac:dyDescent="0.2">
      <c r="A105">
        <v>4.5999999999999996</v>
      </c>
      <c r="B105">
        <v>2.1</v>
      </c>
      <c r="C105">
        <v>0.17313999999999999</v>
      </c>
      <c r="D105">
        <v>-0.10821</v>
      </c>
      <c r="E105">
        <v>-5.1339999999999997E-2</v>
      </c>
      <c r="F105">
        <v>1.96618</v>
      </c>
      <c r="G105">
        <v>1.99105</v>
      </c>
      <c r="H105" s="15"/>
      <c r="I105" s="11">
        <f t="shared" si="12"/>
        <v>15.091863517060366</v>
      </c>
      <c r="J105" s="10">
        <f t="shared" si="13"/>
        <v>-7.6418635170603659</v>
      </c>
      <c r="K105" s="6">
        <v>106</v>
      </c>
      <c r="L105" s="10">
        <v>1649.9343832020986</v>
      </c>
      <c r="M105" s="10">
        <v>892.45406824146983</v>
      </c>
      <c r="N105" s="10">
        <v>6.5398075240594924</v>
      </c>
      <c r="O105" s="10">
        <v>5.8049422651149589</v>
      </c>
      <c r="P105" s="10">
        <v>5.8800460699604526</v>
      </c>
      <c r="Q105" s="10">
        <v>0.34201495691423883</v>
      </c>
      <c r="R105" s="10">
        <v>5.8165353271890119</v>
      </c>
      <c r="S105" s="10">
        <v>5.2155420031593032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97.81</v>
      </c>
      <c r="AC105" s="6">
        <v>1.8400000000000034</v>
      </c>
      <c r="AD105" s="13">
        <v>0.35</v>
      </c>
      <c r="AE105" s="8">
        <v>588.00460699604525</v>
      </c>
      <c r="AF105" s="6">
        <v>597.66791806544165</v>
      </c>
      <c r="AG105" s="6">
        <v>316.00345524703397</v>
      </c>
      <c r="AH105" s="6">
        <v>0</v>
      </c>
      <c r="AI105" s="6">
        <v>1.7192365278442749</v>
      </c>
      <c r="AJ105" s="6"/>
      <c r="AK105" s="6"/>
      <c r="AL105" s="6"/>
      <c r="AM105" s="6"/>
      <c r="AN105" s="6">
        <v>5.8049422651149589</v>
      </c>
      <c r="AO105" s="6">
        <v>1.8521101367315176</v>
      </c>
      <c r="AP105" s="6">
        <v>2.5280276419762715</v>
      </c>
      <c r="AQ105" s="6">
        <v>111.47500000000001</v>
      </c>
      <c r="AR105" s="6"/>
      <c r="AS105" s="6"/>
      <c r="AT105" s="6">
        <v>3.9156479939627182</v>
      </c>
      <c r="AU105" s="6">
        <v>1</v>
      </c>
      <c r="AV105" s="10"/>
      <c r="AW105" s="13">
        <v>89.650187709816251</v>
      </c>
      <c r="AX105" s="1" t="s">
        <v>150</v>
      </c>
      <c r="AY105" s="17">
        <v>7.6418635170603704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97.81</v>
      </c>
      <c r="BG105" s="18">
        <v>1.8400000000000034</v>
      </c>
      <c r="BH105" s="18">
        <v>0.35</v>
      </c>
      <c r="BI105" s="15"/>
      <c r="BJ105" s="19">
        <f t="shared" ca="1" si="14"/>
        <v>1</v>
      </c>
      <c r="BK105" s="18">
        <f t="shared" ca="1" si="15"/>
        <v>11.328490861877409</v>
      </c>
      <c r="BL105" s="17">
        <f t="shared" si="16"/>
        <v>6.7657689453351875</v>
      </c>
      <c r="BM105" s="17">
        <f t="shared" ca="1" si="17"/>
        <v>3.168599865585199</v>
      </c>
      <c r="BN105" s="16">
        <f t="shared" si="18"/>
        <v>3.3718778910190959</v>
      </c>
      <c r="BO105" s="15"/>
      <c r="BP105" s="2"/>
    </row>
    <row r="106" spans="1:68" x14ac:dyDescent="0.2">
      <c r="A106">
        <v>4.6500000000000004</v>
      </c>
      <c r="B106">
        <v>2.1</v>
      </c>
      <c r="C106">
        <v>0.17101</v>
      </c>
      <c r="D106">
        <v>-0.11162999999999999</v>
      </c>
      <c r="E106">
        <v>-5.1330000000000001E-2</v>
      </c>
      <c r="F106">
        <v>1.9659500000000001</v>
      </c>
      <c r="G106">
        <v>1.9923</v>
      </c>
      <c r="H106" s="15"/>
      <c r="I106" s="11">
        <f t="shared" si="12"/>
        <v>15.255905511811024</v>
      </c>
      <c r="J106" s="10">
        <f t="shared" si="13"/>
        <v>-7.8059055118110239</v>
      </c>
      <c r="K106" s="6">
        <v>106</v>
      </c>
      <c r="L106" s="10">
        <v>1667.3228346456683</v>
      </c>
      <c r="M106" s="10">
        <v>899.60629921259851</v>
      </c>
      <c r="N106" s="10">
        <v>6.6108923884514432</v>
      </c>
      <c r="O106" s="10">
        <v>5.2431736588135127</v>
      </c>
      <c r="P106" s="10">
        <v>5.3183160179736086</v>
      </c>
      <c r="Q106" s="10">
        <v>0.3182068732047601</v>
      </c>
      <c r="R106" s="10">
        <v>5.9832261213767373</v>
      </c>
      <c r="S106" s="10">
        <v>5.218219386117803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97.81</v>
      </c>
      <c r="AC106" s="6">
        <v>1.8400000000000034</v>
      </c>
      <c r="AD106" s="13">
        <v>0.35</v>
      </c>
      <c r="AE106" s="8">
        <v>531.83160179736092</v>
      </c>
      <c r="AF106" s="6">
        <v>530.55917951148524</v>
      </c>
      <c r="AG106" s="6">
        <v>273.87370134802063</v>
      </c>
      <c r="AH106" s="6">
        <v>0</v>
      </c>
      <c r="AI106" s="6">
        <v>1.6713391399787185</v>
      </c>
      <c r="AJ106" s="6"/>
      <c r="AK106" s="6"/>
      <c r="AL106" s="6"/>
      <c r="AM106" s="6"/>
      <c r="AN106" s="6">
        <v>5.2431736588135127</v>
      </c>
      <c r="AO106" s="6">
        <v>1.7272022037575674</v>
      </c>
      <c r="AP106" s="6">
        <v>2.1909896107841651</v>
      </c>
      <c r="AQ106" s="6">
        <v>111.47500000000001</v>
      </c>
      <c r="AR106" s="6"/>
      <c r="AS106" s="6"/>
      <c r="AT106" s="6">
        <v>3.4190781336629454</v>
      </c>
      <c r="AU106" s="6">
        <v>1</v>
      </c>
      <c r="AV106" s="10"/>
      <c r="AW106" s="13">
        <v>79.583876926722795</v>
      </c>
      <c r="AX106" s="1" t="s">
        <v>150</v>
      </c>
      <c r="AY106" s="17">
        <v>7.8059055118110203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97.81</v>
      </c>
      <c r="BG106" s="18">
        <v>1.8400000000000034</v>
      </c>
      <c r="BH106" s="18">
        <v>0.35</v>
      </c>
      <c r="BI106" s="15"/>
      <c r="BJ106" s="19">
        <f t="shared" ca="1" si="14"/>
        <v>1</v>
      </c>
      <c r="BK106" s="18">
        <f t="shared" ca="1" si="15"/>
        <v>9.9702605563702118</v>
      </c>
      <c r="BL106" s="17">
        <f t="shared" si="16"/>
        <v>7.0954599972667829</v>
      </c>
      <c r="BM106" s="17">
        <f t="shared" ca="1" si="17"/>
        <v>3.224321942127971</v>
      </c>
      <c r="BN106" s="16">
        <f t="shared" si="18"/>
        <v>3.4143897016621554</v>
      </c>
      <c r="BO106" s="15"/>
      <c r="BP106" s="2"/>
    </row>
    <row r="107" spans="1:68" x14ac:dyDescent="0.2">
      <c r="A107">
        <v>4.7</v>
      </c>
      <c r="B107">
        <v>0.4</v>
      </c>
      <c r="C107">
        <v>0.16902</v>
      </c>
      <c r="D107">
        <v>-0.11425</v>
      </c>
      <c r="E107">
        <v>-5.1139999999999998E-2</v>
      </c>
      <c r="F107">
        <v>1.9652499999999999</v>
      </c>
      <c r="G107">
        <v>1.99563</v>
      </c>
      <c r="H107" s="15"/>
      <c r="I107" s="11">
        <f t="shared" si="12"/>
        <v>15.41994750656168</v>
      </c>
      <c r="J107" s="10">
        <f t="shared" si="13"/>
        <v>-7.9699475065616801</v>
      </c>
      <c r="K107" s="6">
        <v>106</v>
      </c>
      <c r="L107" s="10">
        <v>1684.7112860892378</v>
      </c>
      <c r="M107" s="10">
        <v>906.75853018372709</v>
      </c>
      <c r="N107" s="10">
        <v>6.6819772528433941</v>
      </c>
      <c r="O107" s="10">
        <v>4.7183288106727259</v>
      </c>
      <c r="P107" s="10">
        <v>4.7942037018102681</v>
      </c>
      <c r="Q107" s="10">
        <v>0.29996793188346332</v>
      </c>
      <c r="R107" s="10">
        <v>6.2568874945842801</v>
      </c>
      <c r="S107" s="10">
        <v>5.269089662329316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97.81</v>
      </c>
      <c r="AC107" s="6">
        <v>1.8400000000000034</v>
      </c>
      <c r="AD107" s="13">
        <v>0.35</v>
      </c>
      <c r="AE107" s="8">
        <v>479.42037018102684</v>
      </c>
      <c r="AF107" s="6">
        <v>467.8760569367646</v>
      </c>
      <c r="AG107" s="6">
        <v>239.71018509051339</v>
      </c>
      <c r="AH107" s="6">
        <v>0</v>
      </c>
      <c r="AI107" s="6">
        <v>1.5982387422908937</v>
      </c>
      <c r="AJ107" s="6"/>
      <c r="AK107" s="6"/>
      <c r="AL107" s="6"/>
      <c r="AM107" s="6"/>
      <c r="AN107" s="6">
        <v>4.7183288106727259</v>
      </c>
      <c r="AO107" s="6">
        <v>1.6140344549086876</v>
      </c>
      <c r="AP107" s="6">
        <v>1</v>
      </c>
      <c r="AQ107" s="6">
        <v>111.47500000000001</v>
      </c>
      <c r="AR107" s="6"/>
      <c r="AS107" s="6"/>
      <c r="AT107" s="6">
        <v>2.9650993459566601</v>
      </c>
      <c r="AU107" s="6">
        <v>1</v>
      </c>
      <c r="AV107" s="10"/>
      <c r="AW107" s="13">
        <v>70.181408540514695</v>
      </c>
      <c r="AX107" s="1" t="s">
        <v>150</v>
      </c>
      <c r="AY107" s="17">
        <v>7.9699475065616801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97.81</v>
      </c>
      <c r="BG107" s="18">
        <v>1.8400000000000034</v>
      </c>
      <c r="BH107" s="18">
        <v>0.35</v>
      </c>
      <c r="BI107" s="15"/>
      <c r="BJ107" s="19">
        <f t="shared" ca="1" si="14"/>
        <v>1</v>
      </c>
      <c r="BK107" s="18">
        <f t="shared" ca="1" si="15"/>
        <v>8.7164287452910472</v>
      </c>
      <c r="BL107" s="17">
        <f t="shared" si="16"/>
        <v>7.5905735094774274</v>
      </c>
      <c r="BM107" s="17">
        <f t="shared" ca="1" si="17"/>
        <v>3.2879081851021694</v>
      </c>
      <c r="BN107" s="16">
        <f t="shared" si="18"/>
        <v>3.4623134420010628</v>
      </c>
      <c r="BO107" s="15"/>
      <c r="BP107" s="2"/>
    </row>
    <row r="108" spans="1:68" x14ac:dyDescent="0.2">
      <c r="A108">
        <v>4.75</v>
      </c>
      <c r="B108">
        <v>2.1</v>
      </c>
      <c r="C108">
        <v>0.16749</v>
      </c>
      <c r="D108">
        <v>-0.11502999999999999</v>
      </c>
      <c r="E108">
        <v>-5.0939999999999999E-2</v>
      </c>
      <c r="F108">
        <v>1.96533</v>
      </c>
      <c r="G108">
        <v>1.9966999999999999</v>
      </c>
      <c r="H108" s="15"/>
      <c r="I108" s="11">
        <f t="shared" si="12"/>
        <v>15.583989501312335</v>
      </c>
      <c r="J108" s="10">
        <f t="shared" si="13"/>
        <v>-8.1339895013123353</v>
      </c>
      <c r="K108" s="6">
        <v>106</v>
      </c>
      <c r="L108" s="10">
        <v>1702.0997375328072</v>
      </c>
      <c r="M108" s="10">
        <v>913.91076115485566</v>
      </c>
      <c r="N108" s="10">
        <v>6.7530621172353449</v>
      </c>
      <c r="O108" s="10">
        <v>4.3148048822026714</v>
      </c>
      <c r="P108" s="10">
        <v>4.3914508596322621</v>
      </c>
      <c r="Q108" s="10">
        <v>0.2945380180549857</v>
      </c>
      <c r="R108" s="10">
        <v>6.7070776258134002</v>
      </c>
      <c r="S108" s="10">
        <v>5.3226373214993297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155</v>
      </c>
      <c r="AA108" s="9">
        <v>2</v>
      </c>
      <c r="AB108" s="7">
        <v>97.81</v>
      </c>
      <c r="AC108" s="6">
        <v>1.8400000000000034</v>
      </c>
      <c r="AD108" s="13">
        <v>0.35</v>
      </c>
      <c r="AE108" s="8">
        <v>439.14508596322622</v>
      </c>
      <c r="AF108" s="6">
        <v>419.4705195367892</v>
      </c>
      <c r="AG108" s="6">
        <v>219.57254298161311</v>
      </c>
      <c r="AH108" s="6">
        <v>0</v>
      </c>
      <c r="AI108" s="6">
        <v>1.4909623174053024</v>
      </c>
      <c r="AJ108" s="6"/>
      <c r="AK108" s="6"/>
      <c r="AL108" s="6"/>
      <c r="AM108" s="6"/>
      <c r="AN108" s="6">
        <v>4.3148048822026714</v>
      </c>
      <c r="AO108" s="6">
        <v>1.5360705394827294</v>
      </c>
      <c r="AP108" s="6">
        <v>1</v>
      </c>
      <c r="AQ108" s="6">
        <v>111.47500000000001</v>
      </c>
      <c r="AR108" s="6"/>
      <c r="AS108" s="6"/>
      <c r="AT108" s="6">
        <v>2.6166550686312693</v>
      </c>
      <c r="AU108" s="6">
        <v>1</v>
      </c>
      <c r="AV108" s="10"/>
      <c r="AW108" s="13">
        <v>62.920577930518384</v>
      </c>
      <c r="AX108" s="1" t="s">
        <v>150</v>
      </c>
      <c r="AY108" s="17">
        <v>8.1339895013123407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97.81</v>
      </c>
      <c r="BG108" s="18">
        <v>1.8400000000000034</v>
      </c>
      <c r="BH108" s="18">
        <v>0.35</v>
      </c>
      <c r="BI108" s="15"/>
      <c r="BJ108" s="19">
        <f t="shared" ca="1" si="14"/>
        <v>1</v>
      </c>
      <c r="BK108" s="18">
        <f t="shared" ca="1" si="15"/>
        <v>7.7478045808150027</v>
      </c>
      <c r="BL108" s="17">
        <f t="shared" si="16"/>
        <v>8.3193406287843104</v>
      </c>
      <c r="BM108" s="17">
        <f t="shared" ca="1" si="17"/>
        <v>3.3527032863230803</v>
      </c>
      <c r="BN108" s="16">
        <f t="shared" si="18"/>
        <v>3.5108665079359858</v>
      </c>
      <c r="BO108" s="15"/>
      <c r="BP108" s="2"/>
    </row>
    <row r="109" spans="1:68" x14ac:dyDescent="0.2">
      <c r="A109">
        <v>4.8</v>
      </c>
      <c r="B109">
        <v>2.1</v>
      </c>
      <c r="C109">
        <v>0.16250000000000001</v>
      </c>
      <c r="D109">
        <v>-0.11778</v>
      </c>
      <c r="E109">
        <v>-5.1479999999999998E-2</v>
      </c>
      <c r="F109">
        <v>1.9676499999999999</v>
      </c>
      <c r="G109">
        <v>2.0003299999999999</v>
      </c>
      <c r="H109" s="15"/>
      <c r="I109" s="11">
        <f t="shared" si="12"/>
        <v>15.748031496062991</v>
      </c>
      <c r="J109" s="10">
        <f t="shared" si="13"/>
        <v>-8.2980314960629897</v>
      </c>
      <c r="K109" s="6">
        <v>106</v>
      </c>
      <c r="L109" s="10">
        <v>1719.4881889763767</v>
      </c>
      <c r="M109" s="10">
        <v>921.06299212598424</v>
      </c>
      <c r="N109" s="10">
        <v>6.8241469816272957</v>
      </c>
      <c r="O109" s="10">
        <v>2.9987366449049153</v>
      </c>
      <c r="P109" s="10">
        <v>3.0733006893459756</v>
      </c>
      <c r="Q109" s="10">
        <v>0.27539409109560942</v>
      </c>
      <c r="R109" s="10">
        <v>8.9608573625841856</v>
      </c>
      <c r="S109" s="10">
        <v>5.178058641740293</v>
      </c>
      <c r="T109" s="14" t="s">
        <v>149</v>
      </c>
      <c r="U109" s="6">
        <v>2</v>
      </c>
      <c r="V109" s="14" t="s">
        <v>163</v>
      </c>
      <c r="W109" s="6">
        <v>2</v>
      </c>
      <c r="X109" s="14" t="s">
        <v>163</v>
      </c>
      <c r="Y109" s="6">
        <v>2</v>
      </c>
      <c r="Z109" s="14" t="s">
        <v>155</v>
      </c>
      <c r="AA109" s="9">
        <v>2</v>
      </c>
      <c r="AB109" s="7">
        <v>97.81</v>
      </c>
      <c r="AC109" s="6">
        <v>1.8400000000000034</v>
      </c>
      <c r="AD109" s="13">
        <v>0.35</v>
      </c>
      <c r="AE109" s="8">
        <v>307.33006893459753</v>
      </c>
      <c r="AF109" s="6">
        <v>263.37117882995733</v>
      </c>
      <c r="AG109" s="6">
        <v>153.66503446729877</v>
      </c>
      <c r="AH109" s="6">
        <v>0</v>
      </c>
      <c r="AI109" s="6">
        <v>1.1159646443826599</v>
      </c>
      <c r="AJ109" s="6"/>
      <c r="AK109" s="6"/>
      <c r="AL109" s="6"/>
      <c r="AM109" s="6"/>
      <c r="AN109" s="6">
        <v>2.9987366449049153</v>
      </c>
      <c r="AO109" s="6">
        <v>1.2774039593360071</v>
      </c>
      <c r="AP109" s="6">
        <v>1</v>
      </c>
      <c r="AQ109" s="6">
        <v>79.625</v>
      </c>
      <c r="AR109" s="6"/>
      <c r="AS109" s="6"/>
      <c r="AT109" s="6">
        <v>1.5887607846784277</v>
      </c>
      <c r="AU109" s="6">
        <v>1</v>
      </c>
      <c r="AV109" s="10"/>
      <c r="AW109" s="13">
        <v>39.505676824493605</v>
      </c>
      <c r="AX109" s="1" t="s">
        <v>150</v>
      </c>
      <c r="AY109" s="17">
        <v>8.2980314960629897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97.81</v>
      </c>
      <c r="BG109" s="18">
        <v>1.8400000000000034</v>
      </c>
      <c r="BH109" s="18">
        <v>0.35</v>
      </c>
      <c r="BI109" s="15"/>
      <c r="BJ109" s="19">
        <f t="shared" ca="1" si="14"/>
        <v>1</v>
      </c>
      <c r="BK109" s="18">
        <f t="shared" ca="1" si="15"/>
        <v>4.8065259678895309</v>
      </c>
      <c r="BL109" s="17">
        <f t="shared" si="16"/>
        <v>12.441249152398676</v>
      </c>
      <c r="BM109" s="17">
        <f t="shared" ca="1" si="17"/>
        <v>3.6238763802508709</v>
      </c>
      <c r="BN109" s="16">
        <f t="shared" si="18"/>
        <v>3.7101707243226389</v>
      </c>
      <c r="BO109" s="15"/>
      <c r="BP109" s="2"/>
    </row>
    <row r="110" spans="1:68" x14ac:dyDescent="0.2">
      <c r="A110">
        <v>4.8499999999999996</v>
      </c>
      <c r="B110">
        <v>2.1</v>
      </c>
      <c r="C110">
        <v>0.16446</v>
      </c>
      <c r="D110">
        <v>-0.12346</v>
      </c>
      <c r="E110">
        <v>-5.108E-2</v>
      </c>
      <c r="F110">
        <v>1.9640500000000001</v>
      </c>
      <c r="G110">
        <v>1.9988300000000001</v>
      </c>
      <c r="H110" s="15"/>
      <c r="I110" s="11">
        <f t="shared" si="12"/>
        <v>15.912073490813647</v>
      </c>
      <c r="J110" s="10">
        <f t="shared" si="13"/>
        <v>-8.4620734908136477</v>
      </c>
      <c r="K110" s="6">
        <v>106</v>
      </c>
      <c r="L110" s="10">
        <v>1736.8766404199462</v>
      </c>
      <c r="M110" s="10">
        <v>928.21522309711281</v>
      </c>
      <c r="N110" s="10">
        <v>6.8952318460192465</v>
      </c>
      <c r="O110" s="10">
        <v>3.5156692591541323</v>
      </c>
      <c r="P110" s="10">
        <v>3.5917754761792891</v>
      </c>
      <c r="Q110" s="10">
        <v>0.23585318013951584</v>
      </c>
      <c r="R110" s="10">
        <v>6.5664789378873429</v>
      </c>
      <c r="S110" s="10">
        <v>5.2851539600803195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155</v>
      </c>
      <c r="AA110" s="9">
        <v>2</v>
      </c>
      <c r="AB110" s="7">
        <v>97.81</v>
      </c>
      <c r="AC110" s="6">
        <v>1.8400000000000034</v>
      </c>
      <c r="AD110" s="13">
        <v>0.35</v>
      </c>
      <c r="AE110" s="8">
        <v>359.17754761792889</v>
      </c>
      <c r="AF110" s="6">
        <v>323.34536249013718</v>
      </c>
      <c r="AG110" s="6">
        <v>179.58877380896445</v>
      </c>
      <c r="AH110" s="6">
        <v>0</v>
      </c>
      <c r="AI110" s="6">
        <v>1.5228861760755661</v>
      </c>
      <c r="AJ110" s="6"/>
      <c r="AK110" s="6"/>
      <c r="AL110" s="6"/>
      <c r="AM110" s="6"/>
      <c r="AN110" s="6">
        <v>3.5156692591541323</v>
      </c>
      <c r="AO110" s="6">
        <v>1.3352172246513161</v>
      </c>
      <c r="AP110" s="6">
        <v>1</v>
      </c>
      <c r="AQ110" s="6">
        <v>111.47500000000001</v>
      </c>
      <c r="AR110" s="6"/>
      <c r="AS110" s="6"/>
      <c r="AT110" s="6">
        <v>1.9507727511269399</v>
      </c>
      <c r="AU110" s="6">
        <v>1</v>
      </c>
      <c r="AV110" s="10"/>
      <c r="AW110" s="13">
        <v>48.501804373520578</v>
      </c>
      <c r="AX110" s="1" t="s">
        <v>150</v>
      </c>
      <c r="AY110" s="17">
        <v>8.4620734908136495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97.81</v>
      </c>
      <c r="BG110" s="18">
        <v>1.8400000000000034</v>
      </c>
      <c r="BH110" s="18">
        <v>0.35</v>
      </c>
      <c r="BI110" s="15"/>
      <c r="BJ110" s="19">
        <f t="shared" ca="1" si="14"/>
        <v>1</v>
      </c>
      <c r="BK110" s="18">
        <f t="shared" ca="1" si="15"/>
        <v>5.8679002201289947</v>
      </c>
      <c r="BL110" s="17">
        <f t="shared" si="16"/>
        <v>8.6604473347174942</v>
      </c>
      <c r="BM110" s="17">
        <f t="shared" ca="1" si="17"/>
        <v>3.4573365278060679</v>
      </c>
      <c r="BN110" s="16">
        <f t="shared" si="18"/>
        <v>3.5769126976182086</v>
      </c>
      <c r="BO110" s="15"/>
      <c r="BP110" s="2"/>
    </row>
    <row r="111" spans="1:68" x14ac:dyDescent="0.2">
      <c r="A111">
        <v>4.9000000000000004</v>
      </c>
      <c r="B111">
        <v>2.1</v>
      </c>
      <c r="C111">
        <v>0.16335</v>
      </c>
      <c r="D111">
        <v>-0.12695000000000001</v>
      </c>
      <c r="E111">
        <v>-5.0770000000000003E-2</v>
      </c>
      <c r="F111">
        <v>1.96458</v>
      </c>
      <c r="G111">
        <v>2.0014799999999999</v>
      </c>
      <c r="H111" s="15"/>
      <c r="I111" s="11">
        <f t="shared" si="12"/>
        <v>16.076115485564305</v>
      </c>
      <c r="J111" s="10">
        <f t="shared" si="13"/>
        <v>-8.6261154855643056</v>
      </c>
      <c r="K111" s="6">
        <v>106</v>
      </c>
      <c r="L111" s="10">
        <v>1754.2650918635159</v>
      </c>
      <c r="M111" s="10">
        <v>935.3674540682415</v>
      </c>
      <c r="N111" s="10">
        <v>6.9663167104111983</v>
      </c>
      <c r="O111" s="10">
        <v>3.2229166051660538</v>
      </c>
      <c r="P111" s="10">
        <v>3.300218005943885</v>
      </c>
      <c r="Q111" s="10">
        <v>0.21155779647107098</v>
      </c>
      <c r="R111" s="10">
        <v>6.410418829605895</v>
      </c>
      <c r="S111" s="10">
        <v>5.3681528317938403</v>
      </c>
      <c r="T111" s="14" t="s">
        <v>33</v>
      </c>
      <c r="U111" s="6">
        <v>3</v>
      </c>
      <c r="V111" s="14" t="s">
        <v>163</v>
      </c>
      <c r="W111" s="6">
        <v>2</v>
      </c>
      <c r="X111" s="14" t="s">
        <v>33</v>
      </c>
      <c r="Y111" s="6">
        <v>3</v>
      </c>
      <c r="Z111" s="14" t="s">
        <v>155</v>
      </c>
      <c r="AA111" s="9">
        <v>2</v>
      </c>
      <c r="AB111" s="7">
        <v>97.81</v>
      </c>
      <c r="AC111" s="6">
        <v>1.8400000000000034</v>
      </c>
      <c r="AD111" s="13">
        <v>0.35</v>
      </c>
      <c r="AE111" s="8">
        <v>330.02180059438854</v>
      </c>
      <c r="AF111" s="6">
        <v>288.02163355399728</v>
      </c>
      <c r="AG111" s="6">
        <v>165.01090029719427</v>
      </c>
      <c r="AH111" s="6">
        <v>0</v>
      </c>
      <c r="AI111" s="6">
        <v>1.5599604746285802</v>
      </c>
      <c r="AJ111" s="6"/>
      <c r="AK111" s="6"/>
      <c r="AL111" s="6"/>
      <c r="AM111" s="6"/>
      <c r="AN111" s="6">
        <v>3.2229166051660538</v>
      </c>
      <c r="AO111" s="6">
        <v>1.2595357977273263</v>
      </c>
      <c r="AP111" s="6">
        <v>1</v>
      </c>
      <c r="AQ111" s="6">
        <v>111.47500000000001</v>
      </c>
      <c r="AR111" s="6"/>
      <c r="AS111" s="6"/>
      <c r="AT111" s="6">
        <v>1.710370058586576</v>
      </c>
      <c r="AU111" s="6">
        <v>1</v>
      </c>
      <c r="AV111" s="10"/>
      <c r="AW111" s="13">
        <v>43.203245033099591</v>
      </c>
      <c r="AX111" s="1" t="s">
        <v>150</v>
      </c>
      <c r="AY111" s="17">
        <v>8.6261154855643092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97.81</v>
      </c>
      <c r="BG111" s="18">
        <v>1.8400000000000034</v>
      </c>
      <c r="BH111" s="18">
        <v>0.35</v>
      </c>
      <c r="BI111" s="15"/>
      <c r="BJ111" s="19">
        <f t="shared" ca="1" si="14"/>
        <v>1</v>
      </c>
      <c r="BK111" s="18">
        <f t="shared" ca="1" si="15"/>
        <v>5.1810343613587957</v>
      </c>
      <c r="BL111" s="17">
        <f t="shared" si="16"/>
        <v>8.730925919138329</v>
      </c>
      <c r="BM111" s="17">
        <f t="shared" ca="1" si="17"/>
        <v>3.5019169337627578</v>
      </c>
      <c r="BN111" s="16">
        <f t="shared" si="18"/>
        <v>3.6013036337427513</v>
      </c>
      <c r="BO111" s="15"/>
      <c r="BP111" s="2"/>
    </row>
    <row r="112" spans="1:68" x14ac:dyDescent="0.2">
      <c r="A112">
        <v>4.95</v>
      </c>
      <c r="B112">
        <v>2.1</v>
      </c>
      <c r="C112">
        <v>0.16264000000000001</v>
      </c>
      <c r="D112">
        <v>-0.13025999999999999</v>
      </c>
      <c r="E112">
        <v>-4.9700000000000001E-2</v>
      </c>
      <c r="F112">
        <v>1.9648000000000001</v>
      </c>
      <c r="G112">
        <v>1.9998</v>
      </c>
      <c r="H112" s="15"/>
      <c r="I112" s="11">
        <f t="shared" si="12"/>
        <v>16.240157480314959</v>
      </c>
      <c r="J112" s="10">
        <f t="shared" si="13"/>
        <v>-8.79015748031496</v>
      </c>
      <c r="K112" s="6">
        <v>106</v>
      </c>
      <c r="L112" s="10">
        <v>1771.6535433070853</v>
      </c>
      <c r="M112" s="10">
        <v>942.51968503937007</v>
      </c>
      <c r="N112" s="10">
        <v>7.0374015748031491</v>
      </c>
      <c r="O112" s="10">
        <v>3.0356604030655743</v>
      </c>
      <c r="P112" s="10">
        <v>3.1170871155058633</v>
      </c>
      <c r="Q112" s="10">
        <v>0.18851546983996734</v>
      </c>
      <c r="R112" s="10">
        <v>6.0478088309499718</v>
      </c>
      <c r="S112" s="10">
        <v>5.6546328083534121</v>
      </c>
      <c r="T112" s="14" t="s">
        <v>33</v>
      </c>
      <c r="U112" s="6">
        <v>3</v>
      </c>
      <c r="V112" s="14" t="s">
        <v>163</v>
      </c>
      <c r="W112" s="6">
        <v>2</v>
      </c>
      <c r="X112" s="14" t="s">
        <v>33</v>
      </c>
      <c r="Y112" s="6">
        <v>3</v>
      </c>
      <c r="Z112" s="14" t="s">
        <v>155</v>
      </c>
      <c r="AA112" s="9">
        <v>2</v>
      </c>
      <c r="AB112" s="7">
        <v>97.81</v>
      </c>
      <c r="AC112" s="6">
        <v>1.8400000000000034</v>
      </c>
      <c r="AD112" s="13">
        <v>0.35</v>
      </c>
      <c r="AE112" s="8">
        <v>311.70871155058632</v>
      </c>
      <c r="AF112" s="6">
        <v>265.45397282931418</v>
      </c>
      <c r="AG112" s="6">
        <v>155.85435577529316</v>
      </c>
      <c r="AH112" s="6">
        <v>0</v>
      </c>
      <c r="AI112" s="6">
        <v>1.6534914180528471</v>
      </c>
      <c r="AJ112" s="6"/>
      <c r="AK112" s="6"/>
      <c r="AL112" s="6"/>
      <c r="AM112" s="6"/>
      <c r="AN112" s="6">
        <v>3.0356604030655743</v>
      </c>
      <c r="AO112" s="6">
        <v>1.2041717864622401</v>
      </c>
      <c r="AP112" s="6">
        <v>1</v>
      </c>
      <c r="AQ112" s="6">
        <v>111.47500000000001</v>
      </c>
      <c r="AR112" s="6"/>
      <c r="AS112" s="6"/>
      <c r="AT112" s="6">
        <v>1.5543927738663761</v>
      </c>
      <c r="AU112" s="6">
        <v>1</v>
      </c>
      <c r="AV112" s="10"/>
      <c r="AW112" s="13">
        <v>39.818095924397127</v>
      </c>
      <c r="AX112" s="1" t="s">
        <v>150</v>
      </c>
      <c r="AY112" s="17">
        <v>8.79015748031496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97.81</v>
      </c>
      <c r="BG112" s="18">
        <v>1.8400000000000034</v>
      </c>
      <c r="BH112" s="18">
        <v>0.35</v>
      </c>
      <c r="BI112" s="15"/>
      <c r="BJ112" s="19">
        <f t="shared" ca="1" si="14"/>
        <v>1</v>
      </c>
      <c r="BK112" s="18">
        <f t="shared" ca="1" si="15"/>
        <v>4.7346710721678322</v>
      </c>
      <c r="BL112" s="17">
        <f t="shared" si="16"/>
        <v>8.4488334299210983</v>
      </c>
      <c r="BM112" s="17">
        <f t="shared" ca="1" si="17"/>
        <v>3.5240802071654307</v>
      </c>
      <c r="BN112" s="16">
        <f t="shared" si="18"/>
        <v>3.6077331870182676</v>
      </c>
      <c r="BO112" s="15"/>
      <c r="BP112" s="2"/>
    </row>
    <row r="113" spans="1:68" x14ac:dyDescent="0.2">
      <c r="A113">
        <v>5</v>
      </c>
      <c r="B113">
        <v>2.1</v>
      </c>
      <c r="C113">
        <v>0.16513</v>
      </c>
      <c r="D113">
        <v>-0.13108</v>
      </c>
      <c r="E113">
        <v>-4.8820000000000002E-2</v>
      </c>
      <c r="F113">
        <v>1.9633499999999999</v>
      </c>
      <c r="G113">
        <v>1.99973</v>
      </c>
      <c r="H113" s="15"/>
      <c r="I113" s="11">
        <f t="shared" si="12"/>
        <v>16.404199475065617</v>
      </c>
      <c r="J113" s="10">
        <f t="shared" si="13"/>
        <v>-8.954199475065618</v>
      </c>
      <c r="K113" s="6">
        <v>106</v>
      </c>
      <c r="L113" s="10">
        <v>1789.041994750655</v>
      </c>
      <c r="M113" s="10">
        <v>949.67191601049876</v>
      </c>
      <c r="N113" s="10">
        <v>7.1084864391951008</v>
      </c>
      <c r="O113" s="10">
        <v>3.6923758160658555</v>
      </c>
      <c r="P113" s="10">
        <v>3.7771953081911569</v>
      </c>
      <c r="Q113" s="10">
        <v>0.18280709889208047</v>
      </c>
      <c r="R113" s="10">
        <v>4.8397576502239197</v>
      </c>
      <c r="S113" s="10">
        <v>5.8902425087014709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97.81</v>
      </c>
      <c r="AC113" s="6">
        <v>1.8400000000000034</v>
      </c>
      <c r="AD113" s="13">
        <v>0.35</v>
      </c>
      <c r="AE113" s="8">
        <v>377.71953081911568</v>
      </c>
      <c r="AF113" s="6">
        <v>342.0909101191387</v>
      </c>
      <c r="AG113" s="6">
        <v>188.85976540955784</v>
      </c>
      <c r="AH113" s="6">
        <v>0</v>
      </c>
      <c r="AI113" s="6">
        <v>2.0662191627585593</v>
      </c>
      <c r="AJ113" s="6"/>
      <c r="AK113" s="6"/>
      <c r="AL113" s="6"/>
      <c r="AM113" s="6"/>
      <c r="AN113" s="6">
        <v>3.6923758160658555</v>
      </c>
      <c r="AO113" s="6">
        <v>1.3212684076155112</v>
      </c>
      <c r="AP113" s="6">
        <v>1</v>
      </c>
      <c r="AQ113" s="6">
        <v>111.47500000000001</v>
      </c>
      <c r="AR113" s="6"/>
      <c r="AS113" s="6"/>
      <c r="AT113" s="6">
        <v>2.0088135004561445</v>
      </c>
      <c r="AU113" s="6">
        <v>1</v>
      </c>
      <c r="AV113" s="10"/>
      <c r="AW113" s="13">
        <v>51.313636517870805</v>
      </c>
      <c r="AX113" s="1" t="s">
        <v>150</v>
      </c>
      <c r="AY113" s="17">
        <v>8.9541994750656198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97.81</v>
      </c>
      <c r="BG113" s="18">
        <v>1.8400000000000034</v>
      </c>
      <c r="BH113" s="18">
        <v>0.35</v>
      </c>
      <c r="BI113" s="15"/>
      <c r="BJ113" s="19">
        <f t="shared" ca="1" si="14"/>
        <v>1</v>
      </c>
      <c r="BK113" s="18">
        <f t="shared" ca="1" si="15"/>
        <v>6.0708846122895368</v>
      </c>
      <c r="BL113" s="17">
        <f t="shared" si="16"/>
        <v>6.3415800462156264</v>
      </c>
      <c r="BM113" s="17">
        <f t="shared" ca="1" si="17"/>
        <v>3.3627217509315352</v>
      </c>
      <c r="BN113" s="16">
        <f t="shared" si="18"/>
        <v>3.4848060479143252</v>
      </c>
      <c r="BO113" s="15"/>
      <c r="BP113" s="2"/>
    </row>
    <row r="114" spans="1:68" x14ac:dyDescent="0.2">
      <c r="A114">
        <v>5.05</v>
      </c>
      <c r="B114">
        <v>2.1</v>
      </c>
      <c r="C114">
        <v>0.16792000000000001</v>
      </c>
      <c r="D114">
        <v>-0.12520000000000001</v>
      </c>
      <c r="E114">
        <v>-4.8120000000000003E-2</v>
      </c>
      <c r="F114">
        <v>1.9629000000000001</v>
      </c>
      <c r="G114">
        <v>1.99793</v>
      </c>
      <c r="H114" s="15"/>
      <c r="I114" s="11">
        <f t="shared" si="12"/>
        <v>16.568241469816272</v>
      </c>
      <c r="J114" s="10">
        <f t="shared" si="13"/>
        <v>-9.1182414698162724</v>
      </c>
      <c r="K114" s="6">
        <v>106</v>
      </c>
      <c r="L114" s="10">
        <v>1806.4304461942245</v>
      </c>
      <c r="M114" s="10">
        <v>956.82414698162734</v>
      </c>
      <c r="N114" s="10">
        <v>7.1795713035870499</v>
      </c>
      <c r="O114" s="10">
        <v>4.4282135679818406</v>
      </c>
      <c r="P114" s="10">
        <v>4.5157318621293108</v>
      </c>
      <c r="Q114" s="10">
        <v>0.22374029544521953</v>
      </c>
      <c r="R114" s="10">
        <v>4.9546851380081476</v>
      </c>
      <c r="S114" s="10">
        <v>6.0776593157965166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97.81</v>
      </c>
      <c r="AC114" s="6">
        <v>1.8400000000000034</v>
      </c>
      <c r="AD114" s="13">
        <v>0.35</v>
      </c>
      <c r="AE114" s="8">
        <v>451.57318621293109</v>
      </c>
      <c r="AF114" s="6">
        <v>427.95471343871156</v>
      </c>
      <c r="AG114" s="6">
        <v>225.78659310646555</v>
      </c>
      <c r="AH114" s="6">
        <v>0</v>
      </c>
      <c r="AI114" s="6">
        <v>2.0182917221698853</v>
      </c>
      <c r="AJ114" s="6"/>
      <c r="AK114" s="6"/>
      <c r="AL114" s="6"/>
      <c r="AM114" s="6"/>
      <c r="AN114" s="6">
        <v>4.4282135679818406</v>
      </c>
      <c r="AO114" s="6">
        <v>1.5108574124672294</v>
      </c>
      <c r="AP114" s="6">
        <v>1</v>
      </c>
      <c r="AQ114" s="6">
        <v>111.47500000000001</v>
      </c>
      <c r="AR114" s="6"/>
      <c r="AS114" s="6"/>
      <c r="AT114" s="6">
        <v>2.5166189308522697</v>
      </c>
      <c r="AU114" s="6">
        <v>1</v>
      </c>
      <c r="AV114" s="10"/>
      <c r="AW114" s="13">
        <v>64.193207015806735</v>
      </c>
      <c r="AX114" s="1" t="s">
        <v>150</v>
      </c>
      <c r="AY114" s="17">
        <v>9.1182414698162706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97.81</v>
      </c>
      <c r="BG114" s="18">
        <v>1.8400000000000034</v>
      </c>
      <c r="BH114" s="18">
        <v>0.35</v>
      </c>
      <c r="BI114" s="15"/>
      <c r="BJ114" s="19">
        <f t="shared" ca="1" si="14"/>
        <v>1</v>
      </c>
      <c r="BK114" s="18">
        <f t="shared" ca="1" si="15"/>
        <v>7.5510565874160891</v>
      </c>
      <c r="BL114" s="17">
        <f t="shared" si="16"/>
        <v>6.1934744612044215</v>
      </c>
      <c r="BM114" s="17">
        <f t="shared" ca="1" si="17"/>
        <v>3.2812046244549937</v>
      </c>
      <c r="BN114" s="16">
        <f t="shared" si="18"/>
        <v>3.4258091441097172</v>
      </c>
      <c r="BO114" s="15"/>
      <c r="BP114" s="2"/>
    </row>
    <row r="115" spans="1:68" x14ac:dyDescent="0.2">
      <c r="A115">
        <v>5.0999999999999996</v>
      </c>
      <c r="B115">
        <v>2.2000000000000002</v>
      </c>
      <c r="C115">
        <v>0.16932</v>
      </c>
      <c r="D115">
        <v>-0.11953999999999999</v>
      </c>
      <c r="E115">
        <v>-4.7829999999999998E-2</v>
      </c>
      <c r="F115">
        <v>1.9682299999999999</v>
      </c>
      <c r="G115">
        <v>1.9979</v>
      </c>
      <c r="H115" s="15"/>
      <c r="I115" s="11">
        <f t="shared" si="12"/>
        <v>16.732283464566926</v>
      </c>
      <c r="J115" s="10">
        <f t="shared" si="13"/>
        <v>-9.2822834645669268</v>
      </c>
      <c r="K115" s="6">
        <v>106</v>
      </c>
      <c r="L115" s="10">
        <v>1823.818897637794</v>
      </c>
      <c r="M115" s="10">
        <v>963.97637795275591</v>
      </c>
      <c r="N115" s="10">
        <v>7.2506561679790007</v>
      </c>
      <c r="O115" s="10">
        <v>4.7974511495884222</v>
      </c>
      <c r="P115" s="10">
        <v>4.8860875188593615</v>
      </c>
      <c r="Q115" s="10">
        <v>0.26314197784160864</v>
      </c>
      <c r="R115" s="10">
        <v>5.3855354990251607</v>
      </c>
      <c r="S115" s="10">
        <v>6.1553034215930378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97.81</v>
      </c>
      <c r="AC115" s="6">
        <v>1.8400000000000034</v>
      </c>
      <c r="AD115" s="13">
        <v>0.35</v>
      </c>
      <c r="AE115" s="8">
        <v>488.60875188593616</v>
      </c>
      <c r="AF115" s="6">
        <v>470.50311708674286</v>
      </c>
      <c r="AG115" s="6">
        <v>244.30437594296808</v>
      </c>
      <c r="AH115" s="6">
        <v>0</v>
      </c>
      <c r="AI115" s="6">
        <v>1.8568255657789474</v>
      </c>
      <c r="AJ115" s="6"/>
      <c r="AK115" s="6"/>
      <c r="AL115" s="6"/>
      <c r="AM115" s="6"/>
      <c r="AN115" s="6">
        <v>4.7974511495884222</v>
      </c>
      <c r="AO115" s="6">
        <v>1.6271928812693239</v>
      </c>
      <c r="AP115" s="6">
        <v>1</v>
      </c>
      <c r="AQ115" s="6">
        <v>111.47500000000001</v>
      </c>
      <c r="AR115" s="6"/>
      <c r="AS115" s="6"/>
      <c r="AT115" s="6">
        <v>2.7532028838256548</v>
      </c>
      <c r="AU115" s="6">
        <v>1</v>
      </c>
      <c r="AV115" s="10"/>
      <c r="AW115" s="13">
        <v>70.575467563011429</v>
      </c>
      <c r="AX115" s="1" t="s">
        <v>150</v>
      </c>
      <c r="AY115" s="17">
        <v>9.2822834645669303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97.81</v>
      </c>
      <c r="BG115" s="18">
        <v>1.8400000000000034</v>
      </c>
      <c r="BH115" s="18">
        <v>0.35</v>
      </c>
      <c r="BI115" s="15"/>
      <c r="BJ115" s="19">
        <f t="shared" ca="1" si="14"/>
        <v>1</v>
      </c>
      <c r="BK115" s="18">
        <f t="shared" ca="1" si="15"/>
        <v>8.2453847644703124</v>
      </c>
      <c r="BL115" s="17">
        <f t="shared" si="16"/>
        <v>6.6212930876277873</v>
      </c>
      <c r="BM115" s="17">
        <f t="shared" ca="1" si="17"/>
        <v>3.2691415072365562</v>
      </c>
      <c r="BN115" s="16">
        <f t="shared" si="18"/>
        <v>3.4180205292831549</v>
      </c>
      <c r="BO115" s="15"/>
      <c r="BP115" s="2"/>
    </row>
    <row r="116" spans="1:68" x14ac:dyDescent="0.2">
      <c r="A116">
        <v>5.15</v>
      </c>
      <c r="B116">
        <v>2.1</v>
      </c>
      <c r="C116">
        <v>0.17018</v>
      </c>
      <c r="D116">
        <v>-0.11767</v>
      </c>
      <c r="E116">
        <v>-4.7730000000000002E-2</v>
      </c>
      <c r="F116">
        <v>1.9629300000000001</v>
      </c>
      <c r="G116">
        <v>1.9956</v>
      </c>
      <c r="H116" s="15"/>
      <c r="I116" s="11">
        <f t="shared" si="12"/>
        <v>16.896325459317584</v>
      </c>
      <c r="J116" s="10">
        <f t="shared" si="13"/>
        <v>-9.4463254593175847</v>
      </c>
      <c r="K116" s="6">
        <v>106</v>
      </c>
      <c r="L116" s="10">
        <v>1841.2073490813636</v>
      </c>
      <c r="M116" s="10">
        <v>971.1286089238846</v>
      </c>
      <c r="N116" s="10">
        <v>7.3217410323709533</v>
      </c>
      <c r="O116" s="10">
        <v>5.0242685211467526</v>
      </c>
      <c r="P116" s="10">
        <v>5.1132904335637166</v>
      </c>
      <c r="Q116" s="10">
        <v>0.27615984817398448</v>
      </c>
      <c r="R116" s="10">
        <v>5.4008246111206004</v>
      </c>
      <c r="S116" s="10">
        <v>6.1820772511780433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97.81</v>
      </c>
      <c r="AC116" s="6">
        <v>1.8400000000000034</v>
      </c>
      <c r="AD116" s="13">
        <v>0.35</v>
      </c>
      <c r="AE116" s="8">
        <v>511.3290433563717</v>
      </c>
      <c r="AF116" s="6">
        <v>496.21002167292767</v>
      </c>
      <c r="AG116" s="6">
        <v>258.49678251727875</v>
      </c>
      <c r="AH116" s="6">
        <v>0</v>
      </c>
      <c r="AI116" s="6">
        <v>1.8515691065785473</v>
      </c>
      <c r="AJ116" s="6"/>
      <c r="AK116" s="6"/>
      <c r="AL116" s="6"/>
      <c r="AM116" s="6"/>
      <c r="AN116" s="6">
        <v>5.0242685211467526</v>
      </c>
      <c r="AO116" s="6">
        <v>1.6876875657466215</v>
      </c>
      <c r="AP116" s="6">
        <v>2.06797426013823</v>
      </c>
      <c r="AQ116" s="6">
        <v>111.47500000000001</v>
      </c>
      <c r="AR116" s="6"/>
      <c r="AS116" s="6"/>
      <c r="AT116" s="6">
        <v>2.8835839162002488</v>
      </c>
      <c r="AU116" s="6">
        <v>1</v>
      </c>
      <c r="AV116" s="10"/>
      <c r="AW116" s="13">
        <v>74.431503250939144</v>
      </c>
      <c r="AX116" s="1" t="s">
        <v>150</v>
      </c>
      <c r="AY116" s="17">
        <v>9.4463254593175794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97.81</v>
      </c>
      <c r="BG116" s="18">
        <v>1.8400000000000034</v>
      </c>
      <c r="BH116" s="18">
        <v>0.35</v>
      </c>
      <c r="BI116" s="15"/>
      <c r="BJ116" s="19">
        <f t="shared" ca="1" si="14"/>
        <v>1</v>
      </c>
      <c r="BK116" s="18">
        <f t="shared" ca="1" si="15"/>
        <v>8.6346684064204116</v>
      </c>
      <c r="BL116" s="17">
        <f t="shared" si="16"/>
        <v>6.5867035637628764</v>
      </c>
      <c r="BM116" s="17">
        <f t="shared" ca="1" si="17"/>
        <v>3.2520883645736034</v>
      </c>
      <c r="BN116" s="16">
        <f t="shared" si="18"/>
        <v>3.4025387607518676</v>
      </c>
      <c r="BO116" s="15"/>
      <c r="BP116" s="2"/>
    </row>
    <row r="117" spans="1:68" x14ac:dyDescent="0.2">
      <c r="A117">
        <v>5.2</v>
      </c>
      <c r="B117">
        <v>2.1</v>
      </c>
      <c r="C117">
        <v>0.17249</v>
      </c>
      <c r="D117">
        <v>-0.11438</v>
      </c>
      <c r="E117">
        <v>-4.734E-2</v>
      </c>
      <c r="F117">
        <v>1.96373</v>
      </c>
      <c r="G117">
        <v>1.9951000000000001</v>
      </c>
      <c r="H117" s="15"/>
      <c r="I117" s="11">
        <f t="shared" si="12"/>
        <v>17.060367454068242</v>
      </c>
      <c r="J117" s="10">
        <f t="shared" si="13"/>
        <v>-9.6103674540682427</v>
      </c>
      <c r="K117" s="6">
        <v>106</v>
      </c>
      <c r="L117" s="10">
        <v>1858.5958005249333</v>
      </c>
      <c r="M117" s="10">
        <v>978.28083989501329</v>
      </c>
      <c r="N117" s="10">
        <v>7.392825896762905</v>
      </c>
      <c r="O117" s="10">
        <v>5.6335105307976203</v>
      </c>
      <c r="P117" s="10">
        <v>5.7240360614840782</v>
      </c>
      <c r="Q117" s="10">
        <v>0.29906294624538377</v>
      </c>
      <c r="R117" s="10">
        <v>5.2246866202978692</v>
      </c>
      <c r="S117" s="10">
        <v>6.28649518655957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572.40360614840779</v>
      </c>
      <c r="AF117" s="6">
        <v>567.03959840217192</v>
      </c>
      <c r="AG117" s="6">
        <v>304.30270461130584</v>
      </c>
      <c r="AH117" s="6">
        <v>0</v>
      </c>
      <c r="AI117" s="6">
        <v>1.9139903934429432</v>
      </c>
      <c r="AJ117" s="6"/>
      <c r="AK117" s="6"/>
      <c r="AL117" s="6"/>
      <c r="AM117" s="6"/>
      <c r="AN117" s="6">
        <v>5.6335105307976203</v>
      </c>
      <c r="AO117" s="6">
        <v>1.830922865139198</v>
      </c>
      <c r="AP117" s="6">
        <v>2.434421636890447</v>
      </c>
      <c r="AQ117" s="6">
        <v>111.47500000000001</v>
      </c>
      <c r="AR117" s="6"/>
      <c r="AS117" s="6"/>
      <c r="AT117" s="6">
        <v>3.2858801683642809</v>
      </c>
      <c r="AU117" s="6">
        <v>1</v>
      </c>
      <c r="AV117" s="10"/>
      <c r="AW117" s="13">
        <v>85.055939760325785</v>
      </c>
      <c r="AX117" s="1" t="s">
        <v>150</v>
      </c>
      <c r="AY117" s="17">
        <v>9.6103674540682391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4"/>
        <v>1</v>
      </c>
      <c r="BK117" s="18">
        <f t="shared" ca="1" si="15"/>
        <v>9.8023756894516545</v>
      </c>
      <c r="BL117" s="17">
        <f t="shared" si="16"/>
        <v>6.2373154943916269</v>
      </c>
      <c r="BM117" s="17">
        <f t="shared" ca="1" si="17"/>
        <v>3.1943722526331819</v>
      </c>
      <c r="BN117" s="16">
        <f t="shared" si="18"/>
        <v>3.3541840235922611</v>
      </c>
      <c r="BO117" s="15"/>
      <c r="BP117" s="2"/>
    </row>
    <row r="118" spans="1:68" x14ac:dyDescent="0.2">
      <c r="A118">
        <v>5.25</v>
      </c>
      <c r="B118">
        <v>2.2000000000000002</v>
      </c>
      <c r="C118">
        <v>0.17161000000000001</v>
      </c>
      <c r="D118">
        <v>-8.7929999999999994E-2</v>
      </c>
      <c r="E118">
        <v>-4.6649999999999997E-2</v>
      </c>
      <c r="F118">
        <v>1.96123</v>
      </c>
      <c r="G118">
        <v>1.99475</v>
      </c>
      <c r="H118" s="15"/>
      <c r="I118" s="11">
        <f t="shared" si="12"/>
        <v>17.224409448818896</v>
      </c>
      <c r="J118" s="10">
        <f t="shared" si="13"/>
        <v>-9.7744094488188971</v>
      </c>
      <c r="K118" s="6">
        <v>106</v>
      </c>
      <c r="L118" s="10">
        <v>1875.9842519685028</v>
      </c>
      <c r="M118" s="10">
        <v>985.43307086614186</v>
      </c>
      <c r="N118" s="10">
        <v>7.4639107611548541</v>
      </c>
      <c r="O118" s="10">
        <v>5.4014183366449107</v>
      </c>
      <c r="P118" s="10">
        <v>5.4946041150389346</v>
      </c>
      <c r="Q118" s="10">
        <v>0.4831927164546575</v>
      </c>
      <c r="R118" s="10">
        <v>8.7939495974267032</v>
      </c>
      <c r="S118" s="10">
        <v>6.4712346106961176</v>
      </c>
      <c r="T118" s="14" t="s">
        <v>149</v>
      </c>
      <c r="U118" s="6">
        <v>2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155</v>
      </c>
      <c r="AA118" s="9">
        <v>2</v>
      </c>
      <c r="AB118" s="7">
        <v>97.81</v>
      </c>
      <c r="AC118" s="6">
        <v>1.8400000000000034</v>
      </c>
      <c r="AD118" s="13">
        <v>0.35</v>
      </c>
      <c r="AE118" s="8">
        <v>549.46041150389351</v>
      </c>
      <c r="AF118" s="6">
        <v>539.0247546178274</v>
      </c>
      <c r="AG118" s="6">
        <v>287.09530862792008</v>
      </c>
      <c r="AH118" s="6">
        <v>0</v>
      </c>
      <c r="AI118" s="6">
        <v>1.1371454758992721</v>
      </c>
      <c r="AJ118" s="6"/>
      <c r="AK118" s="6"/>
      <c r="AL118" s="6"/>
      <c r="AM118" s="6"/>
      <c r="AN118" s="6">
        <v>5.4014183366449107</v>
      </c>
      <c r="AO118" s="6">
        <v>1.9523966076616823</v>
      </c>
      <c r="AP118" s="6">
        <v>2.2967624690233608</v>
      </c>
      <c r="AQ118" s="6">
        <v>79.625</v>
      </c>
      <c r="AR118" s="6"/>
      <c r="AS118" s="6"/>
      <c r="AT118" s="6">
        <v>3.0864389176894651</v>
      </c>
      <c r="AU118" s="6">
        <v>1</v>
      </c>
      <c r="AV118" s="10"/>
      <c r="AW118" s="13">
        <v>80.853713192674107</v>
      </c>
      <c r="AX118" s="1" t="s">
        <v>150</v>
      </c>
      <c r="AY118" s="17">
        <v>9.7744094488189006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97.81</v>
      </c>
      <c r="BG118" s="18">
        <v>1.8400000000000034</v>
      </c>
      <c r="BH118" s="18">
        <v>0.35</v>
      </c>
      <c r="BI118" s="15"/>
      <c r="BJ118" s="19">
        <f t="shared" ca="1" si="14"/>
        <v>1</v>
      </c>
      <c r="BK118" s="18">
        <f t="shared" ca="1" si="15"/>
        <v>9.2479380361157784</v>
      </c>
      <c r="BL118" s="17">
        <f t="shared" si="16"/>
        <v>10.604210268842769</v>
      </c>
      <c r="BM118" s="17">
        <f t="shared" ca="1" si="17"/>
        <v>3.3633263327225809</v>
      </c>
      <c r="BN118" s="16">
        <f t="shared" si="18"/>
        <v>3.5036770850605632</v>
      </c>
      <c r="BO118" s="15"/>
      <c r="BP118" s="2"/>
    </row>
    <row r="119" spans="1:68" x14ac:dyDescent="0.2">
      <c r="A119">
        <v>5.3</v>
      </c>
      <c r="B119">
        <v>2.1</v>
      </c>
      <c r="C119">
        <v>0.23383000000000001</v>
      </c>
      <c r="D119">
        <v>-8.3049999999999999E-2</v>
      </c>
      <c r="E119">
        <v>-4.6149999999999997E-2</v>
      </c>
      <c r="F119">
        <v>1.9581999999999999</v>
      </c>
      <c r="G119">
        <v>1.9942</v>
      </c>
      <c r="H119" s="15"/>
      <c r="I119" s="11">
        <f t="shared" si="12"/>
        <v>17.388451443569551</v>
      </c>
      <c r="J119" s="10">
        <f t="shared" si="13"/>
        <v>-9.9384514435695515</v>
      </c>
      <c r="K119" s="6">
        <v>106</v>
      </c>
      <c r="L119" s="10">
        <v>1893.3727034120723</v>
      </c>
      <c r="M119" s="10">
        <v>992.58530183727044</v>
      </c>
      <c r="N119" s="10">
        <v>7.5349956255468049</v>
      </c>
      <c r="O119" s="10">
        <v>21.811391427760437</v>
      </c>
      <c r="P119" s="10">
        <v>21.906504921884583</v>
      </c>
      <c r="Q119" s="10">
        <v>0.51716448502256873</v>
      </c>
      <c r="R119" s="10">
        <v>2.3607804479386476</v>
      </c>
      <c r="S119" s="10">
        <v>6.6051037586211514</v>
      </c>
      <c r="T119" s="14" t="s">
        <v>153</v>
      </c>
      <c r="U119" s="6">
        <v>5</v>
      </c>
      <c r="V119" s="14" t="s">
        <v>151</v>
      </c>
      <c r="W119" s="6">
        <v>4</v>
      </c>
      <c r="X119" s="14" t="s">
        <v>154</v>
      </c>
      <c r="Y119" s="6">
        <v>5</v>
      </c>
      <c r="Z119" s="14" t="s">
        <v>118</v>
      </c>
      <c r="AA119" s="9">
        <v>5</v>
      </c>
      <c r="AB119" s="7">
        <v>21.362931695737728</v>
      </c>
      <c r="AC119" s="6">
        <v>62.338752799493435</v>
      </c>
      <c r="AD119" s="13">
        <v>16.298315504768834</v>
      </c>
      <c r="AE119" s="8">
        <v>2190.650492188458</v>
      </c>
      <c r="AF119" s="6">
        <v>2468.8137641618114</v>
      </c>
      <c r="AG119" s="6">
        <v>1460.4336614589722</v>
      </c>
      <c r="AH119" s="6">
        <v>0</v>
      </c>
      <c r="AI119" s="6">
        <v>4.235887334941145</v>
      </c>
      <c r="AJ119" s="6"/>
      <c r="AK119" s="6"/>
      <c r="AL119" s="6"/>
      <c r="AM119" s="6"/>
      <c r="AN119" s="6">
        <v>10.905695713880219</v>
      </c>
      <c r="AO119" s="6">
        <v>4.9246097972604543</v>
      </c>
      <c r="AP119" s="6">
        <v>11.223035630212806</v>
      </c>
      <c r="AQ119" s="6">
        <v>114.66</v>
      </c>
      <c r="AR119" s="6"/>
      <c r="AS119" s="6"/>
      <c r="AT119" s="6">
        <v>15.112228307821303</v>
      </c>
      <c r="AU119" s="6">
        <v>1</v>
      </c>
      <c r="AV119" s="10"/>
      <c r="AW119" s="13">
        <v>370.32206462427172</v>
      </c>
      <c r="AX119" s="1" t="s">
        <v>150</v>
      </c>
      <c r="AY119" s="17">
        <v>9.9384514435695497</v>
      </c>
      <c r="AZ119" s="12">
        <v>0</v>
      </c>
      <c r="BA119" s="12">
        <v>100</v>
      </c>
      <c r="BB119" s="12">
        <v>0</v>
      </c>
      <c r="BC119" s="12">
        <v>0</v>
      </c>
      <c r="BD119" s="12">
        <v>100</v>
      </c>
      <c r="BE119" s="12">
        <v>0</v>
      </c>
      <c r="BF119" s="18">
        <v>21.362931695737728</v>
      </c>
      <c r="BG119" s="18">
        <v>62.338752799493435</v>
      </c>
      <c r="BH119" s="18">
        <v>16.298315504768834</v>
      </c>
      <c r="BI119" s="15"/>
      <c r="BJ119" s="19">
        <f t="shared" ca="1" si="14"/>
        <v>0.8235722201980944</v>
      </c>
      <c r="BK119" s="18">
        <f t="shared" ca="1" si="15"/>
        <v>36.940665960420674</v>
      </c>
      <c r="BL119" s="17">
        <f t="shared" si="16"/>
        <v>2.4674091681231727</v>
      </c>
      <c r="BM119" s="17">
        <f t="shared" ca="1" si="17"/>
        <v>2.4937541762859832</v>
      </c>
      <c r="BN119" s="16">
        <f t="shared" si="18"/>
        <v>2.6796827165601869</v>
      </c>
      <c r="BO119" s="15"/>
      <c r="BP119" s="2"/>
    </row>
    <row r="120" spans="1:68" x14ac:dyDescent="0.2">
      <c r="A120">
        <v>5.35</v>
      </c>
      <c r="B120">
        <v>2.1</v>
      </c>
      <c r="C120">
        <v>0.17432</v>
      </c>
      <c r="D120">
        <v>-8.4870000000000001E-2</v>
      </c>
      <c r="E120">
        <v>1.58E-3</v>
      </c>
      <c r="F120">
        <v>1.9591799999999999</v>
      </c>
      <c r="G120">
        <v>1.9927999999999999</v>
      </c>
      <c r="H120" s="15"/>
      <c r="I120" s="11">
        <f t="shared" si="12"/>
        <v>17.552493438320209</v>
      </c>
      <c r="J120" s="10">
        <f t="shared" si="13"/>
        <v>-10.102493438320209</v>
      </c>
      <c r="K120" s="6">
        <v>106</v>
      </c>
      <c r="L120" s="10">
        <v>1910.761154855642</v>
      </c>
      <c r="M120" s="10">
        <v>999.73753280839912</v>
      </c>
      <c r="N120" s="10">
        <v>7.6060804899387575</v>
      </c>
      <c r="O120" s="10">
        <v>6.1161567981833702</v>
      </c>
      <c r="P120" s="10">
        <v>6.3952900359048162</v>
      </c>
      <c r="Q120" s="10">
        <v>0.50449468608945425</v>
      </c>
      <c r="R120" s="10">
        <v>7.888534894540987</v>
      </c>
      <c r="S120" s="10">
        <v>19.384252619544846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155</v>
      </c>
      <c r="AA120" s="9">
        <v>2</v>
      </c>
      <c r="AB120" s="7">
        <v>97.81</v>
      </c>
      <c r="AC120" s="6">
        <v>1.8400000000000034</v>
      </c>
      <c r="AD120" s="13">
        <v>0.35</v>
      </c>
      <c r="AE120" s="8">
        <v>639.52900359048158</v>
      </c>
      <c r="AF120" s="6">
        <v>642.94210396162885</v>
      </c>
      <c r="AG120" s="6">
        <v>354.64675269286124</v>
      </c>
      <c r="AH120" s="6">
        <v>242.29382666618238</v>
      </c>
      <c r="AI120" s="6">
        <v>1.2676625170182345</v>
      </c>
      <c r="AJ120" s="6"/>
      <c r="AK120" s="6"/>
      <c r="AL120" s="6"/>
      <c r="AM120" s="6"/>
      <c r="AN120" s="6">
        <v>6.1161567981833702</v>
      </c>
      <c r="AO120" s="6">
        <v>2.1530706520428149</v>
      </c>
      <c r="AP120" s="6">
        <v>2.8371740215428898</v>
      </c>
      <c r="AQ120" s="6">
        <v>111.47500000000001</v>
      </c>
      <c r="AR120" s="6"/>
      <c r="AS120" s="6"/>
      <c r="AT120" s="6">
        <v>3.6456849981556685</v>
      </c>
      <c r="AU120" s="6">
        <v>1</v>
      </c>
      <c r="AV120" s="10"/>
      <c r="AW120" s="13">
        <v>96.44131559424433</v>
      </c>
      <c r="AX120" s="1" t="s">
        <v>150</v>
      </c>
      <c r="AY120" s="17">
        <v>10.102493438320201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97.81</v>
      </c>
      <c r="BG120" s="18">
        <v>1.8400000000000034</v>
      </c>
      <c r="BH120" s="18">
        <v>0.35</v>
      </c>
      <c r="BI120" s="15"/>
      <c r="BJ120" s="19">
        <f t="shared" ca="1" si="14"/>
        <v>1</v>
      </c>
      <c r="BK120" s="18">
        <f t="shared" ca="1" si="15"/>
        <v>10.882675262167155</v>
      </c>
      <c r="BL120" s="17">
        <f t="shared" si="16"/>
        <v>9.2739537291985918</v>
      </c>
      <c r="BM120" s="17">
        <f t="shared" ca="1" si="17"/>
        <v>3.2718348293078421</v>
      </c>
      <c r="BN120" s="16">
        <f t="shared" si="18"/>
        <v>3.4226877294669555</v>
      </c>
      <c r="BO120" s="15"/>
      <c r="BP120" s="2"/>
    </row>
    <row r="121" spans="1:68" x14ac:dyDescent="0.2">
      <c r="A121">
        <v>5.4</v>
      </c>
      <c r="B121">
        <v>2.1</v>
      </c>
      <c r="C121">
        <v>0.16944999999999999</v>
      </c>
      <c r="D121">
        <v>-0.12280000000000001</v>
      </c>
      <c r="E121">
        <v>-4.1700000000000001E-3</v>
      </c>
      <c r="F121">
        <v>1.9541299999999999</v>
      </c>
      <c r="G121">
        <v>1.9893000000000001</v>
      </c>
      <c r="H121" s="15"/>
      <c r="I121" s="11">
        <f t="shared" si="12"/>
        <v>17.716535433070867</v>
      </c>
      <c r="J121" s="10">
        <f t="shared" si="13"/>
        <v>-10.266535433070867</v>
      </c>
      <c r="K121" s="6">
        <v>106</v>
      </c>
      <c r="L121" s="10">
        <v>1928.1496062992117</v>
      </c>
      <c r="M121" s="10">
        <v>1006.8897637795278</v>
      </c>
      <c r="N121" s="10">
        <v>7.6771653543307092</v>
      </c>
      <c r="O121" s="10">
        <v>4.831737496451888</v>
      </c>
      <c r="P121" s="10">
        <v>5.0887020032769481</v>
      </c>
      <c r="Q121" s="10">
        <v>0.2404477226097661</v>
      </c>
      <c r="R121" s="10">
        <v>4.7251287745858583</v>
      </c>
      <c r="S121" s="10">
        <v>17.844757418406957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97.81</v>
      </c>
      <c r="AC121" s="6">
        <v>1.8400000000000034</v>
      </c>
      <c r="AD121" s="13">
        <v>0.35</v>
      </c>
      <c r="AE121" s="8">
        <v>508.87020032769476</v>
      </c>
      <c r="AF121" s="6">
        <v>488.2030147440226</v>
      </c>
      <c r="AG121" s="6">
        <v>256.6526502457711</v>
      </c>
      <c r="AH121" s="6">
        <v>209.16189388956852</v>
      </c>
      <c r="AI121" s="6">
        <v>2.1163444378034897</v>
      </c>
      <c r="AJ121" s="6"/>
      <c r="AK121" s="6"/>
      <c r="AL121" s="6"/>
      <c r="AM121" s="6"/>
      <c r="AN121" s="6">
        <v>4.831737496451888</v>
      </c>
      <c r="AO121" s="6">
        <v>1.6641053502158549</v>
      </c>
      <c r="AP121" s="6">
        <v>2.0532212019661689</v>
      </c>
      <c r="AQ121" s="6">
        <v>111.47500000000001</v>
      </c>
      <c r="AR121" s="6"/>
      <c r="AS121" s="6"/>
      <c r="AT121" s="6">
        <v>2.7054976445442969</v>
      </c>
      <c r="AU121" s="6">
        <v>1</v>
      </c>
      <c r="AV121" s="10"/>
      <c r="AW121" s="13">
        <v>73.230452211603392</v>
      </c>
      <c r="AX121" s="1" t="s">
        <v>150</v>
      </c>
      <c r="AY121" s="17">
        <v>10.266535433070899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97.81</v>
      </c>
      <c r="BG121" s="18">
        <v>1.8400000000000034</v>
      </c>
      <c r="BH121" s="18">
        <v>0.35</v>
      </c>
      <c r="BI121" s="15"/>
      <c r="BJ121" s="19">
        <f t="shared" ca="1" si="14"/>
        <v>1</v>
      </c>
      <c r="BK121" s="18">
        <f t="shared" ca="1" si="15"/>
        <v>8.1928078892069962</v>
      </c>
      <c r="BL121" s="17">
        <f t="shared" si="16"/>
        <v>5.8295625505825743</v>
      </c>
      <c r="BM121" s="17">
        <f t="shared" ca="1" si="17"/>
        <v>3.2370953317028182</v>
      </c>
      <c r="BN121" s="16">
        <f t="shared" si="18"/>
        <v>3.3712971283361139</v>
      </c>
      <c r="BO121" s="15"/>
      <c r="BP121" s="2"/>
    </row>
    <row r="122" spans="1:68" x14ac:dyDescent="0.2">
      <c r="A122">
        <v>5.45</v>
      </c>
      <c r="B122">
        <v>2.2000000000000002</v>
      </c>
      <c r="C122">
        <v>0.16922999999999999</v>
      </c>
      <c r="D122">
        <v>-0.12379999999999999</v>
      </c>
      <c r="E122">
        <v>-5.4900000000000001E-3</v>
      </c>
      <c r="F122">
        <v>1.9558500000000001</v>
      </c>
      <c r="G122">
        <v>1.9946999999999999</v>
      </c>
      <c r="H122" s="15"/>
      <c r="I122" s="11">
        <f t="shared" si="12"/>
        <v>17.880577427821521</v>
      </c>
      <c r="J122" s="10">
        <f t="shared" si="13"/>
        <v>-10.430577427821522</v>
      </c>
      <c r="K122" s="6">
        <v>106</v>
      </c>
      <c r="L122" s="10">
        <v>1945.5380577427811</v>
      </c>
      <c r="M122" s="10">
        <v>1014.0419947506564</v>
      </c>
      <c r="N122" s="10">
        <v>7.7482502187226583</v>
      </c>
      <c r="O122" s="10">
        <v>4.7737144479137106</v>
      </c>
      <c r="P122" s="10">
        <v>5.0255897852112525</v>
      </c>
      <c r="Q122" s="10">
        <v>0.23348629462453843</v>
      </c>
      <c r="R122" s="10">
        <v>4.6459481295432425</v>
      </c>
      <c r="S122" s="10">
        <v>17.491342867884871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97.81</v>
      </c>
      <c r="AC122" s="6">
        <v>1.8400000000000034</v>
      </c>
      <c r="AD122" s="13">
        <v>0.35</v>
      </c>
      <c r="AE122" s="8">
        <v>502.5589785211252</v>
      </c>
      <c r="AF122" s="6">
        <v>479.75519782784841</v>
      </c>
      <c r="AG122" s="6">
        <v>251.91923389084394</v>
      </c>
      <c r="AH122" s="6">
        <v>200.42933449705126</v>
      </c>
      <c r="AI122" s="6">
        <v>2.1524131826635635</v>
      </c>
      <c r="AJ122" s="6"/>
      <c r="AK122" s="6"/>
      <c r="AL122" s="6"/>
      <c r="AM122" s="6"/>
      <c r="AN122" s="6">
        <v>4.7737144479137106</v>
      </c>
      <c r="AO122" s="6">
        <v>1.6481143166099694</v>
      </c>
      <c r="AP122" s="6">
        <v>2.0153538711267514</v>
      </c>
      <c r="AQ122" s="6">
        <v>111.47500000000001</v>
      </c>
      <c r="AR122" s="6"/>
      <c r="AS122" s="6"/>
      <c r="AT122" s="6">
        <v>2.632326914871661</v>
      </c>
      <c r="AU122" s="6">
        <v>1</v>
      </c>
      <c r="AV122" s="10"/>
      <c r="AW122" s="13">
        <v>71.963279674177258</v>
      </c>
      <c r="AX122" s="1" t="s">
        <v>150</v>
      </c>
      <c r="AY122" s="17">
        <v>10.4305774278215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97.81</v>
      </c>
      <c r="BG122" s="18">
        <v>1.8400000000000034</v>
      </c>
      <c r="BH122" s="18">
        <v>0.35</v>
      </c>
      <c r="BI122" s="15"/>
      <c r="BJ122" s="19">
        <f t="shared" ca="1" si="14"/>
        <v>1</v>
      </c>
      <c r="BK122" s="18">
        <f t="shared" ca="1" si="15"/>
        <v>7.9933982563245101</v>
      </c>
      <c r="BL122" s="17">
        <f t="shared" si="16"/>
        <v>5.7610811990462159</v>
      </c>
      <c r="BM122" s="17">
        <f t="shared" ca="1" si="17"/>
        <v>3.2424163644124047</v>
      </c>
      <c r="BN122" s="16">
        <f t="shared" si="18"/>
        <v>3.3716686756086673</v>
      </c>
      <c r="BO122" s="15"/>
      <c r="BP122" s="2"/>
    </row>
    <row r="123" spans="1:68" x14ac:dyDescent="0.2">
      <c r="A123">
        <v>5.5</v>
      </c>
      <c r="B123">
        <v>2.1</v>
      </c>
      <c r="C123">
        <v>0.16971</v>
      </c>
      <c r="D123">
        <v>-0.12228</v>
      </c>
      <c r="E123">
        <v>-4.5999999999999999E-3</v>
      </c>
      <c r="F123">
        <v>1.9557800000000001</v>
      </c>
      <c r="G123">
        <v>1.99478</v>
      </c>
      <c r="H123" s="15"/>
      <c r="I123" s="11">
        <f t="shared" si="12"/>
        <v>18.044619422572179</v>
      </c>
      <c r="J123" s="10">
        <f t="shared" si="13"/>
        <v>-10.59461942257218</v>
      </c>
      <c r="K123" s="6">
        <v>106</v>
      </c>
      <c r="L123" s="10">
        <v>1962.9265091863508</v>
      </c>
      <c r="M123" s="10">
        <v>1021.1942257217851</v>
      </c>
      <c r="N123" s="10">
        <v>7.8193350831146109</v>
      </c>
      <c r="O123" s="10">
        <v>4.9003101901788275</v>
      </c>
      <c r="P123" s="10">
        <v>5.1556168614759841</v>
      </c>
      <c r="Q123" s="10">
        <v>0.24406766516208458</v>
      </c>
      <c r="R123" s="10">
        <v>4.7340147982255472</v>
      </c>
      <c r="S123" s="10">
        <v>17.729629951191431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97.81</v>
      </c>
      <c r="AC123" s="6">
        <v>1.8400000000000034</v>
      </c>
      <c r="AD123" s="13">
        <v>0.35</v>
      </c>
      <c r="AE123" s="8">
        <v>515.56168614759849</v>
      </c>
      <c r="AF123" s="6">
        <v>494.0296508329011</v>
      </c>
      <c r="AG123" s="6">
        <v>261.67126461069881</v>
      </c>
      <c r="AH123" s="6">
        <v>203.86892300043743</v>
      </c>
      <c r="AI123" s="6">
        <v>2.1123719350747074</v>
      </c>
      <c r="AJ123" s="6"/>
      <c r="AK123" s="6"/>
      <c r="AL123" s="6"/>
      <c r="AM123" s="6"/>
      <c r="AN123" s="6">
        <v>4.9003101901788275</v>
      </c>
      <c r="AO123" s="6">
        <v>1.6883488863241591</v>
      </c>
      <c r="AP123" s="6">
        <v>2.0933701168855903</v>
      </c>
      <c r="AQ123" s="6">
        <v>111.47500000000001</v>
      </c>
      <c r="AR123" s="6"/>
      <c r="AS123" s="6"/>
      <c r="AT123" s="6">
        <v>2.6902718511376644</v>
      </c>
      <c r="AU123" s="6">
        <v>1</v>
      </c>
      <c r="AV123" s="10"/>
      <c r="AW123" s="13">
        <v>74.104447624935162</v>
      </c>
      <c r="AX123" s="1" t="s">
        <v>150</v>
      </c>
      <c r="AY123" s="17">
        <v>10.594619422572199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97.81</v>
      </c>
      <c r="BG123" s="18">
        <v>1.8400000000000034</v>
      </c>
      <c r="BH123" s="18">
        <v>0.35</v>
      </c>
      <c r="BI123" s="15"/>
      <c r="BJ123" s="19">
        <f t="shared" ca="1" si="14"/>
        <v>1</v>
      </c>
      <c r="BK123" s="18">
        <f t="shared" ca="1" si="15"/>
        <v>8.1750434966129912</v>
      </c>
      <c r="BL123" s="17">
        <f t="shared" si="16"/>
        <v>5.8471174793289515</v>
      </c>
      <c r="BM123" s="17">
        <f t="shared" ca="1" si="17"/>
        <v>3.2386408918438256</v>
      </c>
      <c r="BN123" s="16">
        <f t="shared" si="18"/>
        <v>3.3670647022628075</v>
      </c>
      <c r="BO123" s="15"/>
      <c r="BP123" s="2"/>
    </row>
    <row r="124" spans="1:68" x14ac:dyDescent="0.2">
      <c r="A124">
        <v>5.55</v>
      </c>
      <c r="B124">
        <v>2.2000000000000002</v>
      </c>
      <c r="C124">
        <v>0.17105999999999999</v>
      </c>
      <c r="D124">
        <v>-0.12034</v>
      </c>
      <c r="E124">
        <v>-3.7299999999999998E-3</v>
      </c>
      <c r="F124">
        <v>1.9529300000000001</v>
      </c>
      <c r="G124">
        <v>1.9963</v>
      </c>
      <c r="H124" s="15"/>
      <c r="I124" s="11">
        <f t="shared" si="12"/>
        <v>18.208661417322833</v>
      </c>
      <c r="J124" s="10">
        <f t="shared" si="13"/>
        <v>-10.758661417322834</v>
      </c>
      <c r="K124" s="6">
        <v>106</v>
      </c>
      <c r="L124" s="10">
        <v>1980.3149606299203</v>
      </c>
      <c r="M124" s="10">
        <v>1028.3464566929135</v>
      </c>
      <c r="N124" s="10">
        <v>7.8904199475065617</v>
      </c>
      <c r="O124" s="10">
        <v>5.2563607152994614</v>
      </c>
      <c r="P124" s="10">
        <v>5.5150216119670272</v>
      </c>
      <c r="Q124" s="10">
        <v>0.25757283545342641</v>
      </c>
      <c r="R124" s="10">
        <v>4.6703866924930981</v>
      </c>
      <c r="S124" s="10">
        <v>17.962562268580989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97.81</v>
      </c>
      <c r="AC124" s="6">
        <v>1.8400000000000034</v>
      </c>
      <c r="AD124" s="13">
        <v>0.35</v>
      </c>
      <c r="AE124" s="8">
        <v>551.50216119670279</v>
      </c>
      <c r="AF124" s="6">
        <v>535.28971257046089</v>
      </c>
      <c r="AG124" s="6">
        <v>288.62662089752706</v>
      </c>
      <c r="AH124" s="6">
        <v>207.19835631924536</v>
      </c>
      <c r="AI124" s="6">
        <v>2.141150328317226</v>
      </c>
      <c r="AJ124" s="6"/>
      <c r="AK124" s="6"/>
      <c r="AL124" s="6"/>
      <c r="AM124" s="6"/>
      <c r="AN124" s="6">
        <v>5.2563607152994614</v>
      </c>
      <c r="AO124" s="6">
        <v>1.7749868630089807</v>
      </c>
      <c r="AP124" s="6">
        <v>2.3090129671802164</v>
      </c>
      <c r="AQ124" s="6">
        <v>111.47500000000001</v>
      </c>
      <c r="AR124" s="6"/>
      <c r="AS124" s="6"/>
      <c r="AT124" s="6">
        <v>2.9006377611501306</v>
      </c>
      <c r="AU124" s="6">
        <v>1</v>
      </c>
      <c r="AV124" s="10"/>
      <c r="AW124" s="13">
        <v>80.293456885569128</v>
      </c>
      <c r="AX124" s="1" t="s">
        <v>150</v>
      </c>
      <c r="AY124" s="17">
        <v>10.7586614173228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97.81</v>
      </c>
      <c r="BG124" s="18">
        <v>1.8400000000000034</v>
      </c>
      <c r="BH124" s="18">
        <v>0.35</v>
      </c>
      <c r="BI124" s="15"/>
      <c r="BJ124" s="19">
        <f t="shared" ca="1" si="14"/>
        <v>1</v>
      </c>
      <c r="BK124" s="18">
        <f t="shared" ca="1" si="15"/>
        <v>8.8002717414978946</v>
      </c>
      <c r="BL124" s="17">
        <f t="shared" si="16"/>
        <v>5.6923882786152156</v>
      </c>
      <c r="BM124" s="17">
        <f t="shared" ca="1" si="17"/>
        <v>3.2062374302947223</v>
      </c>
      <c r="BN124" s="16">
        <f t="shared" si="18"/>
        <v>3.3395869263204001</v>
      </c>
      <c r="BO124" s="15"/>
      <c r="BP124" s="2"/>
    </row>
    <row r="125" spans="1:68" x14ac:dyDescent="0.2">
      <c r="A125">
        <v>5.6</v>
      </c>
      <c r="B125">
        <v>2.1</v>
      </c>
      <c r="C125">
        <v>0.17049</v>
      </c>
      <c r="D125">
        <v>-0.12056</v>
      </c>
      <c r="E125">
        <v>-3.3E-3</v>
      </c>
      <c r="F125">
        <v>1.9531799999999999</v>
      </c>
      <c r="G125">
        <v>1.9956</v>
      </c>
      <c r="H125" s="15"/>
      <c r="I125" s="11">
        <f t="shared" si="12"/>
        <v>18.372703412073488</v>
      </c>
      <c r="J125" s="10">
        <f t="shared" si="13"/>
        <v>-10.922703412073488</v>
      </c>
      <c r="K125" s="6">
        <v>106</v>
      </c>
      <c r="L125" s="10">
        <v>1997.7034120734897</v>
      </c>
      <c r="M125" s="10">
        <v>1035.4986876640421</v>
      </c>
      <c r="N125" s="10">
        <v>7.9615048118985117</v>
      </c>
      <c r="O125" s="10">
        <v>5.1060282713596408</v>
      </c>
      <c r="P125" s="10">
        <v>5.3663470035551102</v>
      </c>
      <c r="Q125" s="10">
        <v>0.25604132129667628</v>
      </c>
      <c r="R125" s="10">
        <v>4.771240494270188</v>
      </c>
      <c r="S125" s="10">
        <v>18.077689735796518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97.81</v>
      </c>
      <c r="AC125" s="6">
        <v>1.8400000000000034</v>
      </c>
      <c r="AD125" s="13">
        <v>0.35</v>
      </c>
      <c r="AE125" s="8">
        <v>536.63470035551097</v>
      </c>
      <c r="AF125" s="6">
        <v>516.77573208414299</v>
      </c>
      <c r="AG125" s="6">
        <v>277.47602526663326</v>
      </c>
      <c r="AH125" s="6">
        <v>208.10437557733042</v>
      </c>
      <c r="AI125" s="6">
        <v>2.095890997741376</v>
      </c>
      <c r="AJ125" s="6"/>
      <c r="AK125" s="6"/>
      <c r="AL125" s="6"/>
      <c r="AM125" s="6"/>
      <c r="AN125" s="6">
        <v>5.1060282713596408</v>
      </c>
      <c r="AO125" s="6">
        <v>1.749033279657805</v>
      </c>
      <c r="AP125" s="6">
        <v>2.2198082021330663</v>
      </c>
      <c r="AQ125" s="6">
        <v>111.47500000000001</v>
      </c>
      <c r="AR125" s="6"/>
      <c r="AS125" s="6"/>
      <c r="AT125" s="6">
        <v>2.7707335595283822</v>
      </c>
      <c r="AU125" s="6">
        <v>1</v>
      </c>
      <c r="AV125" s="10"/>
      <c r="AW125" s="13">
        <v>77.516359812621445</v>
      </c>
      <c r="AX125" s="1" t="s">
        <v>150</v>
      </c>
      <c r="AY125" s="17">
        <v>10.922703412073499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97.81</v>
      </c>
      <c r="BG125" s="18">
        <v>1.8400000000000034</v>
      </c>
      <c r="BH125" s="18">
        <v>0.35</v>
      </c>
      <c r="BI125" s="15"/>
      <c r="BJ125" s="19">
        <f t="shared" ca="1" si="14"/>
        <v>1</v>
      </c>
      <c r="BK125" s="18">
        <f t="shared" ca="1" si="15"/>
        <v>8.4355399954603474</v>
      </c>
      <c r="BL125" s="17">
        <f t="shared" si="16"/>
        <v>5.8624292381530525</v>
      </c>
      <c r="BM125" s="17">
        <f t="shared" ca="1" si="17"/>
        <v>3.2285932280141805</v>
      </c>
      <c r="BN125" s="16">
        <f t="shared" si="18"/>
        <v>3.3546228062697923</v>
      </c>
      <c r="BO125" s="15"/>
      <c r="BP125" s="2"/>
    </row>
    <row r="126" spans="1:68" x14ac:dyDescent="0.2">
      <c r="A126">
        <v>5.65</v>
      </c>
      <c r="B126">
        <v>2.1</v>
      </c>
      <c r="C126">
        <v>0.16975999999999999</v>
      </c>
      <c r="D126">
        <v>-0.11985999999999999</v>
      </c>
      <c r="E126">
        <v>-3.0699999999999998E-3</v>
      </c>
      <c r="F126">
        <v>1.9489300000000001</v>
      </c>
      <c r="G126">
        <v>1.9934499999999999</v>
      </c>
      <c r="H126" s="15"/>
      <c r="I126" s="11">
        <f t="shared" si="12"/>
        <v>18.536745406824146</v>
      </c>
      <c r="J126" s="10">
        <f t="shared" si="13"/>
        <v>-11.086745406824146</v>
      </c>
      <c r="K126" s="6">
        <v>106</v>
      </c>
      <c r="L126" s="10">
        <v>2015.0918635170594</v>
      </c>
      <c r="M126" s="10">
        <v>1042.6509186351707</v>
      </c>
      <c r="N126" s="10">
        <v>8.0325896762904634</v>
      </c>
      <c r="O126" s="10">
        <v>4.9134972466647762</v>
      </c>
      <c r="P126" s="10">
        <v>5.1747027280961015</v>
      </c>
      <c r="Q126" s="10">
        <v>0.2609143208863357</v>
      </c>
      <c r="R126" s="10">
        <v>5.0421122641441549</v>
      </c>
      <c r="S126" s="10">
        <v>18.139269543842033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97.81</v>
      </c>
      <c r="AC126" s="6">
        <v>1.8400000000000034</v>
      </c>
      <c r="AD126" s="13">
        <v>0.35</v>
      </c>
      <c r="AE126" s="8">
        <v>517.47027280961015</v>
      </c>
      <c r="AF126" s="6">
        <v>493.20649665110847</v>
      </c>
      <c r="AG126" s="6">
        <v>263.10270460720761</v>
      </c>
      <c r="AH126" s="6">
        <v>207.90884298963232</v>
      </c>
      <c r="AI126" s="6">
        <v>1.9832957848068451</v>
      </c>
      <c r="AJ126" s="6"/>
      <c r="AK126" s="6"/>
      <c r="AL126" s="6"/>
      <c r="AM126" s="6"/>
      <c r="AN126" s="6">
        <v>4.9134972466647762</v>
      </c>
      <c r="AO126" s="6">
        <v>1.7220219815362785</v>
      </c>
      <c r="AP126" s="6">
        <v>2.1048216368576611</v>
      </c>
      <c r="AQ126" s="6">
        <v>111.47500000000001</v>
      </c>
      <c r="AR126" s="6"/>
      <c r="AS126" s="6"/>
      <c r="AT126" s="6">
        <v>2.6151244644169807</v>
      </c>
      <c r="AU126" s="6">
        <v>1</v>
      </c>
      <c r="AV126" s="10"/>
      <c r="AW126" s="13">
        <v>73.980974497666281</v>
      </c>
      <c r="AX126" s="1" t="s">
        <v>150</v>
      </c>
      <c r="AY126" s="17">
        <v>11.0867454068241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97.81</v>
      </c>
      <c r="BG126" s="18">
        <v>1.8400000000000034</v>
      </c>
      <c r="BH126" s="18">
        <v>0.35</v>
      </c>
      <c r="BI126" s="15"/>
      <c r="BJ126" s="19">
        <f t="shared" ca="1" si="14"/>
        <v>1</v>
      </c>
      <c r="BK126" s="18">
        <f t="shared" ca="1" si="15"/>
        <v>7.9933882411811954</v>
      </c>
      <c r="BL126" s="17">
        <f t="shared" si="16"/>
        <v>6.2612071884515581</v>
      </c>
      <c r="BM126" s="17">
        <f t="shared" ca="1" si="17"/>
        <v>3.2646256120072974</v>
      </c>
      <c r="BN126" s="16">
        <f t="shared" si="18"/>
        <v>3.3812333016177072</v>
      </c>
      <c r="BO126" s="15"/>
      <c r="BP126" s="2"/>
    </row>
    <row r="127" spans="1:68" x14ac:dyDescent="0.2">
      <c r="A127">
        <v>5.7</v>
      </c>
      <c r="B127">
        <v>0.5</v>
      </c>
      <c r="C127">
        <v>0.16966999999999999</v>
      </c>
      <c r="D127">
        <v>-0.11999</v>
      </c>
      <c r="E127">
        <v>-2.4499999999999999E-3</v>
      </c>
      <c r="F127">
        <v>1.95058</v>
      </c>
      <c r="G127">
        <v>1.9953000000000001</v>
      </c>
      <c r="H127" s="15"/>
      <c r="I127" s="11">
        <f t="shared" si="12"/>
        <v>18.700787401574804</v>
      </c>
      <c r="J127" s="10">
        <f t="shared" si="13"/>
        <v>-11.250787401574804</v>
      </c>
      <c r="K127" s="6">
        <v>106</v>
      </c>
      <c r="L127" s="10">
        <v>2032.4803149606291</v>
      </c>
      <c r="M127" s="10">
        <v>1049.8031496062993</v>
      </c>
      <c r="N127" s="10">
        <v>8.1036745406824142</v>
      </c>
      <c r="O127" s="10">
        <v>4.8897605449900654</v>
      </c>
      <c r="P127" s="10">
        <v>5.1533563939267397</v>
      </c>
      <c r="Q127" s="10">
        <v>0.26000933524825609</v>
      </c>
      <c r="R127" s="10">
        <v>5.0454367090674843</v>
      </c>
      <c r="S127" s="10">
        <v>18.305267287269078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97.81</v>
      </c>
      <c r="AC127" s="6">
        <v>1.8400000000000034</v>
      </c>
      <c r="AD127" s="13">
        <v>0.35</v>
      </c>
      <c r="AE127" s="8">
        <v>515.33563939267401</v>
      </c>
      <c r="AF127" s="6">
        <v>489.67231313450293</v>
      </c>
      <c r="AG127" s="6">
        <v>261.50172954450545</v>
      </c>
      <c r="AH127" s="6">
        <v>209.86133650121135</v>
      </c>
      <c r="AI127" s="6">
        <v>1.981988988590095</v>
      </c>
      <c r="AJ127" s="6"/>
      <c r="AK127" s="6"/>
      <c r="AL127" s="6"/>
      <c r="AM127" s="6"/>
      <c r="AN127" s="6">
        <v>4.8897605449900654</v>
      </c>
      <c r="AO127" s="6">
        <v>1.7208272660508201</v>
      </c>
      <c r="AP127" s="6">
        <v>2.0920138363560437</v>
      </c>
      <c r="AQ127" s="6">
        <v>111.47500000000001</v>
      </c>
      <c r="AR127" s="6"/>
      <c r="AS127" s="6"/>
      <c r="AT127" s="6">
        <v>2.5729373274083525</v>
      </c>
      <c r="AU127" s="6">
        <v>1</v>
      </c>
      <c r="AV127" s="10"/>
      <c r="AW127" s="13">
        <v>73.450846970175434</v>
      </c>
      <c r="AX127" s="1" t="s">
        <v>150</v>
      </c>
      <c r="AY127" s="17">
        <v>11.250787401574801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97.81</v>
      </c>
      <c r="BG127" s="18">
        <v>1.8400000000000034</v>
      </c>
      <c r="BH127" s="18">
        <v>0.35</v>
      </c>
      <c r="BI127" s="15"/>
      <c r="BJ127" s="19">
        <f t="shared" ca="1" si="14"/>
        <v>1</v>
      </c>
      <c r="BK127" s="18">
        <f t="shared" ca="1" si="15"/>
        <v>7.881699036620228</v>
      </c>
      <c r="BL127" s="17">
        <f t="shared" si="16"/>
        <v>6.2847964714569162</v>
      </c>
      <c r="BM127" s="17">
        <f t="shared" ca="1" si="17"/>
        <v>3.2704410789471381</v>
      </c>
      <c r="BN127" s="16">
        <f t="shared" si="18"/>
        <v>3.3828729227933425</v>
      </c>
      <c r="BO127" s="15"/>
      <c r="BP127" s="2"/>
    </row>
    <row r="128" spans="1:68" x14ac:dyDescent="0.2">
      <c r="A128">
        <v>5.75</v>
      </c>
      <c r="B128">
        <v>2.1</v>
      </c>
      <c r="C128">
        <v>0.17014000000000001</v>
      </c>
      <c r="D128">
        <v>-0.11840000000000001</v>
      </c>
      <c r="E128">
        <v>-2.1700000000000001E-3</v>
      </c>
      <c r="F128">
        <v>1.95095</v>
      </c>
      <c r="G128">
        <v>1.9967299999999999</v>
      </c>
      <c r="H128" s="15"/>
      <c r="I128" s="11">
        <f t="shared" si="12"/>
        <v>18.864829396325458</v>
      </c>
      <c r="J128" s="10">
        <f t="shared" si="13"/>
        <v>-11.414829396325459</v>
      </c>
      <c r="K128" s="6">
        <v>106</v>
      </c>
      <c r="L128" s="10">
        <v>2049.8687664041986</v>
      </c>
      <c r="M128" s="10">
        <v>1056.9553805774278</v>
      </c>
      <c r="N128" s="10">
        <v>8.174759405074365</v>
      </c>
      <c r="O128" s="10">
        <v>5.0137188759579976</v>
      </c>
      <c r="P128" s="10">
        <v>5.2783942457035398</v>
      </c>
      <c r="Q128" s="10">
        <v>0.27107800574476815</v>
      </c>
      <c r="R128" s="10">
        <v>5.1356149830115054</v>
      </c>
      <c r="S128" s="10">
        <v>18.380234010107092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97.81</v>
      </c>
      <c r="AC128" s="6">
        <v>1.8400000000000034</v>
      </c>
      <c r="AD128" s="13">
        <v>0.35</v>
      </c>
      <c r="AE128" s="8">
        <v>527.83942457035403</v>
      </c>
      <c r="AF128" s="6">
        <v>503.35979855274007</v>
      </c>
      <c r="AG128" s="6">
        <v>270.87956842776549</v>
      </c>
      <c r="AH128" s="6">
        <v>209.94119187495897</v>
      </c>
      <c r="AI128" s="6">
        <v>1.9471864680432172</v>
      </c>
      <c r="AJ128" s="6"/>
      <c r="AK128" s="6"/>
      <c r="AL128" s="6"/>
      <c r="AM128" s="6"/>
      <c r="AN128" s="6">
        <v>5.0137188759579976</v>
      </c>
      <c r="AO128" s="6">
        <v>1.7603449945602061</v>
      </c>
      <c r="AP128" s="6">
        <v>2.167036547422124</v>
      </c>
      <c r="AQ128" s="6">
        <v>111.47500000000001</v>
      </c>
      <c r="AR128" s="6"/>
      <c r="AS128" s="6"/>
      <c r="AT128" s="6">
        <v>2.6257188260736206</v>
      </c>
      <c r="AU128" s="6">
        <v>1</v>
      </c>
      <c r="AV128" s="10"/>
      <c r="AW128" s="13">
        <v>75.503969782911014</v>
      </c>
      <c r="AX128" s="1" t="s">
        <v>150</v>
      </c>
      <c r="AY128" s="17">
        <v>11.4148293963255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97.81</v>
      </c>
      <c r="BG128" s="18">
        <v>1.8400000000000034</v>
      </c>
      <c r="BH128" s="18">
        <v>0.35</v>
      </c>
      <c r="BI128" s="15"/>
      <c r="BJ128" s="19">
        <f t="shared" ca="1" si="14"/>
        <v>1</v>
      </c>
      <c r="BK128" s="18">
        <f t="shared" ca="1" si="15"/>
        <v>8.048513571457903</v>
      </c>
      <c r="BL128" s="17">
        <f t="shared" si="16"/>
        <v>6.3731177560788925</v>
      </c>
      <c r="BM128" s="17">
        <f t="shared" ca="1" si="17"/>
        <v>3.2670406883570613</v>
      </c>
      <c r="BN128" s="16">
        <f t="shared" si="18"/>
        <v>3.3787023371409655</v>
      </c>
      <c r="BO128" s="15"/>
      <c r="BP128" s="2"/>
    </row>
    <row r="129" spans="1:68" x14ac:dyDescent="0.2">
      <c r="A129">
        <v>5.8</v>
      </c>
      <c r="B129">
        <v>2.1</v>
      </c>
      <c r="C129">
        <v>0.18905</v>
      </c>
      <c r="D129">
        <v>-0.10853</v>
      </c>
      <c r="E129">
        <v>-6.8999999999999997E-4</v>
      </c>
      <c r="F129">
        <v>1.9528799999999999</v>
      </c>
      <c r="G129">
        <v>1.9976499999999999</v>
      </c>
      <c r="H129" s="15"/>
      <c r="I129" s="11">
        <f t="shared" si="12"/>
        <v>19.028871391076112</v>
      </c>
      <c r="J129" s="10">
        <f t="shared" si="13"/>
        <v>-11.578871391076113</v>
      </c>
      <c r="K129" s="6">
        <v>106</v>
      </c>
      <c r="L129" s="10">
        <v>2067.2572178477681</v>
      </c>
      <c r="M129" s="10">
        <v>1064.1076115485564</v>
      </c>
      <c r="N129" s="10">
        <v>8.2458442694663141</v>
      </c>
      <c r="O129" s="10">
        <v>10.001063638944084</v>
      </c>
      <c r="P129" s="10">
        <v>10.271445047250783</v>
      </c>
      <c r="Q129" s="10">
        <v>0.339787299958966</v>
      </c>
      <c r="R129" s="10">
        <v>3.3080768907965115</v>
      </c>
      <c r="S129" s="10">
        <v>18.776486687965196</v>
      </c>
      <c r="T129" s="14" t="s">
        <v>153</v>
      </c>
      <c r="U129" s="6">
        <v>4</v>
      </c>
      <c r="V129" s="14" t="s">
        <v>33</v>
      </c>
      <c r="W129" s="6">
        <v>3</v>
      </c>
      <c r="X129" s="14" t="s">
        <v>151</v>
      </c>
      <c r="Y129" s="6">
        <v>4</v>
      </c>
      <c r="Z129" s="14" t="s">
        <v>119</v>
      </c>
      <c r="AA129" s="9">
        <v>4</v>
      </c>
      <c r="AB129" s="7">
        <v>64.014220888011607</v>
      </c>
      <c r="AC129" s="6">
        <v>33.108097268408017</v>
      </c>
      <c r="AD129" s="13">
        <v>2.8776818435803695</v>
      </c>
      <c r="AE129" s="8">
        <v>1027.1445047250784</v>
      </c>
      <c r="AF129" s="6">
        <v>1089.7546898263233</v>
      </c>
      <c r="AG129" s="6">
        <v>645.35837854380873</v>
      </c>
      <c r="AH129" s="6">
        <v>216.63035832340557</v>
      </c>
      <c r="AI129" s="6">
        <v>3.0229043429496048</v>
      </c>
      <c r="AJ129" s="6"/>
      <c r="AK129" s="6"/>
      <c r="AL129" s="6"/>
      <c r="AM129" s="6"/>
      <c r="AN129" s="6">
        <v>6.6673757592960561</v>
      </c>
      <c r="AO129" s="6">
        <v>2.7677670864605175</v>
      </c>
      <c r="AP129" s="6">
        <v>5.162867028350469</v>
      </c>
      <c r="AQ129" s="6">
        <v>114.66</v>
      </c>
      <c r="AR129" s="6"/>
      <c r="AS129" s="6"/>
      <c r="AT129" s="6">
        <v>5.8579945225257646</v>
      </c>
      <c r="AU129" s="6">
        <v>1</v>
      </c>
      <c r="AV129" s="10"/>
      <c r="AW129" s="13">
        <v>163.46320347394848</v>
      </c>
      <c r="AX129" s="1" t="s">
        <v>150</v>
      </c>
      <c r="AY129" s="17">
        <v>11.578871391076101</v>
      </c>
      <c r="AZ129" s="12">
        <v>100</v>
      </c>
      <c r="BA129" s="12">
        <v>0</v>
      </c>
      <c r="BB129" s="12">
        <v>0</v>
      </c>
      <c r="BC129" s="12">
        <v>0</v>
      </c>
      <c r="BD129" s="12">
        <v>100</v>
      </c>
      <c r="BE129" s="12">
        <v>0</v>
      </c>
      <c r="BF129" s="18">
        <v>64.014220888011607</v>
      </c>
      <c r="BG129" s="18">
        <v>33.108097268408017</v>
      </c>
      <c r="BH129" s="18">
        <v>2.8776818435803695</v>
      </c>
      <c r="BI129" s="15"/>
      <c r="BJ129" s="19">
        <f t="shared" ca="1" si="14"/>
        <v>0.96667359549573484</v>
      </c>
      <c r="BK129" s="18">
        <f t="shared" ca="1" si="15"/>
        <v>16.968267600598846</v>
      </c>
      <c r="BL129" s="17">
        <f t="shared" si="16"/>
        <v>3.6782209543504023</v>
      </c>
      <c r="BM129" s="17">
        <f t="shared" ca="1" si="17"/>
        <v>2.8649130028546814</v>
      </c>
      <c r="BN129" s="16">
        <f t="shared" si="18"/>
        <v>3.0322864923258179</v>
      </c>
      <c r="BO129" s="15"/>
      <c r="BP129" s="2"/>
    </row>
    <row r="130" spans="1:68" x14ac:dyDescent="0.2">
      <c r="A130">
        <v>5.85</v>
      </c>
      <c r="B130">
        <v>2.1</v>
      </c>
      <c r="C130">
        <v>0.21268999999999999</v>
      </c>
      <c r="D130">
        <v>-0.10187</v>
      </c>
      <c r="E130">
        <v>5.9679999999999997E-2</v>
      </c>
      <c r="F130">
        <v>1.9616</v>
      </c>
      <c r="G130">
        <v>1.9941</v>
      </c>
      <c r="H130" s="15"/>
      <c r="I130" s="11">
        <f t="shared" si="12"/>
        <v>19.19291338582677</v>
      </c>
      <c r="J130" s="10">
        <f t="shared" si="13"/>
        <v>-11.742913385826771</v>
      </c>
      <c r="K130" s="6">
        <v>106</v>
      </c>
      <c r="L130" s="10">
        <v>2084.645669291338</v>
      </c>
      <c r="M130" s="10">
        <v>1071.259842519685</v>
      </c>
      <c r="N130" s="10">
        <v>8.3169291338582667</v>
      </c>
      <c r="O130" s="10">
        <v>16.235903945500993</v>
      </c>
      <c r="P130" s="10">
        <v>16.73903775106244</v>
      </c>
      <c r="Q130" s="10">
        <v>0.38615041034058267</v>
      </c>
      <c r="R130" s="10">
        <v>2.3068853543631764</v>
      </c>
      <c r="S130" s="10">
        <v>34.939847608433737</v>
      </c>
      <c r="T130" s="14" t="s">
        <v>153</v>
      </c>
      <c r="U130" s="6">
        <v>5</v>
      </c>
      <c r="V130" s="14" t="s">
        <v>151</v>
      </c>
      <c r="W130" s="6">
        <v>4</v>
      </c>
      <c r="X130" s="14" t="s">
        <v>151</v>
      </c>
      <c r="Y130" s="6">
        <v>4</v>
      </c>
      <c r="Z130" s="14" t="s">
        <v>118</v>
      </c>
      <c r="AA130" s="9">
        <v>5</v>
      </c>
      <c r="AB130" s="7">
        <v>28.292650922582993</v>
      </c>
      <c r="AC130" s="6">
        <v>60.127794080862955</v>
      </c>
      <c r="AD130" s="13">
        <v>11.579554996554055</v>
      </c>
      <c r="AE130" s="8">
        <v>1673.9037751062442</v>
      </c>
      <c r="AF130" s="6">
        <v>1849.6250990133674</v>
      </c>
      <c r="AG130" s="6">
        <v>1115.9358500708295</v>
      </c>
      <c r="AH130" s="6">
        <v>547.67146576269545</v>
      </c>
      <c r="AI130" s="6">
        <v>4.334849142410258</v>
      </c>
      <c r="AJ130" s="6"/>
      <c r="AK130" s="6"/>
      <c r="AL130" s="6"/>
      <c r="AM130" s="6"/>
      <c r="AN130" s="6">
        <v>8.1179519727504967</v>
      </c>
      <c r="AO130" s="6">
        <v>3.9613219692815722</v>
      </c>
      <c r="AP130" s="6">
        <v>8.8115509504958052</v>
      </c>
      <c r="AQ130" s="6">
        <v>114.66</v>
      </c>
      <c r="AR130" s="6"/>
      <c r="AS130" s="6"/>
      <c r="AT130" s="6">
        <v>10.122780478498591</v>
      </c>
      <c r="AU130" s="6">
        <v>1</v>
      </c>
      <c r="AV130" s="10"/>
      <c r="AW130" s="13">
        <v>277.44376485200513</v>
      </c>
      <c r="AX130" s="1" t="s">
        <v>150</v>
      </c>
      <c r="AY130" s="17">
        <v>11.7429133858268</v>
      </c>
      <c r="AZ130" s="12">
        <v>0</v>
      </c>
      <c r="BA130" s="12">
        <v>100</v>
      </c>
      <c r="BB130" s="12">
        <v>0</v>
      </c>
      <c r="BC130" s="12">
        <v>0</v>
      </c>
      <c r="BD130" s="12">
        <v>100</v>
      </c>
      <c r="BE130" s="12">
        <v>0</v>
      </c>
      <c r="BF130" s="18">
        <v>28.292650922582993</v>
      </c>
      <c r="BG130" s="18">
        <v>60.127794080862955</v>
      </c>
      <c r="BH130" s="18">
        <v>11.579554996554055</v>
      </c>
      <c r="BI130" s="15"/>
      <c r="BJ130" s="19">
        <f t="shared" ca="1" si="14"/>
        <v>0.86646292371212086</v>
      </c>
      <c r="BK130" s="18">
        <f t="shared" ca="1" si="15"/>
        <v>26.752111877697669</v>
      </c>
      <c r="BL130" s="17">
        <f t="shared" si="16"/>
        <v>2.4600715015644345</v>
      </c>
      <c r="BM130" s="17">
        <f t="shared" ca="1" si="17"/>
        <v>2.6014493335079343</v>
      </c>
      <c r="BN130" s="16">
        <f t="shared" si="18"/>
        <v>2.7687589358950717</v>
      </c>
      <c r="BO130" s="15"/>
      <c r="BP130" s="2"/>
    </row>
    <row r="131" spans="1:68" x14ac:dyDescent="0.2">
      <c r="A131">
        <v>5.9</v>
      </c>
      <c r="B131">
        <v>2.1</v>
      </c>
      <c r="C131">
        <v>0.20014999999999999</v>
      </c>
      <c r="D131">
        <v>-9.8909999999999998E-2</v>
      </c>
      <c r="E131">
        <v>8.269E-2</v>
      </c>
      <c r="F131">
        <v>1.9650799999999999</v>
      </c>
      <c r="G131">
        <v>1.9943500000000001</v>
      </c>
      <c r="H131" s="15"/>
      <c r="I131" s="11">
        <f t="shared" si="12"/>
        <v>19.356955380577428</v>
      </c>
      <c r="J131" s="10">
        <f t="shared" si="13"/>
        <v>-11.906955380577429</v>
      </c>
      <c r="K131" s="6">
        <v>106</v>
      </c>
      <c r="L131" s="10">
        <v>2102.0341207349079</v>
      </c>
      <c r="M131" s="10">
        <v>1078.4120734908136</v>
      </c>
      <c r="N131" s="10">
        <v>8.3880139982502193</v>
      </c>
      <c r="O131" s="10">
        <v>12.928590178824866</v>
      </c>
      <c r="P131" s="10">
        <v>13.520437462286456</v>
      </c>
      <c r="Q131" s="10">
        <v>0.40675623717685688</v>
      </c>
      <c r="R131" s="10">
        <v>3.0084547065244878</v>
      </c>
      <c r="S131" s="10">
        <v>41.100505795943768</v>
      </c>
      <c r="T131" s="14" t="s">
        <v>153</v>
      </c>
      <c r="U131" s="6">
        <v>4</v>
      </c>
      <c r="V131" s="14" t="s">
        <v>151</v>
      </c>
      <c r="W131" s="6">
        <v>4</v>
      </c>
      <c r="X131" s="14" t="s">
        <v>151</v>
      </c>
      <c r="Y131" s="6">
        <v>4</v>
      </c>
      <c r="Z131" s="14" t="s">
        <v>119</v>
      </c>
      <c r="AA131" s="9">
        <v>4</v>
      </c>
      <c r="AB131" s="7">
        <v>50.945049053317739</v>
      </c>
      <c r="AC131" s="6">
        <v>44.753168168921306</v>
      </c>
      <c r="AD131" s="13">
        <v>4.3017827777609519</v>
      </c>
      <c r="AE131" s="8">
        <v>1352.0437462286457</v>
      </c>
      <c r="AF131" s="6">
        <v>1469.9433914253946</v>
      </c>
      <c r="AG131" s="6">
        <v>889.03280967148419</v>
      </c>
      <c r="AH131" s="6">
        <v>672.94268840969585</v>
      </c>
      <c r="AI131" s="6">
        <v>3.3239656154080786</v>
      </c>
      <c r="AJ131" s="6"/>
      <c r="AK131" s="6"/>
      <c r="AL131" s="6"/>
      <c r="AM131" s="6"/>
      <c r="AN131" s="6">
        <v>8.6190601192165772</v>
      </c>
      <c r="AO131" s="6">
        <v>3.4327992304505637</v>
      </c>
      <c r="AP131" s="6">
        <v>7.112262477371873</v>
      </c>
      <c r="AQ131" s="6">
        <v>114.66</v>
      </c>
      <c r="AR131" s="6"/>
      <c r="AS131" s="6"/>
      <c r="AT131" s="6">
        <v>7.8861559198054083</v>
      </c>
      <c r="AU131" s="6">
        <v>1</v>
      </c>
      <c r="AV131" s="10"/>
      <c r="AW131" s="13">
        <v>220.4915087138092</v>
      </c>
      <c r="AX131" s="1" t="s">
        <v>150</v>
      </c>
      <c r="AY131" s="17">
        <v>11.906955380577401</v>
      </c>
      <c r="AZ131" s="12">
        <v>100</v>
      </c>
      <c r="BA131" s="12">
        <v>0</v>
      </c>
      <c r="BB131" s="12">
        <v>0</v>
      </c>
      <c r="BC131" s="12">
        <v>0</v>
      </c>
      <c r="BD131" s="12">
        <v>100</v>
      </c>
      <c r="BE131" s="12">
        <v>0</v>
      </c>
      <c r="BF131" s="18">
        <v>50.945049053317739</v>
      </c>
      <c r="BG131" s="18">
        <v>44.753168168921306</v>
      </c>
      <c r="BH131" s="18">
        <v>4.3017827777609519</v>
      </c>
      <c r="BI131" s="15"/>
      <c r="BJ131" s="19">
        <f t="shared" ca="1" si="14"/>
        <v>0.9214915171604261</v>
      </c>
      <c r="BK131" s="18">
        <f t="shared" ca="1" si="15"/>
        <v>21.930335132727105</v>
      </c>
      <c r="BL131" s="17">
        <f t="shared" si="16"/>
        <v>3.2620300227768282</v>
      </c>
      <c r="BM131" s="17">
        <f t="shared" ca="1" si="17"/>
        <v>2.7454378038775107</v>
      </c>
      <c r="BN131" s="16">
        <f t="shared" si="18"/>
        <v>2.911074812035781</v>
      </c>
      <c r="BO131" s="15"/>
      <c r="BP131" s="2"/>
    </row>
    <row r="132" spans="1:68" x14ac:dyDescent="0.2">
      <c r="A132">
        <v>5.95</v>
      </c>
      <c r="B132">
        <v>2.2000000000000002</v>
      </c>
      <c r="C132">
        <v>0.17376</v>
      </c>
      <c r="D132">
        <v>-0.12121</v>
      </c>
      <c r="E132">
        <v>4.054E-2</v>
      </c>
      <c r="F132">
        <v>1.9667300000000001</v>
      </c>
      <c r="G132">
        <v>1.9989300000000001</v>
      </c>
      <c r="H132" s="15"/>
      <c r="I132" s="11">
        <f t="shared" si="12"/>
        <v>19.520997375328083</v>
      </c>
      <c r="J132" s="10">
        <f t="shared" si="13"/>
        <v>-12.070997375328083</v>
      </c>
      <c r="K132" s="6">
        <v>106</v>
      </c>
      <c r="L132" s="10">
        <v>2119.4225721784774</v>
      </c>
      <c r="M132" s="10">
        <v>1085.5643044619421</v>
      </c>
      <c r="N132" s="10">
        <v>8.4590988626421701</v>
      </c>
      <c r="O132" s="10">
        <v>5.9684617655407353</v>
      </c>
      <c r="P132" s="10">
        <v>6.3978026129531687</v>
      </c>
      <c r="Q132" s="10">
        <v>0.25151639310627827</v>
      </c>
      <c r="R132" s="10">
        <v>3.9312934193538762</v>
      </c>
      <c r="S132" s="10">
        <v>29.815336625863445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95.337974384979745</v>
      </c>
      <c r="AC132" s="6">
        <v>4.3120256150202607</v>
      </c>
      <c r="AD132" s="13">
        <v>0.35</v>
      </c>
      <c r="AE132" s="8">
        <v>639.7802612953169</v>
      </c>
      <c r="AF132" s="6">
        <v>630.96350024244475</v>
      </c>
      <c r="AG132" s="6">
        <v>354.83519597148768</v>
      </c>
      <c r="AH132" s="6">
        <v>439.3283197005519</v>
      </c>
      <c r="AI132" s="6">
        <v>2.5436920965425012</v>
      </c>
      <c r="AJ132" s="6"/>
      <c r="AK132" s="6"/>
      <c r="AL132" s="6"/>
      <c r="AM132" s="6"/>
      <c r="AN132" s="6">
        <v>5.9684617655407353</v>
      </c>
      <c r="AO132" s="6">
        <v>1.9642413037967601</v>
      </c>
      <c r="AP132" s="6">
        <v>2.8386815677719013</v>
      </c>
      <c r="AQ132" s="6">
        <v>111.47500000000001</v>
      </c>
      <c r="AR132" s="6"/>
      <c r="AS132" s="6"/>
      <c r="AT132" s="6">
        <v>3.2178896001864281</v>
      </c>
      <c r="AU132" s="6">
        <v>1</v>
      </c>
      <c r="AV132" s="10"/>
      <c r="AW132" s="13">
        <v>94.644525036366716</v>
      </c>
      <c r="AX132" s="1" t="s">
        <v>150</v>
      </c>
      <c r="AY132" s="17">
        <v>12.070997375328099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95.337974384979745</v>
      </c>
      <c r="BG132" s="18">
        <v>4.3120256150202607</v>
      </c>
      <c r="BH132" s="18">
        <v>0.35</v>
      </c>
      <c r="BI132" s="15"/>
      <c r="BJ132" s="19">
        <f t="shared" ca="1" si="14"/>
        <v>1</v>
      </c>
      <c r="BK132" s="18">
        <f t="shared" ca="1" si="15"/>
        <v>9.8346846979456366</v>
      </c>
      <c r="BL132" s="17">
        <f t="shared" si="16"/>
        <v>4.7117289252906316</v>
      </c>
      <c r="BM132" s="17">
        <f t="shared" ca="1" si="17"/>
        <v>3.1178273635652443</v>
      </c>
      <c r="BN132" s="16">
        <f t="shared" si="18"/>
        <v>3.2441854310864446</v>
      </c>
      <c r="BO132" s="15"/>
      <c r="BP132" s="2"/>
    </row>
    <row r="133" spans="1:68" x14ac:dyDescent="0.2">
      <c r="A133">
        <v>6</v>
      </c>
      <c r="B133">
        <v>2.2000000000000002</v>
      </c>
      <c r="C133">
        <v>0.16869999999999999</v>
      </c>
      <c r="D133">
        <v>-0.12986</v>
      </c>
      <c r="E133">
        <v>5.0970000000000001E-2</v>
      </c>
      <c r="F133">
        <v>1.96905</v>
      </c>
      <c r="G133">
        <v>1.9961500000000001</v>
      </c>
      <c r="H133" s="15"/>
      <c r="I133" s="11">
        <f t="shared" si="12"/>
        <v>19.685039370078741</v>
      </c>
      <c r="J133" s="10">
        <f t="shared" si="13"/>
        <v>-12.235039370078741</v>
      </c>
      <c r="K133" s="6">
        <v>106</v>
      </c>
      <c r="L133" s="10">
        <v>2136.8110236220473</v>
      </c>
      <c r="M133" s="10">
        <v>1092.7165354330707</v>
      </c>
      <c r="N133" s="10">
        <v>8.530183727034121</v>
      </c>
      <c r="O133" s="10">
        <v>4.633931649162645</v>
      </c>
      <c r="P133" s="10">
        <v>5.1034846467053923</v>
      </c>
      <c r="Q133" s="10">
        <v>0.19130004103405829</v>
      </c>
      <c r="R133" s="10">
        <v>3.7484200360542683</v>
      </c>
      <c r="S133" s="10">
        <v>32.607847051579654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97.81</v>
      </c>
      <c r="AC133" s="6">
        <v>1.8400000000000034</v>
      </c>
      <c r="AD133" s="13">
        <v>0.35</v>
      </c>
      <c r="AE133" s="8">
        <v>510.34846467053922</v>
      </c>
      <c r="AF133" s="6">
        <v>477.66794824602573</v>
      </c>
      <c r="AG133" s="6">
        <v>257.76134850290441</v>
      </c>
      <c r="AH133" s="6">
        <v>495.31193124779384</v>
      </c>
      <c r="AI133" s="6">
        <v>2.6677906701529603</v>
      </c>
      <c r="AJ133" s="6"/>
      <c r="AK133" s="6"/>
      <c r="AL133" s="6"/>
      <c r="AM133" s="6"/>
      <c r="AN133" s="6">
        <v>4.633931649162645</v>
      </c>
      <c r="AO133" s="6">
        <v>1.6511850587055925</v>
      </c>
      <c r="AP133" s="6">
        <v>2.0620907880232355</v>
      </c>
      <c r="AQ133" s="6">
        <v>111.47500000000001</v>
      </c>
      <c r="AR133" s="6"/>
      <c r="AS133" s="6"/>
      <c r="AT133" s="6">
        <v>2.3825651519385955</v>
      </c>
      <c r="AU133" s="6">
        <v>1</v>
      </c>
      <c r="AV133" s="10"/>
      <c r="AW133" s="13">
        <v>71.650192236903862</v>
      </c>
      <c r="AX133" s="1" t="s">
        <v>150</v>
      </c>
      <c r="AY133" s="17">
        <v>12.235039370078701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97.81</v>
      </c>
      <c r="BG133" s="18">
        <v>1.8400000000000034</v>
      </c>
      <c r="BH133" s="18">
        <v>0.35</v>
      </c>
      <c r="BI133" s="15"/>
      <c r="BJ133" s="19">
        <f t="shared" ca="1" si="14"/>
        <v>1</v>
      </c>
      <c r="BK133" s="18">
        <f t="shared" ca="1" si="15"/>
        <v>7.3854087570756244</v>
      </c>
      <c r="BL133" s="17">
        <f t="shared" si="16"/>
        <v>4.740924146437246</v>
      </c>
      <c r="BM133" s="17">
        <f t="shared" ca="1" si="17"/>
        <v>3.2191227982258304</v>
      </c>
      <c r="BN133" s="16">
        <f t="shared" si="18"/>
        <v>3.3147711864664826</v>
      </c>
      <c r="BO133" s="15"/>
      <c r="BP133" s="2"/>
    </row>
    <row r="134" spans="1:68" x14ac:dyDescent="0.2">
      <c r="A134">
        <v>6.05</v>
      </c>
      <c r="B134">
        <v>2.1</v>
      </c>
      <c r="C134">
        <v>0.16725000000000001</v>
      </c>
      <c r="D134">
        <v>-0.13052</v>
      </c>
      <c r="E134">
        <v>5.9049999999999998E-2</v>
      </c>
      <c r="F134">
        <v>1.9678500000000001</v>
      </c>
      <c r="G134">
        <v>1.99393</v>
      </c>
      <c r="H134" s="15"/>
      <c r="I134" s="11">
        <f t="shared" si="12"/>
        <v>19.849081364829395</v>
      </c>
      <c r="J134" s="10">
        <f t="shared" si="13"/>
        <v>-12.399081364829396</v>
      </c>
      <c r="K134" s="6">
        <v>106</v>
      </c>
      <c r="L134" s="10">
        <v>2154.1994750656168</v>
      </c>
      <c r="M134" s="10">
        <v>1099.8687664041993</v>
      </c>
      <c r="N134" s="10">
        <v>8.60126859142607</v>
      </c>
      <c r="O134" s="10">
        <v>4.2515070110701165</v>
      </c>
      <c r="P134" s="10">
        <v>4.7522118948116105</v>
      </c>
      <c r="Q134" s="10">
        <v>0.18670549856380805</v>
      </c>
      <c r="R134" s="10">
        <v>3.9288125760480117</v>
      </c>
      <c r="S134" s="10">
        <v>34.771172482048186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155</v>
      </c>
      <c r="AA134" s="9">
        <v>2</v>
      </c>
      <c r="AB134" s="7">
        <v>97.81</v>
      </c>
      <c r="AC134" s="6">
        <v>1.8400000000000034</v>
      </c>
      <c r="AD134" s="13">
        <v>0.35</v>
      </c>
      <c r="AE134" s="8">
        <v>475.22118948116105</v>
      </c>
      <c r="AF134" s="6">
        <v>435.31889205595917</v>
      </c>
      <c r="AG134" s="6">
        <v>237.61059474058052</v>
      </c>
      <c r="AH134" s="6">
        <v>538.3523086070835</v>
      </c>
      <c r="AI134" s="6">
        <v>2.5452983074237125</v>
      </c>
      <c r="AJ134" s="6"/>
      <c r="AK134" s="6"/>
      <c r="AL134" s="6"/>
      <c r="AM134" s="6"/>
      <c r="AN134" s="6">
        <v>4.2515070110701165</v>
      </c>
      <c r="AO134" s="6">
        <v>1.5833922152819391</v>
      </c>
      <c r="AP134" s="6">
        <v>1</v>
      </c>
      <c r="AQ134" s="6">
        <v>111.47500000000001</v>
      </c>
      <c r="AR134" s="6"/>
      <c r="AS134" s="6"/>
      <c r="AT134" s="6">
        <v>2.1435529893410932</v>
      </c>
      <c r="AU134" s="6">
        <v>1</v>
      </c>
      <c r="AV134" s="10"/>
      <c r="AW134" s="13">
        <v>65.297833808393875</v>
      </c>
      <c r="AX134" s="1" t="s">
        <v>150</v>
      </c>
      <c r="AY134" s="17">
        <v>12.399081364829399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97.81</v>
      </c>
      <c r="BG134" s="18">
        <v>1.8400000000000034</v>
      </c>
      <c r="BH134" s="18">
        <v>0.35</v>
      </c>
      <c r="BI134" s="15"/>
      <c r="BJ134" s="19">
        <f t="shared" ca="1" si="14"/>
        <v>1</v>
      </c>
      <c r="BK134" s="18">
        <f t="shared" ca="1" si="15"/>
        <v>6.6828193863415999</v>
      </c>
      <c r="BL134" s="17">
        <f t="shared" si="16"/>
        <v>5.080266685032333</v>
      </c>
      <c r="BM134" s="17">
        <f t="shared" ca="1" si="17"/>
        <v>3.2718919474042734</v>
      </c>
      <c r="BN134" s="16">
        <f t="shared" si="18"/>
        <v>3.3518620822533762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0.16686999999999999</v>
      </c>
      <c r="D135">
        <v>-0.13081999999999999</v>
      </c>
      <c r="E135">
        <v>5.6489999999999999E-2</v>
      </c>
      <c r="F135">
        <v>1.9695</v>
      </c>
      <c r="G135">
        <v>1.99515</v>
      </c>
      <c r="H135" s="15"/>
      <c r="I135" s="11">
        <f t="shared" si="12"/>
        <v>20.01312335958005</v>
      </c>
      <c r="J135" s="10">
        <f t="shared" si="13"/>
        <v>-12.56312335958005</v>
      </c>
      <c r="K135" s="6">
        <v>106</v>
      </c>
      <c r="L135" s="10">
        <v>2171.5879265091862</v>
      </c>
      <c r="M135" s="10">
        <v>1107.0209973753279</v>
      </c>
      <c r="N135" s="10">
        <v>8.6723534558180209</v>
      </c>
      <c r="O135" s="10">
        <v>4.1512853817768951</v>
      </c>
      <c r="P135" s="10">
        <v>4.6421203609801722</v>
      </c>
      <c r="Q135" s="10">
        <v>0.18461707016823975</v>
      </c>
      <c r="R135" s="10">
        <v>3.9769987809893479</v>
      </c>
      <c r="S135" s="10">
        <v>34.085762444672014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155</v>
      </c>
      <c r="AA135" s="9">
        <v>2</v>
      </c>
      <c r="AB135" s="7">
        <v>97.81</v>
      </c>
      <c r="AC135" s="6">
        <v>1.8400000000000034</v>
      </c>
      <c r="AD135" s="13">
        <v>0.35</v>
      </c>
      <c r="AE135" s="8">
        <v>464.21203609801722</v>
      </c>
      <c r="AF135" s="6">
        <v>421.34409681440349</v>
      </c>
      <c r="AG135" s="6">
        <v>232.10601804900861</v>
      </c>
      <c r="AH135" s="6">
        <v>522.7901277707108</v>
      </c>
      <c r="AI135" s="6">
        <v>2.5144589049917498</v>
      </c>
      <c r="AJ135" s="6"/>
      <c r="AK135" s="6"/>
      <c r="AL135" s="6"/>
      <c r="AM135" s="6"/>
      <c r="AN135" s="6">
        <v>4.1512853817768951</v>
      </c>
      <c r="AO135" s="6">
        <v>1.5637909127329437</v>
      </c>
      <c r="AP135" s="6">
        <v>1</v>
      </c>
      <c r="AQ135" s="6">
        <v>111.47500000000001</v>
      </c>
      <c r="AR135" s="6"/>
      <c r="AS135" s="6"/>
      <c r="AT135" s="6">
        <v>2.0545034330205798</v>
      </c>
      <c r="AU135" s="6">
        <v>1</v>
      </c>
      <c r="AV135" s="10"/>
      <c r="AW135" s="13">
        <v>63.201614522160526</v>
      </c>
      <c r="AX135" s="1" t="s">
        <v>150</v>
      </c>
      <c r="AY135" s="17">
        <v>12.5631233595801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97.81</v>
      </c>
      <c r="BG135" s="18">
        <v>1.8400000000000034</v>
      </c>
      <c r="BH135" s="18">
        <v>0.35</v>
      </c>
      <c r="BI135" s="15"/>
      <c r="BJ135" s="19">
        <f t="shared" ca="1" si="14"/>
        <v>1</v>
      </c>
      <c r="BK135" s="18">
        <f t="shared" ca="1" si="15"/>
        <v>6.4250387411935082</v>
      </c>
      <c r="BL135" s="17">
        <f t="shared" si="16"/>
        <v>5.1912296432158245</v>
      </c>
      <c r="BM135" s="17">
        <f t="shared" ca="1" si="17"/>
        <v>3.2912271913110205</v>
      </c>
      <c r="BN135" s="16">
        <f t="shared" si="18"/>
        <v>3.3632871489294196</v>
      </c>
      <c r="BO135" s="15"/>
      <c r="BP135" s="2"/>
    </row>
    <row r="136" spans="1:68" x14ac:dyDescent="0.2">
      <c r="A136">
        <v>6.15</v>
      </c>
      <c r="B136">
        <v>2.1</v>
      </c>
      <c r="C136">
        <v>0.16714999999999999</v>
      </c>
      <c r="D136">
        <v>-0.13103000000000001</v>
      </c>
      <c r="E136">
        <v>6.1490000000000003E-2</v>
      </c>
      <c r="F136">
        <v>1.9685999999999999</v>
      </c>
      <c r="G136">
        <v>1.99593</v>
      </c>
      <c r="H136" s="15"/>
      <c r="I136" s="11">
        <f t="shared" si="12"/>
        <v>20.177165354330707</v>
      </c>
      <c r="J136" s="10">
        <f t="shared" si="13"/>
        <v>-12.727165354330708</v>
      </c>
      <c r="K136" s="6">
        <v>106</v>
      </c>
      <c r="L136" s="10">
        <v>2188.9763779527561</v>
      </c>
      <c r="M136" s="10">
        <v>1114.1732283464564</v>
      </c>
      <c r="N136" s="10">
        <v>8.7434383202099735</v>
      </c>
      <c r="O136" s="10">
        <v>4.225132898098213</v>
      </c>
      <c r="P136" s="10">
        <v>4.7352450346026949</v>
      </c>
      <c r="Q136" s="10">
        <v>0.18315517029134179</v>
      </c>
      <c r="R136" s="10">
        <v>3.8679132537585614</v>
      </c>
      <c r="S136" s="10">
        <v>35.424453923922357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155</v>
      </c>
      <c r="AA136" s="9">
        <v>2</v>
      </c>
      <c r="AB136" s="7">
        <v>97.81</v>
      </c>
      <c r="AC136" s="6">
        <v>1.8400000000000034</v>
      </c>
      <c r="AD136" s="13">
        <v>0.35</v>
      </c>
      <c r="AE136" s="8">
        <v>473.52450346026944</v>
      </c>
      <c r="AF136" s="6">
        <v>431.27709068507846</v>
      </c>
      <c r="AG136" s="6">
        <v>236.76225173013475</v>
      </c>
      <c r="AH136" s="6">
        <v>548.86660670494041</v>
      </c>
      <c r="AI136" s="6">
        <v>2.5853733897167199</v>
      </c>
      <c r="AJ136" s="6"/>
      <c r="AK136" s="6"/>
      <c r="AL136" s="6"/>
      <c r="AM136" s="6"/>
      <c r="AN136" s="6">
        <v>4.225132898098213</v>
      </c>
      <c r="AO136" s="6">
        <v>1.5825969001450271</v>
      </c>
      <c r="AP136" s="6">
        <v>1</v>
      </c>
      <c r="AQ136" s="6">
        <v>111.47500000000001</v>
      </c>
      <c r="AR136" s="6"/>
      <c r="AS136" s="6"/>
      <c r="AT136" s="6">
        <v>2.088389472641206</v>
      </c>
      <c r="AU136" s="6">
        <v>1</v>
      </c>
      <c r="AV136" s="10"/>
      <c r="AW136" s="13">
        <v>64.691563602761775</v>
      </c>
      <c r="AX136" s="1" t="s">
        <v>150</v>
      </c>
      <c r="AY136" s="17">
        <v>12.727165354330699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97.81</v>
      </c>
      <c r="BG136" s="18">
        <v>1.8400000000000034</v>
      </c>
      <c r="BH136" s="18">
        <v>0.35</v>
      </c>
      <c r="BI136" s="15"/>
      <c r="BJ136" s="19">
        <f t="shared" ca="1" si="14"/>
        <v>1</v>
      </c>
      <c r="BK136" s="18">
        <f t="shared" ca="1" si="15"/>
        <v>6.5353515108769242</v>
      </c>
      <c r="BL136" s="17">
        <f t="shared" si="16"/>
        <v>5.0306894433603331</v>
      </c>
      <c r="BM136" s="17">
        <f t="shared" ca="1" si="17"/>
        <v>3.2772319447310401</v>
      </c>
      <c r="BN136" s="16">
        <f t="shared" si="18"/>
        <v>3.3495023115911362</v>
      </c>
      <c r="BO136" s="15"/>
      <c r="BP136" s="2"/>
    </row>
    <row r="137" spans="1:68" x14ac:dyDescent="0.2">
      <c r="A137">
        <v>6.2</v>
      </c>
      <c r="B137">
        <v>2.1</v>
      </c>
      <c r="C137">
        <v>0.17379</v>
      </c>
      <c r="D137">
        <v>-0.11351</v>
      </c>
      <c r="E137">
        <v>7.7920000000000003E-2</v>
      </c>
      <c r="F137">
        <v>1.96845</v>
      </c>
      <c r="G137">
        <v>1.9946999999999999</v>
      </c>
      <c r="H137" s="15"/>
      <c r="I137" s="11">
        <f t="shared" si="12"/>
        <v>20.341207349081365</v>
      </c>
      <c r="J137" s="10">
        <f t="shared" si="13"/>
        <v>-12.891207349081366</v>
      </c>
      <c r="K137" s="6">
        <v>106</v>
      </c>
      <c r="L137" s="10">
        <v>2206.3648293963261</v>
      </c>
      <c r="M137" s="10">
        <v>1121.325459317585</v>
      </c>
      <c r="N137" s="10">
        <v>8.8145231846019243</v>
      </c>
      <c r="O137" s="10">
        <v>5.9763739994323055</v>
      </c>
      <c r="P137" s="10">
        <v>6.5498308748285465</v>
      </c>
      <c r="Q137" s="10">
        <v>0.30511938859253185</v>
      </c>
      <c r="R137" s="10">
        <v>4.65843155989152</v>
      </c>
      <c r="S137" s="10">
        <v>39.823394124738954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33</v>
      </c>
      <c r="AA137" s="9">
        <v>3</v>
      </c>
      <c r="AB137" s="7">
        <v>97.81</v>
      </c>
      <c r="AC137" s="6">
        <v>1.8400000000000034</v>
      </c>
      <c r="AD137" s="13">
        <v>0.35</v>
      </c>
      <c r="AE137" s="8">
        <v>654.98308748285467</v>
      </c>
      <c r="AF137" s="6">
        <v>643.73492768555695</v>
      </c>
      <c r="AG137" s="6">
        <v>366.237315612141</v>
      </c>
      <c r="AH137" s="6">
        <v>637.89677362567613</v>
      </c>
      <c r="AI137" s="6">
        <v>2.1466452541878427</v>
      </c>
      <c r="AJ137" s="6"/>
      <c r="AK137" s="6"/>
      <c r="AL137" s="6"/>
      <c r="AM137" s="6"/>
      <c r="AN137" s="6">
        <v>5.9763739994323055</v>
      </c>
      <c r="AO137" s="6">
        <v>2.0721397070608996</v>
      </c>
      <c r="AP137" s="6">
        <v>2.9298985248971281</v>
      </c>
      <c r="AQ137" s="6">
        <v>111.47500000000001</v>
      </c>
      <c r="AR137" s="6"/>
      <c r="AS137" s="6"/>
      <c r="AT137" s="6">
        <v>3.1547566520393713</v>
      </c>
      <c r="AU137" s="6">
        <v>1</v>
      </c>
      <c r="AV137" s="10"/>
      <c r="AW137" s="13">
        <v>96.560239152833546</v>
      </c>
      <c r="AX137" s="1" t="s">
        <v>150</v>
      </c>
      <c r="AY137" s="17">
        <v>12.8912073490814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97.81</v>
      </c>
      <c r="BG137" s="18">
        <v>1.8400000000000034</v>
      </c>
      <c r="BH137" s="18">
        <v>0.35</v>
      </c>
      <c r="BI137" s="15"/>
      <c r="BJ137" s="19">
        <f t="shared" ca="1" si="14"/>
        <v>1</v>
      </c>
      <c r="BK137" s="18">
        <f t="shared" ca="1" si="15"/>
        <v>9.7146611893483588</v>
      </c>
      <c r="BL137" s="17">
        <f t="shared" si="16"/>
        <v>5.6019658846355549</v>
      </c>
      <c r="BM137" s="17">
        <f t="shared" ca="1" si="17"/>
        <v>3.1682060531606582</v>
      </c>
      <c r="BN137" s="16">
        <f t="shared" si="18"/>
        <v>3.2776357742066722</v>
      </c>
      <c r="BO137" s="15"/>
      <c r="BP137" s="2"/>
    </row>
    <row r="138" spans="1:68" x14ac:dyDescent="0.2">
      <c r="A138">
        <v>6.25</v>
      </c>
      <c r="B138">
        <v>2.1</v>
      </c>
      <c r="C138">
        <v>0.18082000000000001</v>
      </c>
      <c r="D138">
        <v>-0.10709</v>
      </c>
      <c r="E138">
        <v>4.249E-2</v>
      </c>
      <c r="F138">
        <v>1.9666999999999999</v>
      </c>
      <c r="G138">
        <v>1.9955499999999999</v>
      </c>
      <c r="H138" s="15"/>
      <c r="I138" s="11">
        <f t="shared" si="12"/>
        <v>20.50524934383202</v>
      </c>
      <c r="J138" s="10">
        <f t="shared" si="13"/>
        <v>-13.055249343832021</v>
      </c>
      <c r="K138" s="6">
        <v>106</v>
      </c>
      <c r="L138" s="10">
        <v>2223.7532808398955</v>
      </c>
      <c r="M138" s="10">
        <v>1128.4776902887136</v>
      </c>
      <c r="N138" s="10">
        <v>8.8856080489938751</v>
      </c>
      <c r="O138" s="10">
        <v>7.8304741413568033</v>
      </c>
      <c r="P138" s="10">
        <v>8.2673330801167069</v>
      </c>
      <c r="Q138" s="10">
        <v>0.3498117562576939</v>
      </c>
      <c r="R138" s="10">
        <v>4.231252725247109</v>
      </c>
      <c r="S138" s="10">
        <v>30.337426302771082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33</v>
      </c>
      <c r="AA138" s="9">
        <v>3</v>
      </c>
      <c r="AB138" s="7">
        <v>94.889810857266923</v>
      </c>
      <c r="AC138" s="6">
        <v>4.7601891427330827</v>
      </c>
      <c r="AD138" s="13">
        <v>0.35</v>
      </c>
      <c r="AE138" s="8">
        <v>826.73330801167072</v>
      </c>
      <c r="AF138" s="6">
        <v>844.77116057571868</v>
      </c>
      <c r="AG138" s="6">
        <v>495.04998100875298</v>
      </c>
      <c r="AH138" s="6">
        <v>441.29454693484536</v>
      </c>
      <c r="AI138" s="6">
        <v>2.3633662769259405</v>
      </c>
      <c r="AJ138" s="6"/>
      <c r="AK138" s="6"/>
      <c r="AL138" s="6"/>
      <c r="AM138" s="6"/>
      <c r="AN138" s="6">
        <v>7.8304741413568033</v>
      </c>
      <c r="AO138" s="6">
        <v>2.4467541410697851</v>
      </c>
      <c r="AP138" s="6">
        <v>3.9603998480700238</v>
      </c>
      <c r="AQ138" s="6">
        <v>111.47500000000001</v>
      </c>
      <c r="AR138" s="6"/>
      <c r="AS138" s="6"/>
      <c r="AT138" s="6">
        <v>4.1632470887837263</v>
      </c>
      <c r="AU138" s="6">
        <v>1</v>
      </c>
      <c r="AV138" s="10"/>
      <c r="AW138" s="13">
        <v>126.71567408635781</v>
      </c>
      <c r="AX138" s="1" t="s">
        <v>150</v>
      </c>
      <c r="AY138" s="17">
        <v>13.055249343831999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94.889810857266923</v>
      </c>
      <c r="BG138" s="18">
        <v>4.7601891427330827</v>
      </c>
      <c r="BH138" s="18">
        <v>0.35</v>
      </c>
      <c r="BI138" s="15"/>
      <c r="BJ138" s="19">
        <f t="shared" ca="1" si="14"/>
        <v>1</v>
      </c>
      <c r="BK138" s="18">
        <f t="shared" ca="1" si="15"/>
        <v>12.681609040699925</v>
      </c>
      <c r="BL138" s="17">
        <f t="shared" si="16"/>
        <v>4.8887413291627633</v>
      </c>
      <c r="BM138" s="17">
        <f t="shared" ca="1" si="17"/>
        <v>3.0408710952289217</v>
      </c>
      <c r="BN138" s="16">
        <f t="shared" si="18"/>
        <v>3.1709973987274243</v>
      </c>
      <c r="BO138" s="15"/>
      <c r="BP138" s="2"/>
    </row>
    <row r="139" spans="1:68" x14ac:dyDescent="0.2">
      <c r="A139">
        <v>6.3</v>
      </c>
      <c r="B139">
        <v>2.2000000000000002</v>
      </c>
      <c r="C139">
        <v>0.17199999999999999</v>
      </c>
      <c r="D139">
        <v>-0.10936</v>
      </c>
      <c r="E139">
        <v>3.9030000000000002E-2</v>
      </c>
      <c r="F139">
        <v>1.9662299999999999</v>
      </c>
      <c r="G139">
        <v>1.9951000000000001</v>
      </c>
      <c r="H139" s="15"/>
      <c r="I139" s="11">
        <f t="shared" si="12"/>
        <v>20.669291338582674</v>
      </c>
      <c r="J139" s="10">
        <f t="shared" si="13"/>
        <v>-13.219291338582675</v>
      </c>
      <c r="K139" s="6">
        <v>106</v>
      </c>
      <c r="L139" s="10">
        <v>2241.141732283465</v>
      </c>
      <c r="M139" s="10">
        <v>1135.6299212598421</v>
      </c>
      <c r="N139" s="10">
        <v>8.956692913385826</v>
      </c>
      <c r="O139" s="10">
        <v>5.5042773772353106</v>
      </c>
      <c r="P139" s="10">
        <v>5.9277965231427805</v>
      </c>
      <c r="Q139" s="10">
        <v>0.33400931473122697</v>
      </c>
      <c r="R139" s="10">
        <v>5.6346285407607573</v>
      </c>
      <c r="S139" s="10">
        <v>29.411051799129854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155</v>
      </c>
      <c r="AA139" s="9">
        <v>2</v>
      </c>
      <c r="AB139" s="7">
        <v>97.81</v>
      </c>
      <c r="AC139" s="6">
        <v>1.8400000000000034</v>
      </c>
      <c r="AD139" s="13">
        <v>0.35</v>
      </c>
      <c r="AE139" s="8">
        <v>592.77965231427811</v>
      </c>
      <c r="AF139" s="6">
        <v>568.50871555269396</v>
      </c>
      <c r="AG139" s="6">
        <v>319.58473923570853</v>
      </c>
      <c r="AH139" s="6">
        <v>420.77538279244857</v>
      </c>
      <c r="AI139" s="6">
        <v>1.7747398835007948</v>
      </c>
      <c r="AJ139" s="6"/>
      <c r="AK139" s="6"/>
      <c r="AL139" s="6"/>
      <c r="AM139" s="6"/>
      <c r="AN139" s="6">
        <v>5.5042773772353106</v>
      </c>
      <c r="AO139" s="6">
        <v>1.9923058975441903</v>
      </c>
      <c r="AP139" s="6">
        <v>2.5566779138856681</v>
      </c>
      <c r="AQ139" s="6">
        <v>111.47500000000001</v>
      </c>
      <c r="AR139" s="6"/>
      <c r="AS139" s="6"/>
      <c r="AT139" s="6">
        <v>2.7251412560330586</v>
      </c>
      <c r="AU139" s="6">
        <v>1</v>
      </c>
      <c r="AV139" s="10"/>
      <c r="AW139" s="13">
        <v>85.276307332904096</v>
      </c>
      <c r="AX139" s="1" t="s">
        <v>150</v>
      </c>
      <c r="AY139" s="17">
        <v>13.2192913385827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97.81</v>
      </c>
      <c r="BG139" s="18">
        <v>1.8400000000000034</v>
      </c>
      <c r="BH139" s="18">
        <v>0.35</v>
      </c>
      <c r="BI139" s="15"/>
      <c r="BJ139" s="19">
        <f t="shared" ca="1" si="14"/>
        <v>1</v>
      </c>
      <c r="BK139" s="18">
        <f t="shared" ca="1" si="15"/>
        <v>8.4661835110297563</v>
      </c>
      <c r="BL139" s="17">
        <f t="shared" si="16"/>
        <v>6.9480681491369021</v>
      </c>
      <c r="BM139" s="17">
        <f t="shared" ca="1" si="17"/>
        <v>3.2733217660675051</v>
      </c>
      <c r="BN139" s="16">
        <f t="shared" si="18"/>
        <v>3.3609284783852176</v>
      </c>
      <c r="BO139" s="15"/>
      <c r="BP139" s="2"/>
    </row>
    <row r="140" spans="1:68" x14ac:dyDescent="0.2">
      <c r="A140">
        <v>6.35</v>
      </c>
      <c r="B140">
        <v>2.1</v>
      </c>
      <c r="C140">
        <v>0.17765</v>
      </c>
      <c r="D140">
        <v>-0.10163</v>
      </c>
      <c r="E140">
        <v>6.6500000000000004E-2</v>
      </c>
      <c r="F140">
        <v>1.9655499999999999</v>
      </c>
      <c r="G140">
        <v>1.99973</v>
      </c>
      <c r="H140" s="15"/>
      <c r="I140" s="11">
        <f t="shared" si="12"/>
        <v>20.833333333333332</v>
      </c>
      <c r="J140" s="10">
        <f t="shared" si="13"/>
        <v>-13.383333333333333</v>
      </c>
      <c r="K140" s="6">
        <v>106</v>
      </c>
      <c r="L140" s="10">
        <v>2258.5301837270349</v>
      </c>
      <c r="M140" s="10">
        <v>1142.7821522309707</v>
      </c>
      <c r="N140" s="10">
        <v>9.0277777777777786</v>
      </c>
      <c r="O140" s="10">
        <v>6.9944147601476052</v>
      </c>
      <c r="P140" s="10">
        <v>7.523842608267894</v>
      </c>
      <c r="Q140" s="10">
        <v>0.38782115305703735</v>
      </c>
      <c r="R140" s="10">
        <v>5.1545622795307233</v>
      </c>
      <c r="S140" s="10">
        <v>36.765822786131189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97.81</v>
      </c>
      <c r="AC140" s="6">
        <v>1.8400000000000034</v>
      </c>
      <c r="AD140" s="13">
        <v>0.35</v>
      </c>
      <c r="AE140" s="8">
        <v>752.38426082678939</v>
      </c>
      <c r="AF140" s="6">
        <v>755.25599312955626</v>
      </c>
      <c r="AG140" s="6">
        <v>439.28819562009204</v>
      </c>
      <c r="AH140" s="6">
        <v>570.61121160041296</v>
      </c>
      <c r="AI140" s="6">
        <v>1.9400289409075508</v>
      </c>
      <c r="AJ140" s="6"/>
      <c r="AK140" s="6"/>
      <c r="AL140" s="6"/>
      <c r="AM140" s="6"/>
      <c r="AN140" s="6">
        <v>6.9944147601476052</v>
      </c>
      <c r="AO140" s="6">
        <v>2.3533972246738428</v>
      </c>
      <c r="AP140" s="6">
        <v>3.5143055649607362</v>
      </c>
      <c r="AQ140" s="6">
        <v>111.47500000000001</v>
      </c>
      <c r="AR140" s="6"/>
      <c r="AS140" s="6"/>
      <c r="AT140" s="6">
        <v>3.6433305758430423</v>
      </c>
      <c r="AU140" s="6">
        <v>1</v>
      </c>
      <c r="AV140" s="10"/>
      <c r="AW140" s="13">
        <v>113.28839896943344</v>
      </c>
      <c r="AX140" s="1" t="s">
        <v>150</v>
      </c>
      <c r="AY140" s="17">
        <v>13.383333333333301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97.81</v>
      </c>
      <c r="BG140" s="18">
        <v>1.8400000000000034</v>
      </c>
      <c r="BH140" s="18">
        <v>0.35</v>
      </c>
      <c r="BI140" s="15"/>
      <c r="BJ140" s="19">
        <f t="shared" ca="1" si="14"/>
        <v>1</v>
      </c>
      <c r="BK140" s="18">
        <f t="shared" ca="1" si="15"/>
        <v>11.191244987368252</v>
      </c>
      <c r="BL140" s="17">
        <f t="shared" si="16"/>
        <v>6.064844034842606</v>
      </c>
      <c r="BM140" s="17">
        <f t="shared" ca="1" si="17"/>
        <v>3.1421515376523579</v>
      </c>
      <c r="BN140" s="16">
        <f t="shared" si="18"/>
        <v>3.25450842675746</v>
      </c>
      <c r="BO140" s="15"/>
      <c r="BP140" s="2"/>
    </row>
    <row r="141" spans="1:68" x14ac:dyDescent="0.2">
      <c r="A141">
        <v>6.4</v>
      </c>
      <c r="B141">
        <v>2.1</v>
      </c>
      <c r="C141">
        <v>0.18781</v>
      </c>
      <c r="D141">
        <v>-9.5659999999999995E-2</v>
      </c>
      <c r="E141">
        <v>5.6829999999999999E-2</v>
      </c>
      <c r="F141">
        <v>1.9646300000000001</v>
      </c>
      <c r="G141">
        <v>1.99953</v>
      </c>
      <c r="H141" s="15"/>
      <c r="I141" s="11">
        <f t="shared" ref="I141:I204" si="19">IF(A141="(m)",0,A141/0.3048)</f>
        <v>20.99737532808399</v>
      </c>
      <c r="J141" s="10">
        <f t="shared" ref="J141:J204" si="20">$J$7-I141</f>
        <v>-13.547375328083991</v>
      </c>
      <c r="K141" s="6">
        <v>106</v>
      </c>
      <c r="L141" s="10">
        <v>2275.9186351706048</v>
      </c>
      <c r="M141" s="10">
        <v>1149.9343832020993</v>
      </c>
      <c r="N141" s="10">
        <v>9.0988626421697276</v>
      </c>
      <c r="O141" s="10">
        <v>9.6740246380925381</v>
      </c>
      <c r="P141" s="10">
        <v>10.166170463992296</v>
      </c>
      <c r="Q141" s="10">
        <v>0.42938087812884701</v>
      </c>
      <c r="R141" s="10">
        <v>4.2236246150866474</v>
      </c>
      <c r="S141" s="10">
        <v>34.176793465261042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89.250384429460539</v>
      </c>
      <c r="AC141" s="6">
        <v>9.6850307429385367</v>
      </c>
      <c r="AD141" s="13">
        <v>1.0645848276009253</v>
      </c>
      <c r="AE141" s="8">
        <v>1016.6170463992296</v>
      </c>
      <c r="AF141" s="6">
        <v>1065.0952437180993</v>
      </c>
      <c r="AG141" s="6">
        <v>637.46278479942225</v>
      </c>
      <c r="AH141" s="6">
        <v>515.88886264644987</v>
      </c>
      <c r="AI141" s="6">
        <v>2.3676346530135115</v>
      </c>
      <c r="AJ141" s="6"/>
      <c r="AK141" s="6"/>
      <c r="AL141" s="6"/>
      <c r="AM141" s="6"/>
      <c r="AN141" s="6">
        <v>9.6740246380925381</v>
      </c>
      <c r="AO141" s="6">
        <v>2.8946366995350159</v>
      </c>
      <c r="AP141" s="6">
        <v>5.0997022783953776</v>
      </c>
      <c r="AQ141" s="6">
        <v>111.47500000000001</v>
      </c>
      <c r="AR141" s="6"/>
      <c r="AS141" s="6"/>
      <c r="AT141" s="6">
        <v>5.1864190135935502</v>
      </c>
      <c r="AU141" s="6">
        <v>1</v>
      </c>
      <c r="AV141" s="10"/>
      <c r="AW141" s="13">
        <v>159.76428655771488</v>
      </c>
      <c r="AX141" s="1" t="s">
        <v>150</v>
      </c>
      <c r="AY141" s="17">
        <v>13.547375328084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89.250384429460539</v>
      </c>
      <c r="BG141" s="18">
        <v>9.6850307429385367</v>
      </c>
      <c r="BH141" s="18">
        <v>1.0645848276009253</v>
      </c>
      <c r="BI141" s="15"/>
      <c r="BJ141" s="19">
        <f t="shared" ca="1" si="14"/>
        <v>1</v>
      </c>
      <c r="BK141" s="18">
        <f t="shared" ca="1" si="15"/>
        <v>15.702132709984893</v>
      </c>
      <c r="BL141" s="17">
        <f t="shared" si="16"/>
        <v>4.7559906515891583</v>
      </c>
      <c r="BM141" s="17">
        <f t="shared" ca="1" si="17"/>
        <v>2.96155153147537</v>
      </c>
      <c r="BN141" s="16">
        <f t="shared" si="18"/>
        <v>3.0979730662031897</v>
      </c>
      <c r="BO141" s="15"/>
      <c r="BP141" s="2"/>
    </row>
    <row r="142" spans="1:68" x14ac:dyDescent="0.2">
      <c r="A142">
        <v>6.45</v>
      </c>
      <c r="B142">
        <v>2.1</v>
      </c>
      <c r="C142">
        <v>0.17373</v>
      </c>
      <c r="D142">
        <v>-0.10783</v>
      </c>
      <c r="E142">
        <v>4.9300000000000004E-3</v>
      </c>
      <c r="F142">
        <v>1.96285</v>
      </c>
      <c r="G142">
        <v>2.0015499999999999</v>
      </c>
      <c r="H142" s="15"/>
      <c r="I142" s="11">
        <f t="shared" si="19"/>
        <v>21.161417322834644</v>
      </c>
      <c r="J142" s="10">
        <f t="shared" si="20"/>
        <v>-13.711417322834645</v>
      </c>
      <c r="K142" s="6">
        <v>106</v>
      </c>
      <c r="L142" s="10">
        <v>2293.3070866141743</v>
      </c>
      <c r="M142" s="10">
        <v>1157.0866141732279</v>
      </c>
      <c r="N142" s="10">
        <v>9.1699475065616785</v>
      </c>
      <c r="O142" s="10">
        <v>5.9605495316491641</v>
      </c>
      <c r="P142" s="10">
        <v>6.2525984647624169</v>
      </c>
      <c r="Q142" s="10">
        <v>0.34466029954862537</v>
      </c>
      <c r="R142" s="10">
        <v>5.512273041216659</v>
      </c>
      <c r="S142" s="10">
        <v>20.28117591064257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97.81</v>
      </c>
      <c r="AC142" s="6">
        <v>1.8400000000000034</v>
      </c>
      <c r="AD142" s="13">
        <v>0.35</v>
      </c>
      <c r="AE142" s="8">
        <v>625.25984647624171</v>
      </c>
      <c r="AF142" s="6">
        <v>603.65215842966836</v>
      </c>
      <c r="AG142" s="6">
        <v>343.94488485718125</v>
      </c>
      <c r="AH142" s="6">
        <v>228.57384145537836</v>
      </c>
      <c r="AI142" s="6">
        <v>1.8141336478123402</v>
      </c>
      <c r="AJ142" s="6"/>
      <c r="AK142" s="6"/>
      <c r="AL142" s="6"/>
      <c r="AM142" s="6"/>
      <c r="AN142" s="6">
        <v>5.9605495316491641</v>
      </c>
      <c r="AO142" s="6">
        <v>2.0767231346814552</v>
      </c>
      <c r="AP142" s="6">
        <v>2.7515590788574502</v>
      </c>
      <c r="AQ142" s="6">
        <v>111.47500000000001</v>
      </c>
      <c r="AR142" s="6"/>
      <c r="AS142" s="6"/>
      <c r="AT142" s="6">
        <v>2.835116357447983</v>
      </c>
      <c r="AU142" s="6">
        <v>1</v>
      </c>
      <c r="AV142" s="10"/>
      <c r="AW142" s="13">
        <v>90.547823764450257</v>
      </c>
      <c r="AX142" s="1" t="s">
        <v>150</v>
      </c>
      <c r="AY142" s="17">
        <v>13.711417322834601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97.81</v>
      </c>
      <c r="BG142" s="18">
        <v>1.8400000000000034</v>
      </c>
      <c r="BH142" s="18">
        <v>0.35</v>
      </c>
      <c r="BI142" s="15"/>
      <c r="BJ142" s="19">
        <f t="shared" ca="1" si="14"/>
        <v>1</v>
      </c>
      <c r="BK142" s="18">
        <f t="shared" ca="1" si="15"/>
        <v>8.8255189523623976</v>
      </c>
      <c r="BL142" s="17">
        <f t="shared" si="16"/>
        <v>6.7501766049287513</v>
      </c>
      <c r="BM142" s="17">
        <f t="shared" ca="1" si="17"/>
        <v>3.2513965922559134</v>
      </c>
      <c r="BN142" s="16">
        <f t="shared" si="18"/>
        <v>3.3365766178687766</v>
      </c>
      <c r="BO142" s="15"/>
      <c r="BP142" s="2"/>
    </row>
    <row r="143" spans="1:68" x14ac:dyDescent="0.2">
      <c r="A143">
        <v>6.5</v>
      </c>
      <c r="B143">
        <v>2.2000000000000002</v>
      </c>
      <c r="C143">
        <v>0.17039000000000001</v>
      </c>
      <c r="D143">
        <v>-0.12673000000000001</v>
      </c>
      <c r="E143">
        <v>2.0070000000000001E-2</v>
      </c>
      <c r="F143">
        <v>1.9617500000000001</v>
      </c>
      <c r="G143">
        <v>2.0015999999999998</v>
      </c>
      <c r="H143" s="15"/>
      <c r="I143" s="11">
        <f t="shared" si="19"/>
        <v>21.325459317585302</v>
      </c>
      <c r="J143" s="10">
        <f t="shared" si="20"/>
        <v>-13.875459317585303</v>
      </c>
      <c r="K143" s="6">
        <v>106</v>
      </c>
      <c r="L143" s="10">
        <v>2310.6955380577442</v>
      </c>
      <c r="M143" s="10">
        <v>1164.2388451443564</v>
      </c>
      <c r="N143" s="10">
        <v>9.2410323709536311</v>
      </c>
      <c r="O143" s="10">
        <v>5.0796541583877444</v>
      </c>
      <c r="P143" s="10">
        <v>5.4300743238090456</v>
      </c>
      <c r="Q143" s="10">
        <v>0.2130893106278211</v>
      </c>
      <c r="R143" s="10">
        <v>3.9242429830747674</v>
      </c>
      <c r="S143" s="10">
        <v>24.334733709812586</v>
      </c>
      <c r="T143" s="14" t="s">
        <v>33</v>
      </c>
      <c r="U143" s="6">
        <v>3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33</v>
      </c>
      <c r="AA143" s="9">
        <v>3</v>
      </c>
      <c r="AB143" s="7">
        <v>97.81</v>
      </c>
      <c r="AC143" s="6">
        <v>1.8400000000000034</v>
      </c>
      <c r="AD143" s="13">
        <v>0.35</v>
      </c>
      <c r="AE143" s="8">
        <v>543.00743238090456</v>
      </c>
      <c r="AF143" s="6">
        <v>505.86176235023822</v>
      </c>
      <c r="AG143" s="6">
        <v>282.25557428567845</v>
      </c>
      <c r="AH143" s="6">
        <v>310.49899897081275</v>
      </c>
      <c r="AI143" s="6">
        <v>2.5482621853768817</v>
      </c>
      <c r="AJ143" s="6"/>
      <c r="AK143" s="6"/>
      <c r="AL143" s="6"/>
      <c r="AM143" s="6"/>
      <c r="AN143" s="6">
        <v>5.0796541583877444</v>
      </c>
      <c r="AO143" s="6">
        <v>1.7759940457372649</v>
      </c>
      <c r="AP143" s="6">
        <v>2.2580445942854275</v>
      </c>
      <c r="AQ143" s="6">
        <v>111.47500000000001</v>
      </c>
      <c r="AR143" s="6"/>
      <c r="AS143" s="6"/>
      <c r="AT143" s="6">
        <v>2.3368882481996485</v>
      </c>
      <c r="AU143" s="6">
        <v>1</v>
      </c>
      <c r="AV143" s="10"/>
      <c r="AW143" s="13">
        <v>75.879264352535728</v>
      </c>
      <c r="AX143" s="1" t="s">
        <v>150</v>
      </c>
      <c r="AY143" s="17">
        <v>13.8754593175853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97.81</v>
      </c>
      <c r="BG143" s="18">
        <v>1.8400000000000034</v>
      </c>
      <c r="BH143" s="18">
        <v>0.35</v>
      </c>
      <c r="BI143" s="15"/>
      <c r="BJ143" s="19">
        <f t="shared" ref="BJ143:BJ206" ca="1" si="21">IF((0.381*BM143)+(0.05*(M143/2116.217)-0.15)&lt;1,(0.381*BM143)+(0.05*(M143/2116.217)-0.15),1)</f>
        <v>1</v>
      </c>
      <c r="BK143" s="18">
        <f t="shared" ref="BK143:BK206" ca="1" si="22">((P143-(L143/2000))/1.06)*(1.06/(M143/2000))^BJ143</f>
        <v>7.3433841734599419</v>
      </c>
      <c r="BL143" s="17">
        <f t="shared" ref="BL143:BL206" si="23">(Q143/(P143-(L143/2000)))*100</f>
        <v>4.984864128666568</v>
      </c>
      <c r="BM143" s="17">
        <f t="shared" ref="BM143:BM206" ca="1" si="24">SQRT(((3.47-LOG(BK143))^2)+((LOG(BL143)+1.22)^2))</f>
        <v>3.2339991684075331</v>
      </c>
      <c r="BN143" s="16">
        <f t="shared" ref="BN143:BN206" si="25">SQRT(((3.47-LOG(P143/1.06))^2)+((LOG(R143)+1.22)^2))</f>
        <v>3.3030396884887985</v>
      </c>
      <c r="BO143" s="15"/>
      <c r="BP143" s="2"/>
    </row>
    <row r="144" spans="1:68" x14ac:dyDescent="0.2">
      <c r="A144">
        <v>6.55</v>
      </c>
      <c r="B144">
        <v>2.2000000000000002</v>
      </c>
      <c r="C144">
        <v>0.16925999999999999</v>
      </c>
      <c r="D144">
        <v>-0.13125000000000001</v>
      </c>
      <c r="E144">
        <v>3.6110000000000003E-2</v>
      </c>
      <c r="F144">
        <v>1.9620299999999999</v>
      </c>
      <c r="G144">
        <v>2.0026999999999999</v>
      </c>
      <c r="H144" s="15"/>
      <c r="I144" s="11">
        <f t="shared" si="19"/>
        <v>21.489501312335957</v>
      </c>
      <c r="J144" s="10">
        <f t="shared" si="20"/>
        <v>-14.039501312335958</v>
      </c>
      <c r="K144" s="6">
        <v>106</v>
      </c>
      <c r="L144" s="10">
        <v>2328.0839895013137</v>
      </c>
      <c r="M144" s="10">
        <v>1171.391076115485</v>
      </c>
      <c r="N144" s="10">
        <v>9.3121172353455801</v>
      </c>
      <c r="O144" s="10">
        <v>4.7816266818052808</v>
      </c>
      <c r="P144" s="10">
        <v>5.1938879678488474</v>
      </c>
      <c r="Q144" s="10">
        <v>0.18162365613459175</v>
      </c>
      <c r="R144" s="10">
        <v>3.4968728100967268</v>
      </c>
      <c r="S144" s="10">
        <v>28.629255975247656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33</v>
      </c>
      <c r="AA144" s="9">
        <v>3</v>
      </c>
      <c r="AB144" s="7">
        <v>91.172289055048964</v>
      </c>
      <c r="AC144" s="6">
        <v>7.9860781802114928</v>
      </c>
      <c r="AD144" s="13">
        <v>0.84163276473953763</v>
      </c>
      <c r="AE144" s="8">
        <v>519.38879678488479</v>
      </c>
      <c r="AF144" s="6">
        <v>477.0522821523578</v>
      </c>
      <c r="AG144" s="6">
        <v>264.54159758866354</v>
      </c>
      <c r="AH144" s="6">
        <v>397.38113979227126</v>
      </c>
      <c r="AI144" s="6">
        <v>2.8596979481571108</v>
      </c>
      <c r="AJ144" s="6"/>
      <c r="AK144" s="6"/>
      <c r="AL144" s="6"/>
      <c r="AM144" s="6"/>
      <c r="AN144" s="6">
        <v>4.7816266818052808</v>
      </c>
      <c r="AO144" s="6">
        <v>1.6933418580204234</v>
      </c>
      <c r="AP144" s="6">
        <v>2.1163327807093086</v>
      </c>
      <c r="AQ144" s="6">
        <v>111.47500000000001</v>
      </c>
      <c r="AR144" s="6"/>
      <c r="AS144" s="6"/>
      <c r="AT144" s="6">
        <v>2.1806339698660793</v>
      </c>
      <c r="AU144" s="6">
        <v>1</v>
      </c>
      <c r="AV144" s="10"/>
      <c r="AW144" s="13">
        <v>71.557842322853674</v>
      </c>
      <c r="AX144" s="1" t="s">
        <v>150</v>
      </c>
      <c r="AY144" s="17">
        <v>14.039501312336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91.172289055048964</v>
      </c>
      <c r="BG144" s="18">
        <v>7.9860781802114928</v>
      </c>
      <c r="BH144" s="18">
        <v>0.84163276473953763</v>
      </c>
      <c r="BI144" s="15"/>
      <c r="BJ144" s="19">
        <f t="shared" ca="1" si="21"/>
        <v>1</v>
      </c>
      <c r="BK144" s="18">
        <f t="shared" ca="1" si="22"/>
        <v>6.880445062739911</v>
      </c>
      <c r="BL144" s="17">
        <f t="shared" si="23"/>
        <v>4.5069627312568841</v>
      </c>
      <c r="BM144" s="17">
        <f t="shared" ca="1" si="24"/>
        <v>3.2312356531398416</v>
      </c>
      <c r="BN144" s="16">
        <f t="shared" si="25"/>
        <v>3.2921009217004742</v>
      </c>
      <c r="BO144" s="15"/>
      <c r="BP144" s="2"/>
    </row>
    <row r="145" spans="1:68" x14ac:dyDescent="0.2">
      <c r="A145">
        <v>6.6</v>
      </c>
      <c r="B145">
        <v>2.4</v>
      </c>
      <c r="C145">
        <v>0.17054</v>
      </c>
      <c r="D145">
        <v>-0.12773000000000001</v>
      </c>
      <c r="E145">
        <v>4.7840000000000001E-2</v>
      </c>
      <c r="F145">
        <v>1.9624299999999999</v>
      </c>
      <c r="G145">
        <v>2.0038800000000001</v>
      </c>
      <c r="H145" s="15"/>
      <c r="I145" s="11">
        <f t="shared" si="19"/>
        <v>21.653543307086611</v>
      </c>
      <c r="J145" s="10">
        <f t="shared" si="20"/>
        <v>-14.203543307086612</v>
      </c>
      <c r="K145" s="6">
        <v>106</v>
      </c>
      <c r="L145" s="10">
        <v>2345.4724409448831</v>
      </c>
      <c r="M145" s="10">
        <v>1178.5433070866136</v>
      </c>
      <c r="N145" s="10">
        <v>9.3832020997375309</v>
      </c>
      <c r="O145" s="10">
        <v>5.1192153278455876</v>
      </c>
      <c r="P145" s="10">
        <v>5.5767008249177801</v>
      </c>
      <c r="Q145" s="10">
        <v>0.20612788264259332</v>
      </c>
      <c r="R145" s="10">
        <v>3.6962334741281797</v>
      </c>
      <c r="S145" s="10">
        <v>31.769826185568945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33</v>
      </c>
      <c r="AA145" s="9">
        <v>3</v>
      </c>
      <c r="AB145" s="7">
        <v>94.623477018607133</v>
      </c>
      <c r="AC145" s="6">
        <v>5.0265229813928727</v>
      </c>
      <c r="AD145" s="13">
        <v>0.35</v>
      </c>
      <c r="AE145" s="8">
        <v>557.67008249177798</v>
      </c>
      <c r="AF145" s="6">
        <v>521.06623878143409</v>
      </c>
      <c r="AG145" s="6">
        <v>293.25256186883348</v>
      </c>
      <c r="AH145" s="6">
        <v>460.52483833710335</v>
      </c>
      <c r="AI145" s="6">
        <v>2.7054568035258302</v>
      </c>
      <c r="AJ145" s="6"/>
      <c r="AK145" s="6"/>
      <c r="AL145" s="6"/>
      <c r="AM145" s="6"/>
      <c r="AN145" s="6">
        <v>5.1192153278455876</v>
      </c>
      <c r="AO145" s="6">
        <v>1.8012754800815181</v>
      </c>
      <c r="AP145" s="6">
        <v>2.3460204949506682</v>
      </c>
      <c r="AQ145" s="6">
        <v>111.47500000000001</v>
      </c>
      <c r="AR145" s="6"/>
      <c r="AS145" s="6"/>
      <c r="AT145" s="6">
        <v>2.3742913752759609</v>
      </c>
      <c r="AU145" s="6">
        <v>1</v>
      </c>
      <c r="AV145" s="10"/>
      <c r="AW145" s="13">
        <v>78.159935817215114</v>
      </c>
      <c r="AX145" s="1" t="s">
        <v>150</v>
      </c>
      <c r="AY145" s="17">
        <v>14.2035433070866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94.623477018607133</v>
      </c>
      <c r="BG145" s="18">
        <v>5.0265229813928727</v>
      </c>
      <c r="BH145" s="18">
        <v>0.35</v>
      </c>
      <c r="BI145" s="15"/>
      <c r="BJ145" s="19">
        <f t="shared" ca="1" si="21"/>
        <v>1</v>
      </c>
      <c r="BK145" s="18">
        <f t="shared" ca="1" si="22"/>
        <v>7.4735728046040864</v>
      </c>
      <c r="BL145" s="17">
        <f t="shared" si="23"/>
        <v>4.6805072510012664</v>
      </c>
      <c r="BM145" s="17">
        <f t="shared" ca="1" si="24"/>
        <v>3.2116775646329141</v>
      </c>
      <c r="BN145" s="16">
        <f t="shared" si="25"/>
        <v>3.279129710645281</v>
      </c>
      <c r="BO145" s="15"/>
      <c r="BP145" s="2"/>
    </row>
    <row r="146" spans="1:68" x14ac:dyDescent="0.2">
      <c r="A146">
        <v>6.65</v>
      </c>
      <c r="B146">
        <v>2.1</v>
      </c>
      <c r="C146">
        <v>0.17151</v>
      </c>
      <c r="D146">
        <v>-0.12542</v>
      </c>
      <c r="E146">
        <v>5.9049999999999998E-2</v>
      </c>
      <c r="F146">
        <v>1.9596499999999999</v>
      </c>
      <c r="G146">
        <v>2.0045799999999998</v>
      </c>
      <c r="H146" s="15"/>
      <c r="I146" s="11">
        <f t="shared" si="19"/>
        <v>21.817585301837269</v>
      </c>
      <c r="J146" s="10">
        <f t="shared" si="20"/>
        <v>-14.36758530183727</v>
      </c>
      <c r="K146" s="6">
        <v>106</v>
      </c>
      <c r="L146" s="10">
        <v>2362.8608923884531</v>
      </c>
      <c r="M146" s="10">
        <v>1185.6955380577422</v>
      </c>
      <c r="N146" s="10">
        <v>9.4542869641294836</v>
      </c>
      <c r="O146" s="10">
        <v>5.375044223673008</v>
      </c>
      <c r="P146" s="10">
        <v>5.8757491074145021</v>
      </c>
      <c r="Q146" s="10">
        <v>0.22220878128846944</v>
      </c>
      <c r="R146" s="10">
        <v>3.7817949205500994</v>
      </c>
      <c r="S146" s="10">
        <v>34.771172482048186</v>
      </c>
      <c r="T146" s="14" t="s">
        <v>33</v>
      </c>
      <c r="U146" s="6">
        <v>3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33</v>
      </c>
      <c r="AA146" s="9">
        <v>3</v>
      </c>
      <c r="AB146" s="7">
        <v>95.917531079336925</v>
      </c>
      <c r="AC146" s="6">
        <v>3.7324689206630808</v>
      </c>
      <c r="AD146" s="13">
        <v>0.35</v>
      </c>
      <c r="AE146" s="8">
        <v>587.57491074145014</v>
      </c>
      <c r="AF146" s="6">
        <v>555.2255395784855</v>
      </c>
      <c r="AG146" s="6">
        <v>315.68118305608766</v>
      </c>
      <c r="AH146" s="6">
        <v>520.80450208289903</v>
      </c>
      <c r="AI146" s="6">
        <v>2.6442470335079409</v>
      </c>
      <c r="AJ146" s="6"/>
      <c r="AK146" s="6"/>
      <c r="AL146" s="6"/>
      <c r="AM146" s="6"/>
      <c r="AN146" s="6">
        <v>5.375044223673008</v>
      </c>
      <c r="AO146" s="6">
        <v>1.8815542221498216</v>
      </c>
      <c r="AP146" s="6">
        <v>2.5254494644487013</v>
      </c>
      <c r="AQ146" s="6">
        <v>111.47500000000001</v>
      </c>
      <c r="AR146" s="6"/>
      <c r="AS146" s="6"/>
      <c r="AT146" s="6">
        <v>2.5189576873972119</v>
      </c>
      <c r="AU146" s="6">
        <v>1</v>
      </c>
      <c r="AV146" s="10"/>
      <c r="AW146" s="13">
        <v>83.283830936772816</v>
      </c>
      <c r="AX146" s="1" t="s">
        <v>150</v>
      </c>
      <c r="AY146" s="17">
        <v>14.3675853018373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95.917531079336925</v>
      </c>
      <c r="BG146" s="18">
        <v>3.7324689206630808</v>
      </c>
      <c r="BH146" s="18">
        <v>0.35</v>
      </c>
      <c r="BI146" s="15"/>
      <c r="BJ146" s="19">
        <f t="shared" ca="1" si="21"/>
        <v>1</v>
      </c>
      <c r="BK146" s="18">
        <f t="shared" ca="1" si="22"/>
        <v>7.9182530599886061</v>
      </c>
      <c r="BL146" s="17">
        <f t="shared" si="23"/>
        <v>4.7335683264141011</v>
      </c>
      <c r="BM146" s="17">
        <f t="shared" ca="1" si="24"/>
        <v>3.1943210389026704</v>
      </c>
      <c r="BN146" s="16">
        <f t="shared" si="25"/>
        <v>3.2655959395413579</v>
      </c>
      <c r="BO146" s="15"/>
      <c r="BP146" s="2"/>
    </row>
    <row r="147" spans="1:68" x14ac:dyDescent="0.2">
      <c r="A147">
        <v>6.7</v>
      </c>
      <c r="B147">
        <v>0.5</v>
      </c>
      <c r="C147">
        <v>0.17035</v>
      </c>
      <c r="D147">
        <v>-0.12435</v>
      </c>
      <c r="E147">
        <v>6.3200000000000006E-2</v>
      </c>
      <c r="F147">
        <v>1.96113</v>
      </c>
      <c r="G147">
        <v>2.0050500000000002</v>
      </c>
      <c r="H147" s="15"/>
      <c r="I147" s="11">
        <f t="shared" si="19"/>
        <v>21.981627296587927</v>
      </c>
      <c r="J147" s="10">
        <f t="shared" si="20"/>
        <v>-14.531627296587928</v>
      </c>
      <c r="K147" s="6">
        <v>106</v>
      </c>
      <c r="L147" s="10">
        <v>2380.249343832023</v>
      </c>
      <c r="M147" s="10">
        <v>1192.8477690288707</v>
      </c>
      <c r="N147" s="10">
        <v>9.5253718285214362</v>
      </c>
      <c r="O147" s="10">
        <v>5.0691045131989823</v>
      </c>
      <c r="P147" s="10">
        <v>5.5858094375004761</v>
      </c>
      <c r="Q147" s="10">
        <v>0.22965750923266315</v>
      </c>
      <c r="R147" s="10">
        <v>4.1114454727161212</v>
      </c>
      <c r="S147" s="10">
        <v>35.882286409825973</v>
      </c>
      <c r="T147" s="14" t="s">
        <v>33</v>
      </c>
      <c r="U147" s="6">
        <v>3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97.81</v>
      </c>
      <c r="AC147" s="6">
        <v>1.8400000000000034</v>
      </c>
      <c r="AD147" s="13">
        <v>0.35</v>
      </c>
      <c r="AE147" s="8">
        <v>558.5809437500476</v>
      </c>
      <c r="AF147" s="6">
        <v>520.09214009191953</v>
      </c>
      <c r="AG147" s="6">
        <v>293.93570781253572</v>
      </c>
      <c r="AH147" s="6">
        <v>542.19938567255042</v>
      </c>
      <c r="AI147" s="6">
        <v>2.4322346158694783</v>
      </c>
      <c r="AJ147" s="6"/>
      <c r="AK147" s="6"/>
      <c r="AL147" s="6"/>
      <c r="AM147" s="6"/>
      <c r="AN147" s="6">
        <v>5.0691045131989823</v>
      </c>
      <c r="AO147" s="6">
        <v>1.8405405886731634</v>
      </c>
      <c r="AP147" s="6">
        <v>2.3514856625002856</v>
      </c>
      <c r="AQ147" s="6">
        <v>111.47500000000001</v>
      </c>
      <c r="AR147" s="6"/>
      <c r="AS147" s="6"/>
      <c r="AT147" s="6">
        <v>2.3343558669326834</v>
      </c>
      <c r="AU147" s="6">
        <v>1</v>
      </c>
      <c r="AV147" s="10"/>
      <c r="AW147" s="13">
        <v>78.013821013787933</v>
      </c>
      <c r="AX147" s="1" t="s">
        <v>150</v>
      </c>
      <c r="AY147" s="17">
        <v>14.531627296587899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97.81</v>
      </c>
      <c r="BG147" s="18">
        <v>1.8400000000000034</v>
      </c>
      <c r="BH147" s="18">
        <v>0.35</v>
      </c>
      <c r="BI147" s="15"/>
      <c r="BJ147" s="19">
        <f t="shared" ca="1" si="21"/>
        <v>1</v>
      </c>
      <c r="BK147" s="18">
        <f t="shared" ca="1" si="22"/>
        <v>7.3700683016125499</v>
      </c>
      <c r="BL147" s="17">
        <f t="shared" si="23"/>
        <v>5.2246128073319005</v>
      </c>
      <c r="BM147" s="17">
        <f t="shared" ca="1" si="24"/>
        <v>3.2448741521552322</v>
      </c>
      <c r="BN147" s="16">
        <f t="shared" si="25"/>
        <v>3.3039745379174734</v>
      </c>
      <c r="BO147" s="15"/>
      <c r="BP147" s="2"/>
    </row>
    <row r="148" spans="1:68" x14ac:dyDescent="0.2">
      <c r="A148">
        <v>6.75</v>
      </c>
      <c r="B148">
        <v>3.1</v>
      </c>
      <c r="C148">
        <v>0.16653000000000001</v>
      </c>
      <c r="D148">
        <v>-0.13038</v>
      </c>
      <c r="E148">
        <v>4.6739999999999997E-2</v>
      </c>
      <c r="F148">
        <v>1.9553</v>
      </c>
      <c r="G148">
        <v>2.0036</v>
      </c>
      <c r="H148" s="15"/>
      <c r="I148" s="11">
        <f t="shared" si="19"/>
        <v>22.145669291338582</v>
      </c>
      <c r="J148" s="10">
        <f t="shared" si="20"/>
        <v>-14.695669291338582</v>
      </c>
      <c r="K148" s="6">
        <v>106</v>
      </c>
      <c r="L148" s="10">
        <v>2397.6377952755925</v>
      </c>
      <c r="M148" s="10">
        <v>1199.9999999999993</v>
      </c>
      <c r="N148" s="10">
        <v>9.5964566929133852</v>
      </c>
      <c r="O148" s="10">
        <v>4.0616133976724447</v>
      </c>
      <c r="P148" s="10">
        <v>4.5148579201383718</v>
      </c>
      <c r="Q148" s="10">
        <v>0.18768009848173992</v>
      </c>
      <c r="R148" s="10">
        <v>4.1569436248392035</v>
      </c>
      <c r="S148" s="10">
        <v>31.475314060133865</v>
      </c>
      <c r="T148" s="14" t="s">
        <v>33</v>
      </c>
      <c r="U148" s="6">
        <v>3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97.81</v>
      </c>
      <c r="AC148" s="6">
        <v>1.8400000000000034</v>
      </c>
      <c r="AD148" s="13">
        <v>0.35</v>
      </c>
      <c r="AE148" s="8">
        <v>451.48579201383717</v>
      </c>
      <c r="AF148" s="6">
        <v>393.07499384675612</v>
      </c>
      <c r="AG148" s="6">
        <v>225.74289600691858</v>
      </c>
      <c r="AH148" s="6">
        <v>450.07935155424985</v>
      </c>
      <c r="AI148" s="6">
        <v>2.4056135715304086</v>
      </c>
      <c r="AJ148" s="6"/>
      <c r="AK148" s="6"/>
      <c r="AL148" s="6"/>
      <c r="AM148" s="6"/>
      <c r="AN148" s="6">
        <v>4.0616133976724447</v>
      </c>
      <c r="AO148" s="6">
        <v>1.5912251534805857</v>
      </c>
      <c r="AP148" s="6">
        <v>1</v>
      </c>
      <c r="AQ148" s="6">
        <v>111.47500000000001</v>
      </c>
      <c r="AR148" s="6"/>
      <c r="AS148" s="6"/>
      <c r="AT148" s="6">
        <v>1.7268701021131609</v>
      </c>
      <c r="AU148" s="6">
        <v>1</v>
      </c>
      <c r="AV148" s="10"/>
      <c r="AW148" s="13">
        <v>58.96124907701342</v>
      </c>
      <c r="AX148" s="1" t="s">
        <v>150</v>
      </c>
      <c r="AY148" s="17">
        <v>14.6956692913386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97.81</v>
      </c>
      <c r="BG148" s="18">
        <v>1.8400000000000034</v>
      </c>
      <c r="BH148" s="18">
        <v>0.35</v>
      </c>
      <c r="BI148" s="15"/>
      <c r="BJ148" s="19">
        <f t="shared" ca="1" si="21"/>
        <v>1</v>
      </c>
      <c r="BK148" s="18">
        <f t="shared" ca="1" si="22"/>
        <v>5.5267317041676289</v>
      </c>
      <c r="BL148" s="17">
        <f t="shared" si="23"/>
        <v>5.6597674879052891</v>
      </c>
      <c r="BM148" s="17">
        <f t="shared" ca="1" si="24"/>
        <v>3.3662089957310761</v>
      </c>
      <c r="BN148" s="16">
        <f t="shared" si="25"/>
        <v>3.3838513046886156</v>
      </c>
      <c r="BO148" s="15"/>
      <c r="BP148" s="2"/>
    </row>
    <row r="149" spans="1:68" x14ac:dyDescent="0.2">
      <c r="A149">
        <v>6.8</v>
      </c>
      <c r="B149">
        <v>2.7</v>
      </c>
      <c r="C149">
        <v>0.16394</v>
      </c>
      <c r="D149">
        <v>-0.13525999999999999</v>
      </c>
      <c r="E149">
        <v>3.9719999999999998E-2</v>
      </c>
      <c r="F149">
        <v>1.9567000000000001</v>
      </c>
      <c r="G149">
        <v>2.0046300000000001</v>
      </c>
      <c r="H149" s="15"/>
      <c r="I149" s="11">
        <f t="shared" si="19"/>
        <v>22.309711286089236</v>
      </c>
      <c r="J149" s="10">
        <f t="shared" si="20"/>
        <v>-14.859711286089237</v>
      </c>
      <c r="K149" s="6">
        <v>106</v>
      </c>
      <c r="L149" s="10">
        <v>2415.0262467191619</v>
      </c>
      <c r="M149" s="10">
        <v>1207.1522309711279</v>
      </c>
      <c r="N149" s="10">
        <v>9.6675415573053343</v>
      </c>
      <c r="O149" s="10">
        <v>3.3785238717002595</v>
      </c>
      <c r="P149" s="10">
        <v>3.8047032653152955</v>
      </c>
      <c r="Q149" s="10">
        <v>0.15370832991382857</v>
      </c>
      <c r="R149" s="10">
        <v>4.0399557914299207</v>
      </c>
      <c r="S149" s="10">
        <v>29.595791223266396</v>
      </c>
      <c r="T149" s="14" t="s">
        <v>33</v>
      </c>
      <c r="U149" s="6">
        <v>3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97.81</v>
      </c>
      <c r="AC149" s="6">
        <v>1.8400000000000034</v>
      </c>
      <c r="AD149" s="13">
        <v>0.35</v>
      </c>
      <c r="AE149" s="8">
        <v>380.47032653152957</v>
      </c>
      <c r="AF149" s="6">
        <v>308.50453731206659</v>
      </c>
      <c r="AG149" s="6">
        <v>190.23516326576478</v>
      </c>
      <c r="AH149" s="6">
        <v>409.95256455691322</v>
      </c>
      <c r="AI149" s="6">
        <v>2.4752746109779964</v>
      </c>
      <c r="AJ149" s="6"/>
      <c r="AK149" s="6"/>
      <c r="AL149" s="6"/>
      <c r="AM149" s="6"/>
      <c r="AN149" s="6">
        <v>3.3785238717002595</v>
      </c>
      <c r="AO149" s="6">
        <v>1.4194342893543257</v>
      </c>
      <c r="AP149" s="6">
        <v>1</v>
      </c>
      <c r="AQ149" s="6">
        <v>111.47500000000001</v>
      </c>
      <c r="AR149" s="6"/>
      <c r="AS149" s="6"/>
      <c r="AT149" s="6">
        <v>1.3291850600690853</v>
      </c>
      <c r="AU149" s="6">
        <v>1</v>
      </c>
      <c r="AV149" s="10"/>
      <c r="AW149" s="13">
        <v>46.275680596809984</v>
      </c>
      <c r="AX149" s="1" t="s">
        <v>150</v>
      </c>
      <c r="AY149" s="17">
        <v>14.859711286089199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97.81</v>
      </c>
      <c r="BG149" s="18">
        <v>1.8400000000000034</v>
      </c>
      <c r="BH149" s="18">
        <v>0.35</v>
      </c>
      <c r="BI149" s="15"/>
      <c r="BJ149" s="19">
        <f t="shared" ca="1" si="21"/>
        <v>1</v>
      </c>
      <c r="BK149" s="18">
        <f t="shared" ca="1" si="22"/>
        <v>4.3030035074637292</v>
      </c>
      <c r="BL149" s="17">
        <f t="shared" si="23"/>
        <v>5.9182547873866644</v>
      </c>
      <c r="BM149" s="17">
        <f t="shared" ca="1" si="24"/>
        <v>3.4659813243215174</v>
      </c>
      <c r="BN149" s="16">
        <f t="shared" si="25"/>
        <v>3.4398821947754761</v>
      </c>
      <c r="BO149" s="15"/>
      <c r="BP149" s="2"/>
    </row>
    <row r="150" spans="1:68" x14ac:dyDescent="0.2">
      <c r="A150">
        <v>6.85</v>
      </c>
      <c r="B150">
        <v>2.8</v>
      </c>
      <c r="C150">
        <v>0.16316</v>
      </c>
      <c r="D150">
        <v>-0.13704</v>
      </c>
      <c r="E150">
        <v>4.3360000000000003E-2</v>
      </c>
      <c r="F150">
        <v>1.9535800000000001</v>
      </c>
      <c r="G150">
        <v>2.0020500000000001</v>
      </c>
      <c r="H150" s="15"/>
      <c r="I150" s="11">
        <f t="shared" si="19"/>
        <v>22.473753280839894</v>
      </c>
      <c r="J150" s="10">
        <f t="shared" si="20"/>
        <v>-15.023753280839895</v>
      </c>
      <c r="K150" s="6">
        <v>106</v>
      </c>
      <c r="L150" s="10">
        <v>2432.4146981627318</v>
      </c>
      <c r="M150" s="10">
        <v>1214.3044619422565</v>
      </c>
      <c r="N150" s="10">
        <v>9.7386264216972869</v>
      </c>
      <c r="O150" s="10">
        <v>3.1728057905194467</v>
      </c>
      <c r="P150" s="10">
        <v>3.6130189546497595</v>
      </c>
      <c r="Q150" s="10">
        <v>0.14131698810012319</v>
      </c>
      <c r="R150" s="10">
        <v>3.9113270612172095</v>
      </c>
      <c r="S150" s="10">
        <v>30.57035862016064</v>
      </c>
      <c r="T150" s="14" t="s">
        <v>33</v>
      </c>
      <c r="U150" s="6">
        <v>3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97.81</v>
      </c>
      <c r="AC150" s="6">
        <v>1.8400000000000034</v>
      </c>
      <c r="AD150" s="13">
        <v>0.35</v>
      </c>
      <c r="AE150" s="8">
        <v>361.30189546497593</v>
      </c>
      <c r="AF150" s="6">
        <v>284.93059185473476</v>
      </c>
      <c r="AG150" s="6">
        <v>180.65094773248796</v>
      </c>
      <c r="AH150" s="6">
        <v>428.53849093981756</v>
      </c>
      <c r="AI150" s="6">
        <v>2.5566770161347714</v>
      </c>
      <c r="AJ150" s="6"/>
      <c r="AK150" s="6"/>
      <c r="AL150" s="6"/>
      <c r="AM150" s="6"/>
      <c r="AN150" s="6">
        <v>3.1728057905194467</v>
      </c>
      <c r="AO150" s="6">
        <v>1.3710278886963194</v>
      </c>
      <c r="AP150" s="6">
        <v>1</v>
      </c>
      <c r="AQ150" s="6">
        <v>111.47500000000001</v>
      </c>
      <c r="AR150" s="6"/>
      <c r="AS150" s="6"/>
      <c r="AT150" s="6">
        <v>1.2138345105387705</v>
      </c>
      <c r="AU150" s="6">
        <v>1</v>
      </c>
      <c r="AV150" s="10"/>
      <c r="AW150" s="13">
        <v>42.739588778210212</v>
      </c>
      <c r="AX150" s="1" t="s">
        <v>150</v>
      </c>
      <c r="AY150" s="17">
        <v>15.0237532808399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97.81</v>
      </c>
      <c r="BG150" s="18">
        <v>1.8400000000000034</v>
      </c>
      <c r="BH150" s="18">
        <v>0.35</v>
      </c>
      <c r="BI150" s="15"/>
      <c r="BJ150" s="19">
        <f t="shared" ca="1" si="21"/>
        <v>1</v>
      </c>
      <c r="BK150" s="18">
        <f t="shared" ca="1" si="22"/>
        <v>3.9476287548754287</v>
      </c>
      <c r="BL150" s="17">
        <f t="shared" si="23"/>
        <v>5.896040713913786</v>
      </c>
      <c r="BM150" s="17">
        <f t="shared" ca="1" si="24"/>
        <v>3.4957508548185579</v>
      </c>
      <c r="BN150" s="16">
        <f t="shared" si="25"/>
        <v>3.4515281854318003</v>
      </c>
      <c r="BO150" s="15"/>
      <c r="BP150" s="2"/>
    </row>
    <row r="151" spans="1:68" x14ac:dyDescent="0.2">
      <c r="A151">
        <v>6.9</v>
      </c>
      <c r="B151">
        <v>2.6</v>
      </c>
      <c r="C151">
        <v>0.16264999999999999</v>
      </c>
      <c r="D151">
        <v>-0.13803000000000001</v>
      </c>
      <c r="E151">
        <v>4.4839999999999998E-2</v>
      </c>
      <c r="F151">
        <v>1.9563999999999999</v>
      </c>
      <c r="G151">
        <v>2.0028999999999999</v>
      </c>
      <c r="H151" s="15"/>
      <c r="I151" s="11">
        <f t="shared" si="19"/>
        <v>22.637795275590552</v>
      </c>
      <c r="J151" s="10">
        <f t="shared" si="20"/>
        <v>-15.187795275590553</v>
      </c>
      <c r="K151" s="6">
        <v>106</v>
      </c>
      <c r="L151" s="10">
        <v>2449.8031496063018</v>
      </c>
      <c r="M151" s="10">
        <v>1221.456692913385</v>
      </c>
      <c r="N151" s="10">
        <v>9.8097112860892395</v>
      </c>
      <c r="O151" s="10">
        <v>3.0382978143627595</v>
      </c>
      <c r="P151" s="10">
        <v>3.4842170170542293</v>
      </c>
      <c r="Q151" s="10">
        <v>0.13442517439474758</v>
      </c>
      <c r="R151" s="10">
        <v>3.8581171533453693</v>
      </c>
      <c r="S151" s="10">
        <v>30.966611298018741</v>
      </c>
      <c r="T151" s="14" t="s">
        <v>33</v>
      </c>
      <c r="U151" s="6">
        <v>3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155</v>
      </c>
      <c r="AA151" s="9">
        <v>2</v>
      </c>
      <c r="AB151" s="7">
        <v>97.81</v>
      </c>
      <c r="AC151" s="6">
        <v>1.8400000000000034</v>
      </c>
      <c r="AD151" s="13">
        <v>0.35</v>
      </c>
      <c r="AE151" s="8">
        <v>348.42170170542295</v>
      </c>
      <c r="AF151" s="6">
        <v>268.75457264093296</v>
      </c>
      <c r="AG151" s="6">
        <v>174.21085085271147</v>
      </c>
      <c r="AH151" s="6">
        <v>435.22765738826399</v>
      </c>
      <c r="AI151" s="6">
        <v>2.5919378812354132</v>
      </c>
      <c r="AJ151" s="6"/>
      <c r="AK151" s="6"/>
      <c r="AL151" s="6"/>
      <c r="AM151" s="6"/>
      <c r="AN151" s="6">
        <v>3.0382978143627595</v>
      </c>
      <c r="AO151" s="6">
        <v>1.3421463244096068</v>
      </c>
      <c r="AP151" s="6">
        <v>1</v>
      </c>
      <c r="AQ151" s="6">
        <v>111.47500000000001</v>
      </c>
      <c r="AR151" s="6"/>
      <c r="AS151" s="6"/>
      <c r="AT151" s="6">
        <v>1.1333178181309185</v>
      </c>
      <c r="AU151" s="6">
        <v>1</v>
      </c>
      <c r="AV151" s="10"/>
      <c r="AW151" s="13">
        <v>40.313185896139942</v>
      </c>
      <c r="AX151" s="1" t="s">
        <v>150</v>
      </c>
      <c r="AY151" s="17">
        <v>15.1877952755906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97.81</v>
      </c>
      <c r="BG151" s="18">
        <v>1.8400000000000034</v>
      </c>
      <c r="BH151" s="18">
        <v>0.35</v>
      </c>
      <c r="BI151" s="15"/>
      <c r="BJ151" s="19">
        <f t="shared" ca="1" si="21"/>
        <v>1</v>
      </c>
      <c r="BK151" s="18">
        <f t="shared" ca="1" si="22"/>
        <v>3.6993787096327111</v>
      </c>
      <c r="BL151" s="17">
        <f t="shared" si="23"/>
        <v>5.9498187761162065</v>
      </c>
      <c r="BM151" s="17">
        <f t="shared" ca="1" si="24"/>
        <v>3.5212074155732807</v>
      </c>
      <c r="BN151" s="16">
        <f t="shared" si="25"/>
        <v>3.4618472394814548</v>
      </c>
      <c r="BO151" s="15"/>
      <c r="BP151" s="2"/>
    </row>
    <row r="152" spans="1:68" x14ac:dyDescent="0.2">
      <c r="A152">
        <v>6.95</v>
      </c>
      <c r="B152">
        <v>2.2000000000000002</v>
      </c>
      <c r="C152">
        <v>0.16225999999999999</v>
      </c>
      <c r="D152">
        <v>-0.13966999999999999</v>
      </c>
      <c r="E152">
        <v>4.6120000000000001E-2</v>
      </c>
      <c r="F152">
        <v>1.9553</v>
      </c>
      <c r="G152">
        <v>2.004</v>
      </c>
      <c r="H152" s="15"/>
      <c r="I152" s="11">
        <f t="shared" si="19"/>
        <v>22.801837270341206</v>
      </c>
      <c r="J152" s="10">
        <f t="shared" si="20"/>
        <v>-15.351837270341207</v>
      </c>
      <c r="K152" s="6">
        <v>106</v>
      </c>
      <c r="L152" s="10">
        <v>2467.1916010498712</v>
      </c>
      <c r="M152" s="10">
        <v>1228.6089238845136</v>
      </c>
      <c r="N152" s="10">
        <v>9.8807961504811885</v>
      </c>
      <c r="O152" s="10">
        <v>2.9354387737723533</v>
      </c>
      <c r="P152" s="10">
        <v>3.3862929287329315</v>
      </c>
      <c r="Q152" s="10">
        <v>0.12300843249897428</v>
      </c>
      <c r="R152" s="10">
        <v>3.6325396263045984</v>
      </c>
      <c r="S152" s="10">
        <v>31.309316316706823</v>
      </c>
      <c r="T152" s="14" t="s">
        <v>33</v>
      </c>
      <c r="U152" s="6">
        <v>3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155</v>
      </c>
      <c r="AA152" s="9">
        <v>2</v>
      </c>
      <c r="AB152" s="7">
        <v>97.81</v>
      </c>
      <c r="AC152" s="6">
        <v>1.8400000000000034</v>
      </c>
      <c r="AD152" s="13">
        <v>0.35</v>
      </c>
      <c r="AE152" s="8">
        <v>338.62929287329314</v>
      </c>
      <c r="AF152" s="6">
        <v>256.21124157704094</v>
      </c>
      <c r="AG152" s="6">
        <v>169.31464643664657</v>
      </c>
      <c r="AH152" s="6">
        <v>440.81527199092733</v>
      </c>
      <c r="AI152" s="6">
        <v>2.7528949519466228</v>
      </c>
      <c r="AJ152" s="6"/>
      <c r="AK152" s="6"/>
      <c r="AL152" s="6"/>
      <c r="AM152" s="6"/>
      <c r="AN152" s="6">
        <v>2.9354387737723533</v>
      </c>
      <c r="AO152" s="6">
        <v>1.3104332901987021</v>
      </c>
      <c r="AP152" s="6">
        <v>1</v>
      </c>
      <c r="AQ152" s="6">
        <v>111.47500000000001</v>
      </c>
      <c r="AR152" s="6"/>
      <c r="AS152" s="6"/>
      <c r="AT152" s="6">
        <v>1.0700952852786298</v>
      </c>
      <c r="AU152" s="6">
        <v>1</v>
      </c>
      <c r="AV152" s="10"/>
      <c r="AW152" s="13">
        <v>38.431686236556139</v>
      </c>
      <c r="AX152" s="1" t="s">
        <v>150</v>
      </c>
      <c r="AY152" s="17">
        <v>15.3518372703412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97.81</v>
      </c>
      <c r="BG152" s="18">
        <v>1.8400000000000034</v>
      </c>
      <c r="BH152" s="18">
        <v>0.35</v>
      </c>
      <c r="BI152" s="15"/>
      <c r="BJ152" s="19">
        <f t="shared" ca="1" si="21"/>
        <v>1</v>
      </c>
      <c r="BK152" s="18">
        <f t="shared" ca="1" si="22"/>
        <v>3.5042837250469856</v>
      </c>
      <c r="BL152" s="17">
        <f t="shared" si="23"/>
        <v>5.7141541597805796</v>
      </c>
      <c r="BM152" s="17">
        <f t="shared" ca="1" si="24"/>
        <v>3.5307659939125551</v>
      </c>
      <c r="BN152" s="16">
        <f t="shared" si="25"/>
        <v>3.4588757741898277</v>
      </c>
      <c r="BO152" s="15"/>
      <c r="BP152" s="2"/>
    </row>
    <row r="153" spans="1:68" x14ac:dyDescent="0.2">
      <c r="A153">
        <v>7</v>
      </c>
      <c r="B153">
        <v>2.1</v>
      </c>
      <c r="C153">
        <v>0.16234000000000001</v>
      </c>
      <c r="D153">
        <v>-0.14013999999999999</v>
      </c>
      <c r="E153">
        <v>4.8989999999999999E-2</v>
      </c>
      <c r="F153">
        <v>1.9560999999999999</v>
      </c>
      <c r="G153">
        <v>2.0035799999999999</v>
      </c>
      <c r="H153" s="15"/>
      <c r="I153" s="11">
        <f t="shared" si="19"/>
        <v>22.965879265091861</v>
      </c>
      <c r="J153" s="10">
        <f t="shared" si="20"/>
        <v>-15.515879265091861</v>
      </c>
      <c r="K153" s="6">
        <v>106</v>
      </c>
      <c r="L153" s="10">
        <v>2484.5800524934407</v>
      </c>
      <c r="M153" s="10">
        <v>1235.7611548556422</v>
      </c>
      <c r="N153" s="10">
        <v>9.9518810148731394</v>
      </c>
      <c r="O153" s="10">
        <v>2.9565380641498789</v>
      </c>
      <c r="P153" s="10">
        <v>3.4184573074013485</v>
      </c>
      <c r="Q153" s="10">
        <v>0.11973656134591726</v>
      </c>
      <c r="R153" s="10">
        <v>3.5026490190962454</v>
      </c>
      <c r="S153" s="10">
        <v>32.077725225796513</v>
      </c>
      <c r="T153" s="14" t="s">
        <v>33</v>
      </c>
      <c r="U153" s="6">
        <v>3</v>
      </c>
      <c r="V153" s="14" t="s">
        <v>33</v>
      </c>
      <c r="W153" s="6">
        <v>3</v>
      </c>
      <c r="X153" s="14" t="s">
        <v>33</v>
      </c>
      <c r="Y153" s="6">
        <v>3</v>
      </c>
      <c r="Z153" s="14" t="s">
        <v>155</v>
      </c>
      <c r="AA153" s="9">
        <v>2</v>
      </c>
      <c r="AB153" s="7">
        <v>97.81</v>
      </c>
      <c r="AC153" s="6">
        <v>1.8400000000000034</v>
      </c>
      <c r="AD153" s="13">
        <v>0.35</v>
      </c>
      <c r="AE153" s="8">
        <v>341.84573074013485</v>
      </c>
      <c r="AF153" s="6">
        <v>258.97243604135059</v>
      </c>
      <c r="AG153" s="6">
        <v>170.92286537006743</v>
      </c>
      <c r="AH153" s="6">
        <v>455.16022376756655</v>
      </c>
      <c r="AI153" s="6">
        <v>2.8549820280252352</v>
      </c>
      <c r="AJ153" s="6"/>
      <c r="AK153" s="6"/>
      <c r="AL153" s="6"/>
      <c r="AM153" s="6"/>
      <c r="AN153" s="6">
        <v>2.9565380641498789</v>
      </c>
      <c r="AO153" s="6">
        <v>1.3134888320120122</v>
      </c>
      <c r="AP153" s="6">
        <v>1</v>
      </c>
      <c r="AQ153" s="6">
        <v>111.47500000000001</v>
      </c>
      <c r="AR153" s="6"/>
      <c r="AS153" s="6"/>
      <c r="AT153" s="6">
        <v>1.0744798279713081</v>
      </c>
      <c r="AU153" s="6">
        <v>1</v>
      </c>
      <c r="AV153" s="10"/>
      <c r="AW153" s="13">
        <v>38.845865406202591</v>
      </c>
      <c r="AX153" s="1" t="s">
        <v>150</v>
      </c>
      <c r="AY153" s="17">
        <v>15.5158792650919</v>
      </c>
      <c r="AZ153" s="12">
        <v>100</v>
      </c>
      <c r="BA153" s="12">
        <v>0</v>
      </c>
      <c r="BB153" s="12">
        <v>0</v>
      </c>
      <c r="BC153" s="12">
        <v>100</v>
      </c>
      <c r="BD153" s="12">
        <v>0</v>
      </c>
      <c r="BE153" s="12">
        <v>0</v>
      </c>
      <c r="BF153" s="18">
        <v>97.81</v>
      </c>
      <c r="BG153" s="18">
        <v>1.8400000000000034</v>
      </c>
      <c r="BH153" s="18">
        <v>0.35</v>
      </c>
      <c r="BI153" s="15"/>
      <c r="BJ153" s="19">
        <f t="shared" ca="1" si="21"/>
        <v>1</v>
      </c>
      <c r="BK153" s="18">
        <f t="shared" ca="1" si="22"/>
        <v>3.5219868703654806</v>
      </c>
      <c r="BL153" s="17">
        <f t="shared" si="23"/>
        <v>5.5021763438327032</v>
      </c>
      <c r="BM153" s="17">
        <f t="shared" ca="1" si="24"/>
        <v>3.5197820254622161</v>
      </c>
      <c r="BN153" s="16">
        <f t="shared" si="25"/>
        <v>3.4472356733294514</v>
      </c>
      <c r="BO153" s="15"/>
      <c r="BP153" s="2"/>
    </row>
    <row r="154" spans="1:68" x14ac:dyDescent="0.2">
      <c r="A154">
        <v>7.05</v>
      </c>
      <c r="B154">
        <v>2.1</v>
      </c>
      <c r="C154">
        <v>0.16278000000000001</v>
      </c>
      <c r="D154">
        <v>-0.13969999999999999</v>
      </c>
      <c r="E154">
        <v>5.2560000000000003E-2</v>
      </c>
      <c r="F154">
        <v>1.9560500000000001</v>
      </c>
      <c r="G154">
        <v>2.0041500000000001</v>
      </c>
      <c r="H154" s="15"/>
      <c r="I154" s="11">
        <f t="shared" si="19"/>
        <v>23.129921259842519</v>
      </c>
      <c r="J154" s="10">
        <f t="shared" si="20"/>
        <v>-15.679921259842519</v>
      </c>
      <c r="K154" s="6">
        <v>106</v>
      </c>
      <c r="L154" s="10">
        <v>2501.9685039370106</v>
      </c>
      <c r="M154" s="10">
        <v>1242.9133858267708</v>
      </c>
      <c r="N154" s="10">
        <v>10.022965879265092</v>
      </c>
      <c r="O154" s="10">
        <v>3.0725841612262332</v>
      </c>
      <c r="P154" s="10">
        <v>3.5482672947907634</v>
      </c>
      <c r="Q154" s="10">
        <v>0.12279958965941744</v>
      </c>
      <c r="R154" s="10">
        <v>3.4608325545175358</v>
      </c>
      <c r="S154" s="10">
        <v>33.033550941981254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155</v>
      </c>
      <c r="AA154" s="9">
        <v>2</v>
      </c>
      <c r="AB154" s="7">
        <v>97.81</v>
      </c>
      <c r="AC154" s="6">
        <v>1.8400000000000034</v>
      </c>
      <c r="AD154" s="13">
        <v>0.35</v>
      </c>
      <c r="AE154" s="8">
        <v>354.82672947907633</v>
      </c>
      <c r="AF154" s="6">
        <v>273.22134917871881</v>
      </c>
      <c r="AG154" s="6">
        <v>177.41336473953817</v>
      </c>
      <c r="AH154" s="6">
        <v>473.36060700444671</v>
      </c>
      <c r="AI154" s="6">
        <v>2.8894781363942843</v>
      </c>
      <c r="AJ154" s="6"/>
      <c r="AK154" s="6"/>
      <c r="AL154" s="6"/>
      <c r="AM154" s="6"/>
      <c r="AN154" s="6">
        <v>3.0725841612262332</v>
      </c>
      <c r="AO154" s="6">
        <v>1.3437099200345275</v>
      </c>
      <c r="AP154" s="6">
        <v>1</v>
      </c>
      <c r="AQ154" s="6">
        <v>111.47500000000001</v>
      </c>
      <c r="AR154" s="6"/>
      <c r="AS154" s="6"/>
      <c r="AT154" s="6">
        <v>1.1285770004934905</v>
      </c>
      <c r="AU154" s="6">
        <v>1</v>
      </c>
      <c r="AV154" s="10"/>
      <c r="AW154" s="13">
        <v>40.983202376807824</v>
      </c>
      <c r="AX154" s="1" t="s">
        <v>150</v>
      </c>
      <c r="AY154" s="17">
        <v>15.6799212598425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97.81</v>
      </c>
      <c r="BG154" s="18">
        <v>1.8400000000000034</v>
      </c>
      <c r="BH154" s="18">
        <v>0.35</v>
      </c>
      <c r="BI154" s="15"/>
      <c r="BJ154" s="19">
        <f t="shared" ca="1" si="21"/>
        <v>1</v>
      </c>
      <c r="BK154" s="18">
        <f t="shared" ca="1" si="22"/>
        <v>3.6966100277279308</v>
      </c>
      <c r="BL154" s="17">
        <f t="shared" si="23"/>
        <v>5.3454270706040514</v>
      </c>
      <c r="BM154" s="17">
        <f t="shared" ca="1" si="24"/>
        <v>3.4953367781074101</v>
      </c>
      <c r="BN154" s="16">
        <f t="shared" si="25"/>
        <v>3.4306627341687741</v>
      </c>
      <c r="BO154" s="15"/>
      <c r="BP154" s="2"/>
    </row>
    <row r="155" spans="1:68" x14ac:dyDescent="0.2">
      <c r="A155">
        <v>7.1</v>
      </c>
      <c r="B155">
        <v>2.1</v>
      </c>
      <c r="C155">
        <v>0.16325000000000001</v>
      </c>
      <c r="D155">
        <v>-0.13879</v>
      </c>
      <c r="E155">
        <v>5.407E-2</v>
      </c>
      <c r="F155">
        <v>1.95533</v>
      </c>
      <c r="G155">
        <v>2.0044499999999998</v>
      </c>
      <c r="H155" s="15"/>
      <c r="I155" s="11">
        <f t="shared" si="19"/>
        <v>23.293963254593173</v>
      </c>
      <c r="J155" s="10">
        <f t="shared" si="20"/>
        <v>-15.843963254593174</v>
      </c>
      <c r="K155" s="6">
        <v>106</v>
      </c>
      <c r="L155" s="10">
        <v>2519.3569553805801</v>
      </c>
      <c r="M155" s="10">
        <v>1250.0656167978993</v>
      </c>
      <c r="N155" s="10">
        <v>10.094050743657043</v>
      </c>
      <c r="O155" s="10">
        <v>3.1965424921941574</v>
      </c>
      <c r="P155" s="10">
        <v>3.6780473272636511</v>
      </c>
      <c r="Q155" s="10">
        <v>0.12913448912597464</v>
      </c>
      <c r="R155" s="10">
        <v>3.5109523515034957</v>
      </c>
      <c r="S155" s="10">
        <v>33.437835768714862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155</v>
      </c>
      <c r="AA155" s="9">
        <v>2</v>
      </c>
      <c r="AB155" s="7">
        <v>97.81</v>
      </c>
      <c r="AC155" s="6">
        <v>1.8400000000000034</v>
      </c>
      <c r="AD155" s="13">
        <v>0.35</v>
      </c>
      <c r="AE155" s="8">
        <v>367.8047327263651</v>
      </c>
      <c r="AF155" s="6">
        <v>287.46673820826027</v>
      </c>
      <c r="AG155" s="6">
        <v>183.90236636318255</v>
      </c>
      <c r="AH155" s="6">
        <v>480.21500622976089</v>
      </c>
      <c r="AI155" s="6">
        <v>2.8482300523724562</v>
      </c>
      <c r="AJ155" s="6"/>
      <c r="AK155" s="6"/>
      <c r="AL155" s="6"/>
      <c r="AM155" s="6"/>
      <c r="AN155" s="6">
        <v>3.1965424921941574</v>
      </c>
      <c r="AO155" s="6">
        <v>1.3799258092456796</v>
      </c>
      <c r="AP155" s="6">
        <v>1</v>
      </c>
      <c r="AQ155" s="6">
        <v>111.47500000000001</v>
      </c>
      <c r="AR155" s="6"/>
      <c r="AS155" s="6"/>
      <c r="AT155" s="6">
        <v>1.1820542594395487</v>
      </c>
      <c r="AU155" s="6">
        <v>1</v>
      </c>
      <c r="AV155" s="10"/>
      <c r="AW155" s="13">
        <v>43.120010731239041</v>
      </c>
      <c r="AX155" s="1" t="s">
        <v>150</v>
      </c>
      <c r="AY155" s="17">
        <v>15.8439632545932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97.81</v>
      </c>
      <c r="BG155" s="18">
        <v>1.8400000000000034</v>
      </c>
      <c r="BH155" s="18">
        <v>0.35</v>
      </c>
      <c r="BI155" s="15"/>
      <c r="BJ155" s="19">
        <f t="shared" ca="1" si="21"/>
        <v>1</v>
      </c>
      <c r="BK155" s="18">
        <f t="shared" ca="1" si="22"/>
        <v>3.869187052385497</v>
      </c>
      <c r="BL155" s="17">
        <f t="shared" si="23"/>
        <v>5.3397350511174517</v>
      </c>
      <c r="BM155" s="17">
        <f t="shared" ca="1" si="24"/>
        <v>3.478641841348733</v>
      </c>
      <c r="BN155" s="16">
        <f t="shared" si="25"/>
        <v>3.4204970713267144</v>
      </c>
      <c r="BO155" s="15"/>
      <c r="BP155" s="2"/>
    </row>
    <row r="156" spans="1:68" x14ac:dyDescent="0.2">
      <c r="A156">
        <v>7.15</v>
      </c>
      <c r="B156">
        <v>2.1</v>
      </c>
      <c r="C156">
        <v>0.16334000000000001</v>
      </c>
      <c r="D156">
        <v>-0.13880000000000001</v>
      </c>
      <c r="E156">
        <v>5.4730000000000001E-2</v>
      </c>
      <c r="F156">
        <v>1.95445</v>
      </c>
      <c r="G156">
        <v>2.00793</v>
      </c>
      <c r="H156" s="15"/>
      <c r="I156" s="11">
        <f t="shared" si="19"/>
        <v>23.458005249343831</v>
      </c>
      <c r="J156" s="10">
        <f t="shared" si="20"/>
        <v>-16.008005249343832</v>
      </c>
      <c r="K156" s="6">
        <v>106</v>
      </c>
      <c r="L156" s="10">
        <v>2536.74540682415</v>
      </c>
      <c r="M156" s="10">
        <v>1257.2178477690279</v>
      </c>
      <c r="N156" s="10">
        <v>10.165135608048992</v>
      </c>
      <c r="O156" s="10">
        <v>3.2202791938688686</v>
      </c>
      <c r="P156" s="10">
        <v>3.7043286137021214</v>
      </c>
      <c r="Q156" s="10">
        <v>0.12906487484612228</v>
      </c>
      <c r="R156" s="10">
        <v>3.4841637528786711</v>
      </c>
      <c r="S156" s="10">
        <v>33.614543043975907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155</v>
      </c>
      <c r="AA156" s="9">
        <v>2</v>
      </c>
      <c r="AB156" s="7">
        <v>97.81</v>
      </c>
      <c r="AC156" s="6">
        <v>1.8400000000000034</v>
      </c>
      <c r="AD156" s="13">
        <v>0.35</v>
      </c>
      <c r="AE156" s="8">
        <v>370.43286137021215</v>
      </c>
      <c r="AF156" s="6">
        <v>289.53580417492918</v>
      </c>
      <c r="AG156" s="6">
        <v>185.21643068510608</v>
      </c>
      <c r="AH156" s="6">
        <v>482.3878101104965</v>
      </c>
      <c r="AI156" s="6">
        <v>2.8701291642041342</v>
      </c>
      <c r="AJ156" s="6"/>
      <c r="AK156" s="6"/>
      <c r="AL156" s="6"/>
      <c r="AM156" s="6"/>
      <c r="AN156" s="6">
        <v>3.2202791938688686</v>
      </c>
      <c r="AO156" s="6">
        <v>1.3878381952723364</v>
      </c>
      <c r="AP156" s="6">
        <v>1</v>
      </c>
      <c r="AQ156" s="6">
        <v>111.47500000000001</v>
      </c>
      <c r="AR156" s="6"/>
      <c r="AS156" s="6"/>
      <c r="AT156" s="6">
        <v>1.1826546820995139</v>
      </c>
      <c r="AU156" s="6">
        <v>1</v>
      </c>
      <c r="AV156" s="10"/>
      <c r="AW156" s="13">
        <v>43.430370626239373</v>
      </c>
      <c r="AX156" s="1" t="s">
        <v>150</v>
      </c>
      <c r="AY156" s="17">
        <v>16.0080052493438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97.81</v>
      </c>
      <c r="BG156" s="18">
        <v>1.8400000000000034</v>
      </c>
      <c r="BH156" s="18">
        <v>0.35</v>
      </c>
      <c r="BI156" s="15"/>
      <c r="BJ156" s="19">
        <f t="shared" ca="1" si="21"/>
        <v>1</v>
      </c>
      <c r="BK156" s="18">
        <f t="shared" ca="1" si="22"/>
        <v>3.87515324350943</v>
      </c>
      <c r="BL156" s="17">
        <f t="shared" si="23"/>
        <v>5.2983255690680657</v>
      </c>
      <c r="BM156" s="17">
        <f t="shared" ca="1" si="24"/>
        <v>3.476195337835478</v>
      </c>
      <c r="BN156" s="16">
        <f t="shared" si="25"/>
        <v>3.4161319613686634</v>
      </c>
      <c r="BO156" s="15"/>
      <c r="BP156" s="2"/>
    </row>
    <row r="157" spans="1:68" x14ac:dyDescent="0.2">
      <c r="A157">
        <v>7.2</v>
      </c>
      <c r="B157">
        <v>2.1</v>
      </c>
      <c r="C157">
        <v>0.16333</v>
      </c>
      <c r="D157">
        <v>-0.13850000000000001</v>
      </c>
      <c r="E157">
        <v>5.5759999999999997E-2</v>
      </c>
      <c r="F157">
        <v>1.9547000000000001</v>
      </c>
      <c r="G157">
        <v>2.0047799999999998</v>
      </c>
      <c r="H157" s="15"/>
      <c r="I157" s="11">
        <f t="shared" si="19"/>
        <v>23.622047244094489</v>
      </c>
      <c r="J157" s="10">
        <f t="shared" si="20"/>
        <v>-16.17204724409449</v>
      </c>
      <c r="K157" s="6">
        <v>106</v>
      </c>
      <c r="L157" s="10">
        <v>2554.1338582677199</v>
      </c>
      <c r="M157" s="10">
        <v>1264.3700787401565</v>
      </c>
      <c r="N157" s="10">
        <v>10.236220472440944</v>
      </c>
      <c r="O157" s="10">
        <v>3.2176417825716763</v>
      </c>
      <c r="P157" s="10">
        <v>3.7056622968089776</v>
      </c>
      <c r="Q157" s="10">
        <v>0.13115330324169056</v>
      </c>
      <c r="R157" s="10">
        <v>3.5392675515691052</v>
      </c>
      <c r="S157" s="10">
        <v>33.890313488701473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155</v>
      </c>
      <c r="AA157" s="9">
        <v>2</v>
      </c>
      <c r="AB157" s="7">
        <v>97.81</v>
      </c>
      <c r="AC157" s="6">
        <v>1.8400000000000034</v>
      </c>
      <c r="AD157" s="13">
        <v>0.35</v>
      </c>
      <c r="AE157" s="8">
        <v>370.56622968089778</v>
      </c>
      <c r="AF157" s="6">
        <v>288.66985798493761</v>
      </c>
      <c r="AG157" s="6">
        <v>185.28311484044889</v>
      </c>
      <c r="AH157" s="6">
        <v>486.59848490593089</v>
      </c>
      <c r="AI157" s="6">
        <v>2.8254433591963348</v>
      </c>
      <c r="AJ157" s="6"/>
      <c r="AK157" s="6"/>
      <c r="AL157" s="6"/>
      <c r="AM157" s="6"/>
      <c r="AN157" s="6">
        <v>3.2176417825716763</v>
      </c>
      <c r="AO157" s="6">
        <v>1.3953595317108474</v>
      </c>
      <c r="AP157" s="6">
        <v>1</v>
      </c>
      <c r="AQ157" s="6">
        <v>111.47500000000001</v>
      </c>
      <c r="AR157" s="6"/>
      <c r="AS157" s="6"/>
      <c r="AT157" s="6">
        <v>1.170745433155572</v>
      </c>
      <c r="AU157" s="6">
        <v>1</v>
      </c>
      <c r="AV157" s="10"/>
      <c r="AW157" s="13">
        <v>43.300478697740637</v>
      </c>
      <c r="AX157" s="1" t="s">
        <v>150</v>
      </c>
      <c r="AY157" s="17">
        <v>16.1720472440945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97.81</v>
      </c>
      <c r="BG157" s="18">
        <v>1.8400000000000034</v>
      </c>
      <c r="BH157" s="18">
        <v>0.35</v>
      </c>
      <c r="BI157" s="15"/>
      <c r="BJ157" s="19">
        <f t="shared" ca="1" si="21"/>
        <v>1</v>
      </c>
      <c r="BK157" s="18">
        <f t="shared" ca="1" si="22"/>
        <v>3.841589434155257</v>
      </c>
      <c r="BL157" s="17">
        <f t="shared" si="23"/>
        <v>5.4003769004650195</v>
      </c>
      <c r="BM157" s="17">
        <f t="shared" ca="1" si="24"/>
        <v>3.4839642392909553</v>
      </c>
      <c r="BN157" s="16">
        <f t="shared" si="25"/>
        <v>3.4195183616298617</v>
      </c>
      <c r="BO157" s="15"/>
      <c r="BP157" s="2"/>
    </row>
    <row r="158" spans="1:68" x14ac:dyDescent="0.2">
      <c r="A158">
        <v>7.25</v>
      </c>
      <c r="B158">
        <v>2.1</v>
      </c>
      <c r="C158">
        <v>0.16342000000000001</v>
      </c>
      <c r="D158">
        <v>-0.13808999999999999</v>
      </c>
      <c r="E158">
        <v>5.5710000000000003E-2</v>
      </c>
      <c r="F158">
        <v>1.95705</v>
      </c>
      <c r="G158">
        <v>2.0049000000000001</v>
      </c>
      <c r="H158" s="15"/>
      <c r="I158" s="11">
        <f t="shared" si="19"/>
        <v>23.786089238845143</v>
      </c>
      <c r="J158" s="10">
        <f t="shared" si="20"/>
        <v>-16.336089238845144</v>
      </c>
      <c r="K158" s="6">
        <v>106</v>
      </c>
      <c r="L158" s="10">
        <v>2571.5223097112894</v>
      </c>
      <c r="M158" s="10">
        <v>1271.5223097112851</v>
      </c>
      <c r="N158" s="10">
        <v>10.307305336832895</v>
      </c>
      <c r="O158" s="10">
        <v>3.2413784842463871</v>
      </c>
      <c r="P158" s="10">
        <v>3.729206226910676</v>
      </c>
      <c r="Q158" s="10">
        <v>0.13400748871563409</v>
      </c>
      <c r="R158" s="10">
        <v>3.593458783496875</v>
      </c>
      <c r="S158" s="10">
        <v>33.876926573908975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155</v>
      </c>
      <c r="AA158" s="9">
        <v>2</v>
      </c>
      <c r="AB158" s="7">
        <v>97.81</v>
      </c>
      <c r="AC158" s="6">
        <v>1.8400000000000034</v>
      </c>
      <c r="AD158" s="13">
        <v>0.35</v>
      </c>
      <c r="AE158" s="8">
        <v>372.92062269106759</v>
      </c>
      <c r="AF158" s="6">
        <v>290.41688202963331</v>
      </c>
      <c r="AG158" s="6">
        <v>186.4603113455338</v>
      </c>
      <c r="AH158" s="6">
        <v>484.86077973413649</v>
      </c>
      <c r="AI158" s="6">
        <v>2.7828342002767532</v>
      </c>
      <c r="AJ158" s="6"/>
      <c r="AK158" s="6"/>
      <c r="AL158" s="6"/>
      <c r="AM158" s="6"/>
      <c r="AN158" s="6">
        <v>3.2413784842463871</v>
      </c>
      <c r="AO158" s="6">
        <v>1.4078794574491238</v>
      </c>
      <c r="AP158" s="6">
        <v>1</v>
      </c>
      <c r="AQ158" s="6">
        <v>111.47500000000001</v>
      </c>
      <c r="AR158" s="6"/>
      <c r="AS158" s="6"/>
      <c r="AT158" s="6">
        <v>1.1700496877988513</v>
      </c>
      <c r="AU158" s="6">
        <v>1</v>
      </c>
      <c r="AV158" s="10"/>
      <c r="AW158" s="13">
        <v>43.562532304445</v>
      </c>
      <c r="AX158" s="1" t="s">
        <v>150</v>
      </c>
      <c r="AY158" s="17">
        <v>16.336089238845101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97.81</v>
      </c>
      <c r="BG158" s="18">
        <v>1.8400000000000034</v>
      </c>
      <c r="BH158" s="18">
        <v>0.35</v>
      </c>
      <c r="BI158" s="15"/>
      <c r="BJ158" s="19">
        <f t="shared" ca="1" si="21"/>
        <v>1</v>
      </c>
      <c r="BK158" s="18">
        <f t="shared" ca="1" si="22"/>
        <v>3.8433381048734345</v>
      </c>
      <c r="BL158" s="17">
        <f t="shared" si="23"/>
        <v>5.4843667348302052</v>
      </c>
      <c r="BM158" s="17">
        <f t="shared" ca="1" si="24"/>
        <v>3.4875611975134109</v>
      </c>
      <c r="BN158" s="16">
        <f t="shared" si="25"/>
        <v>3.4205855228355375</v>
      </c>
      <c r="BO158" s="15"/>
      <c r="BP158" s="2"/>
    </row>
    <row r="159" spans="1:68" x14ac:dyDescent="0.2">
      <c r="A159">
        <v>7.3</v>
      </c>
      <c r="B159">
        <v>2.1</v>
      </c>
      <c r="C159">
        <v>0.16384000000000001</v>
      </c>
      <c r="D159">
        <v>-0.1376</v>
      </c>
      <c r="E159">
        <v>5.7529999999999998E-2</v>
      </c>
      <c r="F159">
        <v>1.9534800000000001</v>
      </c>
      <c r="G159">
        <v>2.0044300000000002</v>
      </c>
      <c r="H159" s="15"/>
      <c r="I159" s="11">
        <f t="shared" si="19"/>
        <v>23.950131233595798</v>
      </c>
      <c r="J159" s="10">
        <f t="shared" si="20"/>
        <v>-16.500131233595798</v>
      </c>
      <c r="K159" s="6">
        <v>106</v>
      </c>
      <c r="L159" s="10">
        <v>2588.9107611548588</v>
      </c>
      <c r="M159" s="10">
        <v>1278.6745406824136</v>
      </c>
      <c r="N159" s="10">
        <v>10.378390201224846</v>
      </c>
      <c r="O159" s="10">
        <v>3.3521497587283631</v>
      </c>
      <c r="P159" s="10">
        <v>3.8469943866502909</v>
      </c>
      <c r="Q159" s="10">
        <v>0.13741858842839563</v>
      </c>
      <c r="R159" s="10">
        <v>3.5721026499352568</v>
      </c>
      <c r="S159" s="10">
        <v>34.36421027235609</v>
      </c>
      <c r="T159" s="14" t="s">
        <v>33</v>
      </c>
      <c r="U159" s="6">
        <v>3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155</v>
      </c>
      <c r="AA159" s="9">
        <v>2</v>
      </c>
      <c r="AB159" s="7">
        <v>97.81</v>
      </c>
      <c r="AC159" s="6">
        <v>1.8400000000000034</v>
      </c>
      <c r="AD159" s="13">
        <v>0.35</v>
      </c>
      <c r="AE159" s="8">
        <v>384.69943866502911</v>
      </c>
      <c r="AF159" s="6">
        <v>303.25146250231921</v>
      </c>
      <c r="AG159" s="6">
        <v>192.34971933251455</v>
      </c>
      <c r="AH159" s="6">
        <v>493.4225843204141</v>
      </c>
      <c r="AI159" s="6">
        <v>2.799471622177836</v>
      </c>
      <c r="AJ159" s="6"/>
      <c r="AK159" s="6"/>
      <c r="AL159" s="6"/>
      <c r="AM159" s="6"/>
      <c r="AN159" s="6">
        <v>3.3521497587283631</v>
      </c>
      <c r="AO159" s="6">
        <v>1.4370233950189895</v>
      </c>
      <c r="AP159" s="6">
        <v>1</v>
      </c>
      <c r="AQ159" s="6">
        <v>111.47500000000001</v>
      </c>
      <c r="AR159" s="6"/>
      <c r="AS159" s="6"/>
      <c r="AT159" s="6">
        <v>1.2160026675550999</v>
      </c>
      <c r="AU159" s="6">
        <v>1</v>
      </c>
      <c r="AV159" s="10"/>
      <c r="AW159" s="13">
        <v>45.487719375347879</v>
      </c>
      <c r="AX159" s="1" t="s">
        <v>150</v>
      </c>
      <c r="AY159" s="17">
        <v>16.500131233595798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97.81</v>
      </c>
      <c r="BG159" s="18">
        <v>1.8400000000000034</v>
      </c>
      <c r="BH159" s="18">
        <v>0.35</v>
      </c>
      <c r="BI159" s="15"/>
      <c r="BJ159" s="19">
        <f t="shared" ca="1" si="21"/>
        <v>1</v>
      </c>
      <c r="BK159" s="18">
        <f t="shared" ca="1" si="22"/>
        <v>3.9924764666239487</v>
      </c>
      <c r="BL159" s="17">
        <f t="shared" si="23"/>
        <v>5.383603858803208</v>
      </c>
      <c r="BM159" s="17">
        <f t="shared" ca="1" si="24"/>
        <v>3.4693596806732603</v>
      </c>
      <c r="BN159" s="16">
        <f t="shared" si="25"/>
        <v>3.40770186446434</v>
      </c>
      <c r="BO159" s="15"/>
      <c r="BP159" s="2"/>
    </row>
    <row r="160" spans="1:68" x14ac:dyDescent="0.2">
      <c r="A160">
        <v>7.35</v>
      </c>
      <c r="B160">
        <v>2.2000000000000002</v>
      </c>
      <c r="C160">
        <v>0.16422</v>
      </c>
      <c r="D160">
        <v>-0.13699</v>
      </c>
      <c r="E160">
        <v>5.7950000000000002E-2</v>
      </c>
      <c r="F160">
        <v>1.95455</v>
      </c>
      <c r="G160">
        <v>2.0063300000000002</v>
      </c>
      <c r="H160" s="15"/>
      <c r="I160" s="11">
        <f t="shared" si="19"/>
        <v>24.114173228346456</v>
      </c>
      <c r="J160" s="10">
        <f t="shared" si="20"/>
        <v>-16.664173228346456</v>
      </c>
      <c r="K160" s="6">
        <v>106</v>
      </c>
      <c r="L160" s="10">
        <v>2606.2992125984288</v>
      </c>
      <c r="M160" s="10">
        <v>1285.8267716535422</v>
      </c>
      <c r="N160" s="10">
        <v>10.449475065616797</v>
      </c>
      <c r="O160" s="10">
        <v>3.4523713880215769</v>
      </c>
      <c r="P160" s="10">
        <v>3.9488352971568057</v>
      </c>
      <c r="Q160" s="10">
        <v>0.14166505949938454</v>
      </c>
      <c r="R160" s="10">
        <v>3.5875150225025734</v>
      </c>
      <c r="S160" s="10">
        <v>34.476660356613117</v>
      </c>
      <c r="T160" s="14" t="s">
        <v>33</v>
      </c>
      <c r="U160" s="6">
        <v>3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155</v>
      </c>
      <c r="AA160" s="9">
        <v>2</v>
      </c>
      <c r="AB160" s="7">
        <v>97.81</v>
      </c>
      <c r="AC160" s="6">
        <v>1.8400000000000034</v>
      </c>
      <c r="AD160" s="13">
        <v>0.35</v>
      </c>
      <c r="AE160" s="8">
        <v>394.88352971568054</v>
      </c>
      <c r="AF160" s="6">
        <v>314.20989600640513</v>
      </c>
      <c r="AG160" s="6">
        <v>197.44176485784027</v>
      </c>
      <c r="AH160" s="6">
        <v>494.27352598621007</v>
      </c>
      <c r="AI160" s="6">
        <v>2.7874447736874464</v>
      </c>
      <c r="AJ160" s="6"/>
      <c r="AK160" s="6"/>
      <c r="AL160" s="6"/>
      <c r="AM160" s="6"/>
      <c r="AN160" s="6">
        <v>3.4523713880215769</v>
      </c>
      <c r="AO160" s="6">
        <v>1.4650137000142476</v>
      </c>
      <c r="AP160" s="6">
        <v>1</v>
      </c>
      <c r="AQ160" s="6">
        <v>111.47500000000001</v>
      </c>
      <c r="AR160" s="6"/>
      <c r="AS160" s="6"/>
      <c r="AT160" s="6">
        <v>1.2535796427873256</v>
      </c>
      <c r="AU160" s="6">
        <v>1</v>
      </c>
      <c r="AV160" s="10"/>
      <c r="AW160" s="13">
        <v>47.131484400960773</v>
      </c>
      <c r="AX160" s="1" t="s">
        <v>150</v>
      </c>
      <c r="AY160" s="17">
        <v>16.664173228346499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97.81</v>
      </c>
      <c r="BG160" s="18">
        <v>1.8400000000000034</v>
      </c>
      <c r="BH160" s="18">
        <v>0.35</v>
      </c>
      <c r="BI160" s="15"/>
      <c r="BJ160" s="19">
        <f t="shared" ca="1" si="21"/>
        <v>1</v>
      </c>
      <c r="BK160" s="18">
        <f t="shared" ca="1" si="22"/>
        <v>4.1151510439548611</v>
      </c>
      <c r="BL160" s="17">
        <f t="shared" si="23"/>
        <v>5.3545687603376733</v>
      </c>
      <c r="BM160" s="17">
        <f t="shared" ca="1" si="24"/>
        <v>3.4571751109904265</v>
      </c>
      <c r="BN160" s="16">
        <f t="shared" si="25"/>
        <v>3.3989921790735336</v>
      </c>
      <c r="BO160" s="15"/>
      <c r="BP160" s="2"/>
    </row>
    <row r="161" spans="1:68" x14ac:dyDescent="0.2">
      <c r="A161">
        <v>7.4</v>
      </c>
      <c r="B161">
        <v>2.1</v>
      </c>
      <c r="C161">
        <v>0.16425999999999999</v>
      </c>
      <c r="D161">
        <v>-0.13700000000000001</v>
      </c>
      <c r="E161">
        <v>5.6599999999999998E-2</v>
      </c>
      <c r="F161">
        <v>1.9517800000000001</v>
      </c>
      <c r="G161">
        <v>2.00535</v>
      </c>
      <c r="H161" s="15"/>
      <c r="I161" s="11">
        <f t="shared" si="19"/>
        <v>24.278215223097114</v>
      </c>
      <c r="J161" s="10">
        <f t="shared" si="20"/>
        <v>-16.828215223097114</v>
      </c>
      <c r="K161" s="6">
        <v>106</v>
      </c>
      <c r="L161" s="10">
        <v>2623.6876640419987</v>
      </c>
      <c r="M161" s="10">
        <v>1292.9790026246708</v>
      </c>
      <c r="N161" s="10">
        <v>10.52055993000875</v>
      </c>
      <c r="O161" s="10">
        <v>3.4629210332103324</v>
      </c>
      <c r="P161" s="10">
        <v>3.954180109874236</v>
      </c>
      <c r="Q161" s="10">
        <v>0.14159544521953218</v>
      </c>
      <c r="R161" s="10">
        <v>3.5809053023645823</v>
      </c>
      <c r="S161" s="10">
        <v>34.11521365721552</v>
      </c>
      <c r="T161" s="14" t="s">
        <v>33</v>
      </c>
      <c r="U161" s="6">
        <v>3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155</v>
      </c>
      <c r="AA161" s="9">
        <v>2</v>
      </c>
      <c r="AB161" s="7">
        <v>97.81</v>
      </c>
      <c r="AC161" s="6">
        <v>1.8400000000000034</v>
      </c>
      <c r="AD161" s="13">
        <v>0.35</v>
      </c>
      <c r="AE161" s="8">
        <v>395.4180109874236</v>
      </c>
      <c r="AF161" s="6">
        <v>313.81584741765749</v>
      </c>
      <c r="AG161" s="6">
        <v>197.7090054937118</v>
      </c>
      <c r="AH161" s="6">
        <v>485.375733816825</v>
      </c>
      <c r="AI161" s="6">
        <v>2.7925899055182195</v>
      </c>
      <c r="AJ161" s="6"/>
      <c r="AK161" s="6"/>
      <c r="AL161" s="6"/>
      <c r="AM161" s="6"/>
      <c r="AN161" s="6">
        <v>3.4629210332103324</v>
      </c>
      <c r="AO161" s="6">
        <v>1.4694412263282952</v>
      </c>
      <c r="AP161" s="6">
        <v>1</v>
      </c>
      <c r="AQ161" s="6">
        <v>111.47500000000001</v>
      </c>
      <c r="AR161" s="6"/>
      <c r="AS161" s="6"/>
      <c r="AT161" s="6">
        <v>1.243450548107963</v>
      </c>
      <c r="AU161" s="6">
        <v>1</v>
      </c>
      <c r="AV161" s="10"/>
      <c r="AW161" s="13">
        <v>47.072377112648624</v>
      </c>
      <c r="AX161" s="1" t="s">
        <v>150</v>
      </c>
      <c r="AY161" s="17">
        <v>16.8282152230971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97.81</v>
      </c>
      <c r="BG161" s="18">
        <v>1.8400000000000034</v>
      </c>
      <c r="BH161" s="18">
        <v>0.35</v>
      </c>
      <c r="BI161" s="15"/>
      <c r="BJ161" s="19">
        <f t="shared" ca="1" si="21"/>
        <v>1</v>
      </c>
      <c r="BK161" s="18">
        <f t="shared" ca="1" si="22"/>
        <v>4.0872067875649183</v>
      </c>
      <c r="BL161" s="17">
        <f t="shared" si="23"/>
        <v>5.3587216133811424</v>
      </c>
      <c r="BM161" s="17">
        <f t="shared" ca="1" si="24"/>
        <v>3.4598094407658095</v>
      </c>
      <c r="BN161" s="16">
        <f t="shared" si="25"/>
        <v>3.3980730233555998</v>
      </c>
      <c r="BO161" s="15"/>
      <c r="BP161" s="2"/>
    </row>
    <row r="162" spans="1:68" x14ac:dyDescent="0.2">
      <c r="A162">
        <v>7.45</v>
      </c>
      <c r="B162">
        <v>2.2000000000000002</v>
      </c>
      <c r="C162">
        <v>0.16400000000000001</v>
      </c>
      <c r="D162">
        <v>-0.13719000000000001</v>
      </c>
      <c r="E162">
        <v>5.5890000000000002E-2</v>
      </c>
      <c r="F162">
        <v>1.9510000000000001</v>
      </c>
      <c r="G162">
        <v>2.0054799999999999</v>
      </c>
      <c r="H162" s="15"/>
      <c r="I162" s="11">
        <f t="shared" si="19"/>
        <v>24.442257217847768</v>
      </c>
      <c r="J162" s="10">
        <f t="shared" si="20"/>
        <v>-16.992257217847769</v>
      </c>
      <c r="K162" s="6">
        <v>106</v>
      </c>
      <c r="L162" s="10">
        <v>2641.0761154855682</v>
      </c>
      <c r="M162" s="10">
        <v>1300.1312335957994</v>
      </c>
      <c r="N162" s="10">
        <v>10.5916447944007</v>
      </c>
      <c r="O162" s="10">
        <v>3.3943483394834004</v>
      </c>
      <c r="P162" s="10">
        <v>3.8828700598105326</v>
      </c>
      <c r="Q162" s="10">
        <v>0.14027277390233894</v>
      </c>
      <c r="R162" s="10">
        <v>3.6126054115028423</v>
      </c>
      <c r="S162" s="10">
        <v>33.925119467161977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155</v>
      </c>
      <c r="AA162" s="9">
        <v>2</v>
      </c>
      <c r="AB162" s="7">
        <v>97.81</v>
      </c>
      <c r="AC162" s="6">
        <v>1.8400000000000034</v>
      </c>
      <c r="AD162" s="13">
        <v>0.35</v>
      </c>
      <c r="AE162" s="8">
        <v>388.28700598105326</v>
      </c>
      <c r="AF162" s="6">
        <v>304.40357967818829</v>
      </c>
      <c r="AG162" s="6">
        <v>194.14350299052663</v>
      </c>
      <c r="AH162" s="6">
        <v>480.00290755394622</v>
      </c>
      <c r="AI162" s="6">
        <v>2.7680853181914502</v>
      </c>
      <c r="AJ162" s="6"/>
      <c r="AK162" s="6"/>
      <c r="AL162" s="6"/>
      <c r="AM162" s="6"/>
      <c r="AN162" s="6">
        <v>3.3943483394834004</v>
      </c>
      <c r="AO162" s="6">
        <v>1.4588917765447518</v>
      </c>
      <c r="AP162" s="6">
        <v>1</v>
      </c>
      <c r="AQ162" s="6">
        <v>111.47500000000001</v>
      </c>
      <c r="AR162" s="6"/>
      <c r="AS162" s="6"/>
      <c r="AT162" s="6">
        <v>1.1962169366961439</v>
      </c>
      <c r="AU162" s="6">
        <v>1</v>
      </c>
      <c r="AV162" s="10"/>
      <c r="AW162" s="13">
        <v>45.660536951728247</v>
      </c>
      <c r="AX162" s="1" t="s">
        <v>150</v>
      </c>
      <c r="AY162" s="17">
        <v>16.992257217847801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97.81</v>
      </c>
      <c r="BG162" s="18">
        <v>1.8400000000000034</v>
      </c>
      <c r="BH162" s="18">
        <v>0.35</v>
      </c>
      <c r="BI162" s="15"/>
      <c r="BJ162" s="19">
        <f t="shared" ca="1" si="21"/>
        <v>1</v>
      </c>
      <c r="BK162" s="18">
        <f t="shared" ca="1" si="22"/>
        <v>3.9416513285063615</v>
      </c>
      <c r="BL162" s="17">
        <f t="shared" si="23"/>
        <v>5.4744183731515577</v>
      </c>
      <c r="BM162" s="17">
        <f t="shared" ca="1" si="24"/>
        <v>3.478047360889573</v>
      </c>
      <c r="BN162" s="16">
        <f t="shared" si="25"/>
        <v>3.4068124599061944</v>
      </c>
      <c r="BO162" s="15"/>
      <c r="BP162" s="2"/>
    </row>
    <row r="163" spans="1:68" x14ac:dyDescent="0.2">
      <c r="A163">
        <v>7.5</v>
      </c>
      <c r="B163">
        <v>2.1</v>
      </c>
      <c r="C163">
        <v>0.16381999999999999</v>
      </c>
      <c r="D163">
        <v>-0.1376</v>
      </c>
      <c r="E163">
        <v>5.6230000000000002E-2</v>
      </c>
      <c r="F163">
        <v>1.9511499999999999</v>
      </c>
      <c r="G163">
        <v>2.0065</v>
      </c>
      <c r="H163" s="15"/>
      <c r="I163" s="11">
        <f t="shared" si="19"/>
        <v>24.606299212598422</v>
      </c>
      <c r="J163" s="10">
        <f t="shared" si="20"/>
        <v>-17.156299212598423</v>
      </c>
      <c r="K163" s="6">
        <v>106</v>
      </c>
      <c r="L163" s="10">
        <v>2658.4645669291376</v>
      </c>
      <c r="M163" s="10">
        <v>1307.2834645669279</v>
      </c>
      <c r="N163" s="10">
        <v>10.662729658792649</v>
      </c>
      <c r="O163" s="10">
        <v>3.346874936133978</v>
      </c>
      <c r="P163" s="10">
        <v>3.8367075031575926</v>
      </c>
      <c r="Q163" s="10">
        <v>0.13741858842839563</v>
      </c>
      <c r="R163" s="10">
        <v>3.5816800815621406</v>
      </c>
      <c r="S163" s="10">
        <v>34.016150487751005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155</v>
      </c>
      <c r="AA163" s="9">
        <v>2</v>
      </c>
      <c r="AB163" s="7">
        <v>97.81</v>
      </c>
      <c r="AC163" s="6">
        <v>1.8400000000000034</v>
      </c>
      <c r="AD163" s="13">
        <v>0.35</v>
      </c>
      <c r="AE163" s="8">
        <v>383.67075031575928</v>
      </c>
      <c r="AF163" s="6">
        <v>297.94984057527961</v>
      </c>
      <c r="AG163" s="6">
        <v>191.83537515787964</v>
      </c>
      <c r="AH163" s="6">
        <v>480.41322848142909</v>
      </c>
      <c r="AI163" s="6">
        <v>2.7919858201401744</v>
      </c>
      <c r="AJ163" s="6"/>
      <c r="AK163" s="6"/>
      <c r="AL163" s="6"/>
      <c r="AM163" s="6"/>
      <c r="AN163" s="6">
        <v>3.346874936133978</v>
      </c>
      <c r="AO163" s="6">
        <v>1.4500292923820544</v>
      </c>
      <c r="AP163" s="6">
        <v>1</v>
      </c>
      <c r="AQ163" s="6">
        <v>111.47500000000001</v>
      </c>
      <c r="AR163" s="6"/>
      <c r="AS163" s="6"/>
      <c r="AT163" s="6">
        <v>1.161781761011669</v>
      </c>
      <c r="AU163" s="6">
        <v>1</v>
      </c>
      <c r="AV163" s="10"/>
      <c r="AW163" s="13">
        <v>44.69247608629194</v>
      </c>
      <c r="AX163" s="1" t="s">
        <v>150</v>
      </c>
      <c r="AY163" s="17">
        <v>17.156299212598402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97.81</v>
      </c>
      <c r="BG163" s="18">
        <v>1.8400000000000034</v>
      </c>
      <c r="BH163" s="18">
        <v>0.35</v>
      </c>
      <c r="BI163" s="15"/>
      <c r="BJ163" s="19">
        <f t="shared" ca="1" si="21"/>
        <v>1</v>
      </c>
      <c r="BK163" s="18">
        <f t="shared" ca="1" si="22"/>
        <v>3.8361614564193864</v>
      </c>
      <c r="BL163" s="17">
        <f t="shared" si="23"/>
        <v>5.4803567887390336</v>
      </c>
      <c r="BM163" s="17">
        <f t="shared" ca="1" si="24"/>
        <v>3.4880543687715231</v>
      </c>
      <c r="BN163" s="16">
        <f t="shared" si="25"/>
        <v>3.4092999737957235</v>
      </c>
      <c r="BO163" s="15"/>
      <c r="BP163" s="2"/>
    </row>
    <row r="164" spans="1:68" x14ac:dyDescent="0.2">
      <c r="A164">
        <v>7.55</v>
      </c>
      <c r="B164">
        <v>2.1</v>
      </c>
      <c r="C164">
        <v>0.16411999999999999</v>
      </c>
      <c r="D164">
        <v>-0.13755999999999999</v>
      </c>
      <c r="E164">
        <v>5.8049999999999997E-2</v>
      </c>
      <c r="F164">
        <v>1.9496500000000001</v>
      </c>
      <c r="G164">
        <v>2.0059499999999999</v>
      </c>
      <c r="H164" s="15"/>
      <c r="I164" s="11">
        <f t="shared" si="19"/>
        <v>24.77034120734908</v>
      </c>
      <c r="J164" s="10">
        <f t="shared" si="20"/>
        <v>-17.320341207349081</v>
      </c>
      <c r="K164" s="6">
        <v>106</v>
      </c>
      <c r="L164" s="10">
        <v>2675.8530183727075</v>
      </c>
      <c r="M164" s="10">
        <v>1314.4356955380565</v>
      </c>
      <c r="N164" s="10">
        <v>10.7338145231846</v>
      </c>
      <c r="O164" s="10">
        <v>3.4259972750496734</v>
      </c>
      <c r="P164" s="10">
        <v>3.922846727330926</v>
      </c>
      <c r="Q164" s="10">
        <v>0.13769704554780482</v>
      </c>
      <c r="R164" s="10">
        <v>3.5101306555888003</v>
      </c>
      <c r="S164" s="10">
        <v>34.50343418619812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155</v>
      </c>
      <c r="AA164" s="9">
        <v>2</v>
      </c>
      <c r="AB164" s="7">
        <v>97.81</v>
      </c>
      <c r="AC164" s="6">
        <v>1.8400000000000034</v>
      </c>
      <c r="AD164" s="13">
        <v>0.35</v>
      </c>
      <c r="AE164" s="8">
        <v>392.28467273309263</v>
      </c>
      <c r="AF164" s="6">
        <v>307.06101686369703</v>
      </c>
      <c r="AG164" s="6">
        <v>196.14233636654632</v>
      </c>
      <c r="AH164" s="6">
        <v>488.9750330677067</v>
      </c>
      <c r="AI164" s="6">
        <v>2.8488968021968311</v>
      </c>
      <c r="AJ164" s="6"/>
      <c r="AK164" s="6"/>
      <c r="AL164" s="6"/>
      <c r="AM164" s="6"/>
      <c r="AN164" s="6">
        <v>3.4259972750496734</v>
      </c>
      <c r="AO164" s="6">
        <v>1.4684830656710242</v>
      </c>
      <c r="AP164" s="6">
        <v>1</v>
      </c>
      <c r="AQ164" s="6">
        <v>111.47500000000001</v>
      </c>
      <c r="AR164" s="6"/>
      <c r="AS164" s="6"/>
      <c r="AT164" s="6">
        <v>1.1911465243952255</v>
      </c>
      <c r="AU164" s="6">
        <v>1</v>
      </c>
      <c r="AV164" s="10"/>
      <c r="AW164" s="13">
        <v>46.059152529554559</v>
      </c>
      <c r="AX164" s="1" t="s">
        <v>150</v>
      </c>
      <c r="AY164" s="17">
        <v>17.320341207349099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97.81</v>
      </c>
      <c r="BG164" s="18">
        <v>1.8400000000000034</v>
      </c>
      <c r="BH164" s="18">
        <v>0.35</v>
      </c>
      <c r="BI164" s="15"/>
      <c r="BJ164" s="19">
        <f t="shared" ca="1" si="21"/>
        <v>1</v>
      </c>
      <c r="BK164" s="18">
        <f t="shared" ca="1" si="22"/>
        <v>3.9331254117934624</v>
      </c>
      <c r="BL164" s="17">
        <f t="shared" si="23"/>
        <v>5.3269359952100288</v>
      </c>
      <c r="BM164" s="17">
        <f t="shared" ca="1" si="24"/>
        <v>3.472161765362912</v>
      </c>
      <c r="BN164" s="16">
        <f t="shared" si="25"/>
        <v>3.3965063586023638</v>
      </c>
      <c r="BO164" s="15"/>
      <c r="BP164" s="2"/>
    </row>
    <row r="165" spans="1:68" x14ac:dyDescent="0.2">
      <c r="A165">
        <v>7.6</v>
      </c>
      <c r="B165">
        <v>2.1</v>
      </c>
      <c r="C165">
        <v>0.16461999999999999</v>
      </c>
      <c r="D165">
        <v>-0.13686999999999999</v>
      </c>
      <c r="E165">
        <v>5.96E-2</v>
      </c>
      <c r="F165">
        <v>1.9491799999999999</v>
      </c>
      <c r="G165">
        <v>2.0039500000000001</v>
      </c>
      <c r="H165" s="15"/>
      <c r="I165" s="11">
        <f t="shared" si="19"/>
        <v>24.934383202099735</v>
      </c>
      <c r="J165" s="10">
        <f t="shared" si="20"/>
        <v>-17.484383202099735</v>
      </c>
      <c r="K165" s="6">
        <v>106</v>
      </c>
      <c r="L165" s="10">
        <v>2693.241469816277</v>
      </c>
      <c r="M165" s="10">
        <v>1321.5879265091851</v>
      </c>
      <c r="N165" s="10">
        <v>10.804899387576551</v>
      </c>
      <c r="O165" s="10">
        <v>3.5578678399091688</v>
      </c>
      <c r="P165" s="10">
        <v>4.0606932109537954</v>
      </c>
      <c r="Q165" s="10">
        <v>0.14250043085761194</v>
      </c>
      <c r="R165" s="10">
        <v>3.5092636516645577</v>
      </c>
      <c r="S165" s="10">
        <v>34.918428544765725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155</v>
      </c>
      <c r="AA165" s="9">
        <v>2</v>
      </c>
      <c r="AB165" s="7">
        <v>97.81</v>
      </c>
      <c r="AC165" s="6">
        <v>1.8400000000000034</v>
      </c>
      <c r="AD165" s="13">
        <v>0.35</v>
      </c>
      <c r="AE165" s="8">
        <v>406.06932109537956</v>
      </c>
      <c r="AF165" s="6">
        <v>322.25540014617764</v>
      </c>
      <c r="AG165" s="6">
        <v>203.03466054768978</v>
      </c>
      <c r="AH165" s="6">
        <v>496.04974266217727</v>
      </c>
      <c r="AI165" s="6">
        <v>2.8496006548999748</v>
      </c>
      <c r="AJ165" s="6"/>
      <c r="AK165" s="6"/>
      <c r="AL165" s="6"/>
      <c r="AM165" s="6"/>
      <c r="AN165" s="6">
        <v>3.5578678399091688</v>
      </c>
      <c r="AO165" s="6">
        <v>1.5035138233818495</v>
      </c>
      <c r="AP165" s="6">
        <v>1</v>
      </c>
      <c r="AQ165" s="6">
        <v>111.47500000000001</v>
      </c>
      <c r="AR165" s="6"/>
      <c r="AS165" s="6"/>
      <c r="AT165" s="6">
        <v>1.2448378292090303</v>
      </c>
      <c r="AU165" s="6">
        <v>1</v>
      </c>
      <c r="AV165" s="10"/>
      <c r="AW165" s="13">
        <v>48.338310021926652</v>
      </c>
      <c r="AX165" s="1" t="s">
        <v>150</v>
      </c>
      <c r="AY165" s="17">
        <v>17.4843832020997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97.81</v>
      </c>
      <c r="BG165" s="18">
        <v>1.8400000000000034</v>
      </c>
      <c r="BH165" s="18">
        <v>0.35</v>
      </c>
      <c r="BI165" s="15"/>
      <c r="BJ165" s="19">
        <f t="shared" ca="1" si="21"/>
        <v>1</v>
      </c>
      <c r="BK165" s="18">
        <f t="shared" ca="1" si="22"/>
        <v>4.1072900585805918</v>
      </c>
      <c r="BL165" s="17">
        <f t="shared" si="23"/>
        <v>5.2504283550022173</v>
      </c>
      <c r="BM165" s="17">
        <f t="shared" ca="1" si="24"/>
        <v>3.4530611806924485</v>
      </c>
      <c r="BN165" s="16">
        <f t="shared" si="25"/>
        <v>3.3836455542380985</v>
      </c>
      <c r="BO165" s="15"/>
      <c r="BP165" s="2"/>
    </row>
    <row r="166" spans="1:68" x14ac:dyDescent="0.2">
      <c r="A166">
        <v>7.65</v>
      </c>
      <c r="B166">
        <v>2.1</v>
      </c>
      <c r="C166">
        <v>0.16478999999999999</v>
      </c>
      <c r="D166">
        <v>-0.13705000000000001</v>
      </c>
      <c r="E166">
        <v>6.0150000000000002E-2</v>
      </c>
      <c r="F166">
        <v>1.9489000000000001</v>
      </c>
      <c r="G166">
        <v>2.0063499999999999</v>
      </c>
      <c r="H166" s="15"/>
      <c r="I166" s="11">
        <f t="shared" si="19"/>
        <v>25.098425196850393</v>
      </c>
      <c r="J166" s="10">
        <f t="shared" si="20"/>
        <v>-17.648425196850393</v>
      </c>
      <c r="K166" s="6">
        <v>106</v>
      </c>
      <c r="L166" s="10">
        <v>2710.6299212598469</v>
      </c>
      <c r="M166" s="10">
        <v>1328.7401574803137</v>
      </c>
      <c r="N166" s="10">
        <v>10.875984251968504</v>
      </c>
      <c r="O166" s="10">
        <v>3.6027038319613975</v>
      </c>
      <c r="P166" s="10">
        <v>4.1076496903091568</v>
      </c>
      <c r="Q166" s="10">
        <v>0.14124737382027083</v>
      </c>
      <c r="R166" s="10">
        <v>3.4386421547461619</v>
      </c>
      <c r="S166" s="10">
        <v>35.06568460748327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155</v>
      </c>
      <c r="AA166" s="9">
        <v>2</v>
      </c>
      <c r="AB166" s="7">
        <v>97.81</v>
      </c>
      <c r="AC166" s="6">
        <v>1.8400000000000034</v>
      </c>
      <c r="AD166" s="13">
        <v>0.35</v>
      </c>
      <c r="AE166" s="8">
        <v>410.76496903091567</v>
      </c>
      <c r="AF166" s="6">
        <v>326.75684175012771</v>
      </c>
      <c r="AG166" s="6">
        <v>205.38248451545783</v>
      </c>
      <c r="AH166" s="6">
        <v>497.61669302773237</v>
      </c>
      <c r="AI166" s="6">
        <v>2.9081246462931798</v>
      </c>
      <c r="AJ166" s="6"/>
      <c r="AK166" s="6"/>
      <c r="AL166" s="6"/>
      <c r="AM166" s="6"/>
      <c r="AN166" s="6">
        <v>3.6027038319613975</v>
      </c>
      <c r="AO166" s="6">
        <v>1.5129443480844058</v>
      </c>
      <c r="AP166" s="6">
        <v>1</v>
      </c>
      <c r="AQ166" s="6">
        <v>111.47500000000001</v>
      </c>
      <c r="AR166" s="6"/>
      <c r="AS166" s="6"/>
      <c r="AT166" s="6">
        <v>1.2548153291735173</v>
      </c>
      <c r="AU166" s="6">
        <v>1</v>
      </c>
      <c r="AV166" s="10"/>
      <c r="AW166" s="13">
        <v>49.01352626251915</v>
      </c>
      <c r="AX166" s="1" t="s">
        <v>150</v>
      </c>
      <c r="AY166" s="17">
        <v>17.6484251968504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97.81</v>
      </c>
      <c r="BG166" s="18">
        <v>1.8400000000000034</v>
      </c>
      <c r="BH166" s="18">
        <v>0.35</v>
      </c>
      <c r="BI166" s="15"/>
      <c r="BJ166" s="19">
        <f t="shared" ca="1" si="21"/>
        <v>1</v>
      </c>
      <c r="BK166" s="18">
        <f t="shared" ca="1" si="22"/>
        <v>4.1427734597838572</v>
      </c>
      <c r="BL166" s="17">
        <f t="shared" si="23"/>
        <v>5.1319111842451042</v>
      </c>
      <c r="BM166" s="17">
        <f t="shared" ca="1" si="24"/>
        <v>3.444404898861916</v>
      </c>
      <c r="BN166" s="16">
        <f t="shared" si="25"/>
        <v>3.3747832482613278</v>
      </c>
      <c r="BO166" s="15"/>
      <c r="BP166" s="2"/>
    </row>
    <row r="167" spans="1:68" x14ac:dyDescent="0.2">
      <c r="A167">
        <v>7.7</v>
      </c>
      <c r="B167">
        <v>0.3</v>
      </c>
      <c r="C167">
        <v>0.16483999999999999</v>
      </c>
      <c r="D167">
        <v>-0.1366</v>
      </c>
      <c r="E167">
        <v>6.0310000000000002E-2</v>
      </c>
      <c r="F167">
        <v>1.9471499999999999</v>
      </c>
      <c r="G167">
        <v>2.0051800000000002</v>
      </c>
      <c r="H167" s="15"/>
      <c r="I167" s="11">
        <f t="shared" si="19"/>
        <v>25.262467191601051</v>
      </c>
      <c r="J167" s="10">
        <f t="shared" si="20"/>
        <v>-17.812467191601051</v>
      </c>
      <c r="K167" s="6">
        <v>106</v>
      </c>
      <c r="L167" s="10">
        <v>2728.0183727034168</v>
      </c>
      <c r="M167" s="10">
        <v>1335.8923884514422</v>
      </c>
      <c r="N167" s="10">
        <v>10.947069116360455</v>
      </c>
      <c r="O167" s="10">
        <v>3.6158908884473453</v>
      </c>
      <c r="P167" s="10">
        <v>4.1214536158287425</v>
      </c>
      <c r="Q167" s="10">
        <v>0.14438001641362333</v>
      </c>
      <c r="R167" s="10">
        <v>3.5031333571029735</v>
      </c>
      <c r="S167" s="10">
        <v>35.108522734819275</v>
      </c>
      <c r="T167" s="14" t="s">
        <v>33</v>
      </c>
      <c r="U167" s="6">
        <v>3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155</v>
      </c>
      <c r="AA167" s="9">
        <v>2</v>
      </c>
      <c r="AB167" s="7">
        <v>97.81</v>
      </c>
      <c r="AC167" s="6">
        <v>1.8400000000000034</v>
      </c>
      <c r="AD167" s="13">
        <v>0.35</v>
      </c>
      <c r="AE167" s="8">
        <v>412.14536158287427</v>
      </c>
      <c r="AF167" s="6">
        <v>327.35798290281025</v>
      </c>
      <c r="AG167" s="6">
        <v>206.07268079143711</v>
      </c>
      <c r="AH167" s="6">
        <v>497.03561729401008</v>
      </c>
      <c r="AI167" s="6">
        <v>2.8545873024570825</v>
      </c>
      <c r="AJ167" s="6"/>
      <c r="AK167" s="6"/>
      <c r="AL167" s="6"/>
      <c r="AM167" s="6"/>
      <c r="AN167" s="6">
        <v>3.6158908884473453</v>
      </c>
      <c r="AO167" s="6">
        <v>1.5242353664024586</v>
      </c>
      <c r="AP167" s="6">
        <v>1</v>
      </c>
      <c r="AQ167" s="6">
        <v>111.47500000000001</v>
      </c>
      <c r="AR167" s="6"/>
      <c r="AS167" s="6"/>
      <c r="AT167" s="6">
        <v>1.2490421976562469</v>
      </c>
      <c r="AU167" s="6">
        <v>1</v>
      </c>
      <c r="AV167" s="10"/>
      <c r="AW167" s="13">
        <v>49.103697435421537</v>
      </c>
      <c r="AX167" s="1" t="s">
        <v>150</v>
      </c>
      <c r="AY167" s="17">
        <v>17.812467191601101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97.81</v>
      </c>
      <c r="BG167" s="18">
        <v>1.8400000000000034</v>
      </c>
      <c r="BH167" s="18">
        <v>0.35</v>
      </c>
      <c r="BI167" s="15"/>
      <c r="BJ167" s="19">
        <f t="shared" ca="1" si="21"/>
        <v>1</v>
      </c>
      <c r="BK167" s="18">
        <f t="shared" ca="1" si="22"/>
        <v>4.1282433425246863</v>
      </c>
      <c r="BL167" s="17">
        <f t="shared" si="23"/>
        <v>5.2360081991210201</v>
      </c>
      <c r="BM167" s="17">
        <f t="shared" ca="1" si="24"/>
        <v>3.4505619857241214</v>
      </c>
      <c r="BN167" s="16">
        <f t="shared" si="25"/>
        <v>3.3777475914467407</v>
      </c>
      <c r="BO167" s="15"/>
      <c r="BP167" s="2"/>
    </row>
    <row r="168" spans="1:68" x14ac:dyDescent="0.2">
      <c r="A168">
        <v>7.75</v>
      </c>
      <c r="B168">
        <v>2.1</v>
      </c>
      <c r="C168">
        <v>0.16503000000000001</v>
      </c>
      <c r="D168">
        <v>-0.13650999999999999</v>
      </c>
      <c r="E168">
        <v>6.1710000000000001E-2</v>
      </c>
      <c r="F168">
        <v>1.9459</v>
      </c>
      <c r="G168">
        <v>2.0066799999999998</v>
      </c>
      <c r="H168" s="15"/>
      <c r="I168" s="11">
        <f t="shared" si="19"/>
        <v>25.426509186351705</v>
      </c>
      <c r="J168" s="10">
        <f t="shared" si="20"/>
        <v>-17.976509186351706</v>
      </c>
      <c r="K168" s="6">
        <v>106</v>
      </c>
      <c r="L168" s="10">
        <v>2745.4068241469863</v>
      </c>
      <c r="M168" s="10">
        <v>1343.0446194225708</v>
      </c>
      <c r="N168" s="10">
        <v>11.018153980752405</v>
      </c>
      <c r="O168" s="10">
        <v>3.66600170309396</v>
      </c>
      <c r="P168" s="10">
        <v>4.1769620345196952</v>
      </c>
      <c r="Q168" s="10">
        <v>0.1450065449322939</v>
      </c>
      <c r="R168" s="10">
        <v>3.4715791940150598</v>
      </c>
      <c r="S168" s="10">
        <v>35.48335634900937</v>
      </c>
      <c r="T168" s="14" t="s">
        <v>33</v>
      </c>
      <c r="U168" s="6">
        <v>3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155</v>
      </c>
      <c r="AA168" s="9">
        <v>2</v>
      </c>
      <c r="AB168" s="7">
        <v>97.81</v>
      </c>
      <c r="AC168" s="6">
        <v>1.8400000000000034</v>
      </c>
      <c r="AD168" s="13">
        <v>0.35</v>
      </c>
      <c r="AE168" s="8">
        <v>417.69620345196955</v>
      </c>
      <c r="AF168" s="6">
        <v>332.86553501682999</v>
      </c>
      <c r="AG168" s="6">
        <v>208.84810172598475</v>
      </c>
      <c r="AH168" s="6">
        <v>503.28416300414329</v>
      </c>
      <c r="AI168" s="6">
        <v>2.8805334521072776</v>
      </c>
      <c r="AJ168" s="6"/>
      <c r="AK168" s="6"/>
      <c r="AL168" s="6"/>
      <c r="AM168" s="6"/>
      <c r="AN168" s="6">
        <v>3.66600170309396</v>
      </c>
      <c r="AO168" s="6">
        <v>1.5383295314636463</v>
      </c>
      <c r="AP168" s="6">
        <v>1</v>
      </c>
      <c r="AQ168" s="6">
        <v>111.47500000000001</v>
      </c>
      <c r="AR168" s="6"/>
      <c r="AS168" s="6"/>
      <c r="AT168" s="6">
        <v>1.2628798252896558</v>
      </c>
      <c r="AU168" s="6">
        <v>1</v>
      </c>
      <c r="AV168" s="10"/>
      <c r="AW168" s="13">
        <v>49.929830252524503</v>
      </c>
      <c r="AX168" s="1" t="s">
        <v>150</v>
      </c>
      <c r="AY168" s="17">
        <v>17.976509186351699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97.81</v>
      </c>
      <c r="BG168" s="18">
        <v>1.8400000000000034</v>
      </c>
      <c r="BH168" s="18">
        <v>0.35</v>
      </c>
      <c r="BI168" s="15"/>
      <c r="BJ168" s="19">
        <f t="shared" ca="1" si="21"/>
        <v>1</v>
      </c>
      <c r="BK168" s="18">
        <f t="shared" ca="1" si="22"/>
        <v>4.1759723867578815</v>
      </c>
      <c r="BL168" s="17">
        <f t="shared" si="23"/>
        <v>5.1709405035475022</v>
      </c>
      <c r="BM168" s="17">
        <f t="shared" ca="1" si="24"/>
        <v>3.4433810882782816</v>
      </c>
      <c r="BN168" s="16">
        <f t="shared" si="25"/>
        <v>3.3707405100491981</v>
      </c>
      <c r="BO168" s="15"/>
      <c r="BP168" s="2"/>
    </row>
    <row r="169" spans="1:68" x14ac:dyDescent="0.2">
      <c r="A169">
        <v>7.8</v>
      </c>
      <c r="B169">
        <v>2.1</v>
      </c>
      <c r="C169">
        <v>0.16575999999999999</v>
      </c>
      <c r="D169">
        <v>-0.13569000000000001</v>
      </c>
      <c r="E169">
        <v>6.3829999999999998E-2</v>
      </c>
      <c r="F169">
        <v>1.9424999999999999</v>
      </c>
      <c r="G169">
        <v>2.0056799999999999</v>
      </c>
      <c r="H169" s="15"/>
      <c r="I169" s="11">
        <f t="shared" si="19"/>
        <v>25.590551181102359</v>
      </c>
      <c r="J169" s="10">
        <f t="shared" si="20"/>
        <v>-18.14055118110236</v>
      </c>
      <c r="K169" s="6">
        <v>106</v>
      </c>
      <c r="L169" s="10">
        <v>2762.7952755905558</v>
      </c>
      <c r="M169" s="10">
        <v>1350.1968503936994</v>
      </c>
      <c r="N169" s="10">
        <v>11.089238845144356</v>
      </c>
      <c r="O169" s="10">
        <v>3.8585327277888171</v>
      </c>
      <c r="P169" s="10">
        <v>4.3776665739102629</v>
      </c>
      <c r="Q169" s="10">
        <v>0.15071491588018057</v>
      </c>
      <c r="R169" s="10">
        <v>3.4428139588885478</v>
      </c>
      <c r="S169" s="10">
        <v>36.05096153621151</v>
      </c>
      <c r="T169" s="14" t="s">
        <v>33</v>
      </c>
      <c r="U169" s="6">
        <v>3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155</v>
      </c>
      <c r="AA169" s="9">
        <v>2</v>
      </c>
      <c r="AB169" s="7">
        <v>97.81</v>
      </c>
      <c r="AC169" s="6">
        <v>1.8400000000000034</v>
      </c>
      <c r="AD169" s="13">
        <v>0.35</v>
      </c>
      <c r="AE169" s="8">
        <v>437.76665739102629</v>
      </c>
      <c r="AF169" s="6">
        <v>355.45498368374558</v>
      </c>
      <c r="AG169" s="6">
        <v>218.88332869551314</v>
      </c>
      <c r="AH169" s="6">
        <v>513.49829535909566</v>
      </c>
      <c r="AI169" s="6">
        <v>2.9046007479382721</v>
      </c>
      <c r="AJ169" s="6"/>
      <c r="AK169" s="6"/>
      <c r="AL169" s="6"/>
      <c r="AM169" s="6"/>
      <c r="AN169" s="6">
        <v>3.8585327277888171</v>
      </c>
      <c r="AO169" s="6">
        <v>1.5859380451621903</v>
      </c>
      <c r="AP169" s="6">
        <v>1</v>
      </c>
      <c r="AQ169" s="6">
        <v>111.47500000000001</v>
      </c>
      <c r="AR169" s="6"/>
      <c r="AS169" s="6"/>
      <c r="AT169" s="6">
        <v>1.3443046127926526</v>
      </c>
      <c r="AU169" s="6">
        <v>1</v>
      </c>
      <c r="AV169" s="10"/>
      <c r="AW169" s="13">
        <v>53.318247552561836</v>
      </c>
      <c r="AX169" s="1" t="s">
        <v>150</v>
      </c>
      <c r="AY169" s="17">
        <v>18.140551181102399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97.81</v>
      </c>
      <c r="BG169" s="18">
        <v>1.8400000000000034</v>
      </c>
      <c r="BH169" s="18">
        <v>0.35</v>
      </c>
      <c r="BI169" s="15"/>
      <c r="BJ169" s="19">
        <f t="shared" ca="1" si="21"/>
        <v>1</v>
      </c>
      <c r="BK169" s="18">
        <f t="shared" ca="1" si="22"/>
        <v>4.4382697756128122</v>
      </c>
      <c r="BL169" s="17">
        <f t="shared" si="23"/>
        <v>5.0300863872253121</v>
      </c>
      <c r="BM169" s="17">
        <f t="shared" ca="1" si="24"/>
        <v>3.4147583661665752</v>
      </c>
      <c r="BN169" s="16">
        <f t="shared" si="25"/>
        <v>3.3514805539913564</v>
      </c>
      <c r="BO169" s="15"/>
      <c r="BP169" s="2"/>
    </row>
    <row r="170" spans="1:68" x14ac:dyDescent="0.2">
      <c r="A170">
        <v>7.85</v>
      </c>
      <c r="B170">
        <v>2.1</v>
      </c>
      <c r="C170">
        <v>0.1663</v>
      </c>
      <c r="D170">
        <v>-0.13586000000000001</v>
      </c>
      <c r="E170">
        <v>6.6049999999999998E-2</v>
      </c>
      <c r="F170">
        <v>1.9428000000000001</v>
      </c>
      <c r="G170">
        <v>2.0064000000000002</v>
      </c>
      <c r="H170" s="15"/>
      <c r="I170" s="11">
        <f t="shared" si="19"/>
        <v>25.754593175853017</v>
      </c>
      <c r="J170" s="10">
        <f t="shared" si="20"/>
        <v>-18.304593175853018</v>
      </c>
      <c r="K170" s="6">
        <v>106</v>
      </c>
      <c r="L170" s="10">
        <v>2780.1837270341257</v>
      </c>
      <c r="M170" s="10">
        <v>1357.349081364828</v>
      </c>
      <c r="N170" s="10">
        <v>11.160323709536307</v>
      </c>
      <c r="O170" s="10">
        <v>4.0009529378370745</v>
      </c>
      <c r="P170" s="10">
        <v>4.5286458418002553</v>
      </c>
      <c r="Q170" s="10">
        <v>0.14953147312269183</v>
      </c>
      <c r="R170" s="10">
        <v>3.3019025630683707</v>
      </c>
      <c r="S170" s="10">
        <v>36.645340552998661</v>
      </c>
      <c r="T170" s="14" t="s">
        <v>33</v>
      </c>
      <c r="U170" s="6">
        <v>3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155</v>
      </c>
      <c r="AA170" s="9">
        <v>2</v>
      </c>
      <c r="AB170" s="7">
        <v>93.829312981671478</v>
      </c>
      <c r="AC170" s="6">
        <v>5.8206870183285275</v>
      </c>
      <c r="AD170" s="13">
        <v>0.35</v>
      </c>
      <c r="AE170" s="8">
        <v>452.86458418002547</v>
      </c>
      <c r="AF170" s="6">
        <v>372.19440040941709</v>
      </c>
      <c r="AG170" s="6">
        <v>226.43229209001277</v>
      </c>
      <c r="AH170" s="6">
        <v>524.26320363693981</v>
      </c>
      <c r="AI170" s="6">
        <v>3.0285569634457246</v>
      </c>
      <c r="AJ170" s="6"/>
      <c r="AK170" s="6"/>
      <c r="AL170" s="6"/>
      <c r="AM170" s="6"/>
      <c r="AN170" s="6">
        <v>4.0009529378370745</v>
      </c>
      <c r="AO170" s="6">
        <v>1.6137407382294733</v>
      </c>
      <c r="AP170" s="6">
        <v>1</v>
      </c>
      <c r="AQ170" s="6">
        <v>111.47500000000001</v>
      </c>
      <c r="AR170" s="6"/>
      <c r="AS170" s="6"/>
      <c r="AT170" s="6">
        <v>1.4018238179277454</v>
      </c>
      <c r="AU170" s="6">
        <v>1</v>
      </c>
      <c r="AV170" s="10"/>
      <c r="AW170" s="13">
        <v>55.829160061412566</v>
      </c>
      <c r="AX170" s="1" t="s">
        <v>150</v>
      </c>
      <c r="AY170" s="17">
        <v>18.304593175853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93.829312981671478</v>
      </c>
      <c r="BG170" s="18">
        <v>5.8206870183285275</v>
      </c>
      <c r="BH170" s="18">
        <v>0.35</v>
      </c>
      <c r="BI170" s="15"/>
      <c r="BJ170" s="19">
        <f t="shared" ca="1" si="21"/>
        <v>1</v>
      </c>
      <c r="BK170" s="18">
        <f t="shared" ca="1" si="22"/>
        <v>4.6245347219410133</v>
      </c>
      <c r="BL170" s="17">
        <f t="shared" si="23"/>
        <v>4.7643428839317412</v>
      </c>
      <c r="BM170" s="17">
        <f t="shared" ca="1" si="24"/>
        <v>3.3867475103686178</v>
      </c>
      <c r="BN170" s="16">
        <f t="shared" si="25"/>
        <v>3.3294351782910825</v>
      </c>
      <c r="BO170" s="15"/>
      <c r="BP170" s="2"/>
    </row>
    <row r="171" spans="1:68" x14ac:dyDescent="0.2">
      <c r="A171">
        <v>7.9</v>
      </c>
      <c r="B171">
        <v>2.1</v>
      </c>
      <c r="C171">
        <v>0.16650999999999999</v>
      </c>
      <c r="D171">
        <v>-0.13641</v>
      </c>
      <c r="E171">
        <v>6.6009999999999999E-2</v>
      </c>
      <c r="F171">
        <v>1.94333</v>
      </c>
      <c r="G171">
        <v>2.0068000000000001</v>
      </c>
      <c r="H171" s="15"/>
      <c r="I171" s="11">
        <f t="shared" si="19"/>
        <v>25.918635170603675</v>
      </c>
      <c r="J171" s="10">
        <f t="shared" si="20"/>
        <v>-18.468635170603676</v>
      </c>
      <c r="K171" s="6">
        <v>106</v>
      </c>
      <c r="L171" s="10">
        <v>2797.5721784776956</v>
      </c>
      <c r="M171" s="10">
        <v>1364.5013123359565</v>
      </c>
      <c r="N171" s="10">
        <v>11.231408573928258</v>
      </c>
      <c r="O171" s="10">
        <v>4.0563385750780592</v>
      </c>
      <c r="P171" s="10">
        <v>4.5838772617828303</v>
      </c>
      <c r="Q171" s="10">
        <v>0.1457026877308166</v>
      </c>
      <c r="R171" s="10">
        <v>3.1785905121322497</v>
      </c>
      <c r="S171" s="10">
        <v>36.634631021164658</v>
      </c>
      <c r="T171" s="14" t="s">
        <v>33</v>
      </c>
      <c r="U171" s="6">
        <v>3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90.432716552370664</v>
      </c>
      <c r="AC171" s="6">
        <v>8.6375060807703505</v>
      </c>
      <c r="AD171" s="13">
        <v>0.92977736685899171</v>
      </c>
      <c r="AE171" s="8">
        <v>458.387726178283</v>
      </c>
      <c r="AF171" s="6">
        <v>377.66936444009821</v>
      </c>
      <c r="AG171" s="6">
        <v>229.19386308914153</v>
      </c>
      <c r="AH171" s="6">
        <v>522.58057605743454</v>
      </c>
      <c r="AI171" s="6">
        <v>3.1460485274310588</v>
      </c>
      <c r="AJ171" s="6"/>
      <c r="AK171" s="6"/>
      <c r="AL171" s="6"/>
      <c r="AM171" s="6"/>
      <c r="AN171" s="6">
        <v>4.0563385750780592</v>
      </c>
      <c r="AO171" s="6">
        <v>1.6204127099309229</v>
      </c>
      <c r="AP171" s="6">
        <v>1</v>
      </c>
      <c r="AQ171" s="6">
        <v>111.47500000000001</v>
      </c>
      <c r="AR171" s="6"/>
      <c r="AS171" s="6"/>
      <c r="AT171" s="6">
        <v>1.4144274019995986</v>
      </c>
      <c r="AU171" s="6">
        <v>1</v>
      </c>
      <c r="AV171" s="10"/>
      <c r="AW171" s="13">
        <v>56.65040466601473</v>
      </c>
      <c r="AX171" s="1" t="s">
        <v>150</v>
      </c>
      <c r="AY171" s="17">
        <v>18.468635170603701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90.432716552370664</v>
      </c>
      <c r="BG171" s="18">
        <v>8.6375060807703505</v>
      </c>
      <c r="BH171" s="18">
        <v>0.92977736685899171</v>
      </c>
      <c r="BI171" s="15"/>
      <c r="BJ171" s="19">
        <f t="shared" ca="1" si="21"/>
        <v>1</v>
      </c>
      <c r="BK171" s="18">
        <f t="shared" ca="1" si="22"/>
        <v>4.6685058398240296</v>
      </c>
      <c r="BL171" s="17">
        <f t="shared" si="23"/>
        <v>4.5745217275661707</v>
      </c>
      <c r="BM171" s="17">
        <f t="shared" ca="1" si="24"/>
        <v>3.3734706655860185</v>
      </c>
      <c r="BN171" s="16">
        <f t="shared" si="25"/>
        <v>3.3163324734639481</v>
      </c>
      <c r="BO171" s="15"/>
      <c r="BP171" s="2"/>
    </row>
    <row r="172" spans="1:68" x14ac:dyDescent="0.2">
      <c r="A172">
        <v>7.95</v>
      </c>
      <c r="B172">
        <v>2.1</v>
      </c>
      <c r="C172">
        <v>0.16608999999999999</v>
      </c>
      <c r="D172">
        <v>-0.13729</v>
      </c>
      <c r="E172">
        <v>6.8290000000000003E-2</v>
      </c>
      <c r="F172">
        <v>1.94265</v>
      </c>
      <c r="G172">
        <v>2.0077500000000001</v>
      </c>
      <c r="H172" s="15"/>
      <c r="I172" s="11">
        <f t="shared" si="19"/>
        <v>26.08267716535433</v>
      </c>
      <c r="J172" s="10">
        <f t="shared" si="20"/>
        <v>-18.63267716535433</v>
      </c>
      <c r="K172" s="6">
        <v>106</v>
      </c>
      <c r="L172" s="10">
        <v>2814.9606299212651</v>
      </c>
      <c r="M172" s="10">
        <v>1371.6535433070851</v>
      </c>
      <c r="N172" s="10">
        <v>11.302493438320209</v>
      </c>
      <c r="O172" s="10">
        <v>3.9455673005960827</v>
      </c>
      <c r="P172" s="10">
        <v>4.4818963710302029</v>
      </c>
      <c r="Q172" s="10">
        <v>0.13957663110381627</v>
      </c>
      <c r="R172" s="10">
        <v>3.1142315562225584</v>
      </c>
      <c r="S172" s="10">
        <v>37.24507433570281</v>
      </c>
      <c r="T172" s="14" t="s">
        <v>33</v>
      </c>
      <c r="U172" s="6">
        <v>3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89.898468430749517</v>
      </c>
      <c r="AC172" s="6">
        <v>9.1099102470737279</v>
      </c>
      <c r="AD172" s="13">
        <v>0.99162132217675869</v>
      </c>
      <c r="AE172" s="8">
        <v>448.18963710302035</v>
      </c>
      <c r="AF172" s="6">
        <v>364.6487625019322</v>
      </c>
      <c r="AG172" s="6">
        <v>224.09481855151014</v>
      </c>
      <c r="AH172" s="6">
        <v>533.67594988901351</v>
      </c>
      <c r="AI172" s="6">
        <v>3.2110650153868487</v>
      </c>
      <c r="AJ172" s="6"/>
      <c r="AK172" s="6"/>
      <c r="AL172" s="6"/>
      <c r="AM172" s="6"/>
      <c r="AN172" s="6">
        <v>3.9455673005960827</v>
      </c>
      <c r="AO172" s="6">
        <v>1.5955153456391422</v>
      </c>
      <c r="AP172" s="6">
        <v>1</v>
      </c>
      <c r="AQ172" s="6">
        <v>111.47500000000001</v>
      </c>
      <c r="AR172" s="6"/>
      <c r="AS172" s="6"/>
      <c r="AT172" s="6">
        <v>1.3546489098183343</v>
      </c>
      <c r="AU172" s="6">
        <v>1</v>
      </c>
      <c r="AV172" s="10"/>
      <c r="AW172" s="13">
        <v>54.697314375289835</v>
      </c>
      <c r="AX172" s="1" t="s">
        <v>150</v>
      </c>
      <c r="AY172" s="17">
        <v>18.632677165354298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89.898468430749517</v>
      </c>
      <c r="BG172" s="18">
        <v>9.1099102470737279</v>
      </c>
      <c r="BH172" s="18">
        <v>0.99162132217675869</v>
      </c>
      <c r="BI172" s="15"/>
      <c r="BJ172" s="19">
        <f t="shared" ca="1" si="21"/>
        <v>1</v>
      </c>
      <c r="BK172" s="18">
        <f t="shared" ca="1" si="22"/>
        <v>4.4827880496077599</v>
      </c>
      <c r="BL172" s="17">
        <f t="shared" si="23"/>
        <v>4.5399395709068537</v>
      </c>
      <c r="BM172" s="17">
        <f t="shared" ca="1" si="24"/>
        <v>3.3862940645245305</v>
      </c>
      <c r="BN172" s="16">
        <f t="shared" si="25"/>
        <v>3.3200934198971344</v>
      </c>
      <c r="BO172" s="15"/>
      <c r="BP172" s="2"/>
    </row>
    <row r="173" spans="1:68" x14ac:dyDescent="0.2">
      <c r="A173">
        <v>8</v>
      </c>
      <c r="B173">
        <v>2.1</v>
      </c>
      <c r="C173">
        <v>0.16522999999999999</v>
      </c>
      <c r="D173">
        <v>-0.13827</v>
      </c>
      <c r="E173">
        <v>7.0809999999999998E-2</v>
      </c>
      <c r="F173">
        <v>1.9445300000000001</v>
      </c>
      <c r="G173">
        <v>2.00468</v>
      </c>
      <c r="H173" s="15"/>
      <c r="I173" s="11">
        <f t="shared" si="19"/>
        <v>26.246719160104984</v>
      </c>
      <c r="J173" s="10">
        <f t="shared" si="20"/>
        <v>-18.796719160104985</v>
      </c>
      <c r="K173" s="6">
        <v>106</v>
      </c>
      <c r="L173" s="10">
        <v>2832.3490813648345</v>
      </c>
      <c r="M173" s="10">
        <v>1378.8057742782137</v>
      </c>
      <c r="N173" s="10">
        <v>11.37357830271216</v>
      </c>
      <c r="O173" s="10">
        <v>3.7187499290377519</v>
      </c>
      <c r="P173" s="10">
        <v>4.2647946867516797</v>
      </c>
      <c r="Q173" s="10">
        <v>0.13275443167829301</v>
      </c>
      <c r="R173" s="10">
        <v>3.1127977178054178</v>
      </c>
      <c r="S173" s="10">
        <v>37.919774841244973</v>
      </c>
      <c r="T173" s="14" t="s">
        <v>33</v>
      </c>
      <c r="U173" s="6">
        <v>3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155</v>
      </c>
      <c r="AA173" s="9">
        <v>2</v>
      </c>
      <c r="AB173" s="7">
        <v>91.88489599321349</v>
      </c>
      <c r="AC173" s="6">
        <v>7.3611737813062348</v>
      </c>
      <c r="AD173" s="13">
        <v>0.75393022548027333</v>
      </c>
      <c r="AE173" s="8">
        <v>426.47946867516794</v>
      </c>
      <c r="AF173" s="6">
        <v>338.08453779601359</v>
      </c>
      <c r="AG173" s="6">
        <v>213.23973433758397</v>
      </c>
      <c r="AH173" s="6">
        <v>546.09318593553212</v>
      </c>
      <c r="AI173" s="6">
        <v>3.2125441183663526</v>
      </c>
      <c r="AJ173" s="6"/>
      <c r="AK173" s="6"/>
      <c r="AL173" s="6"/>
      <c r="AM173" s="6"/>
      <c r="AN173" s="6">
        <v>3.7187499290377519</v>
      </c>
      <c r="AO173" s="6">
        <v>1.5495989710792526</v>
      </c>
      <c r="AP173" s="6">
        <v>1</v>
      </c>
      <c r="AQ173" s="6">
        <v>111.47500000000001</v>
      </c>
      <c r="AR173" s="6"/>
      <c r="AS173" s="6"/>
      <c r="AT173" s="6">
        <v>1.243358433428237</v>
      </c>
      <c r="AU173" s="6">
        <v>1</v>
      </c>
      <c r="AV173" s="10"/>
      <c r="AW173" s="13">
        <v>50.71268066940204</v>
      </c>
      <c r="AX173" s="1" t="s">
        <v>150</v>
      </c>
      <c r="AY173" s="17">
        <v>18.796719160104999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91.88489599321349</v>
      </c>
      <c r="BG173" s="18">
        <v>7.3611737813062348</v>
      </c>
      <c r="BH173" s="18">
        <v>0.75393022548027333</v>
      </c>
      <c r="BI173" s="15"/>
      <c r="BJ173" s="19">
        <f t="shared" ca="1" si="21"/>
        <v>1</v>
      </c>
      <c r="BK173" s="18">
        <f t="shared" ca="1" si="22"/>
        <v>4.1320107577305105</v>
      </c>
      <c r="BL173" s="17">
        <f t="shared" si="23"/>
        <v>4.6603065649689173</v>
      </c>
      <c r="BM173" s="17">
        <f t="shared" ca="1" si="24"/>
        <v>3.4220613347788835</v>
      </c>
      <c r="BN173" s="16">
        <f t="shared" si="25"/>
        <v>3.3384798190539597</v>
      </c>
      <c r="BO173" s="15"/>
      <c r="BP173" s="2"/>
    </row>
    <row r="174" spans="1:68" x14ac:dyDescent="0.2">
      <c r="A174">
        <v>8.0500000000000007</v>
      </c>
      <c r="B174">
        <v>2.1</v>
      </c>
      <c r="C174">
        <v>0.16366</v>
      </c>
      <c r="D174">
        <v>-0.14001</v>
      </c>
      <c r="E174">
        <v>6.8239999999999995E-2</v>
      </c>
      <c r="F174">
        <v>1.93858</v>
      </c>
      <c r="G174">
        <v>2.0083299999999999</v>
      </c>
      <c r="H174" s="15"/>
      <c r="I174" s="11">
        <f t="shared" si="19"/>
        <v>26.410761154855646</v>
      </c>
      <c r="J174" s="10">
        <f t="shared" si="20"/>
        <v>-18.960761154855646</v>
      </c>
      <c r="K174" s="6">
        <v>106</v>
      </c>
      <c r="L174" s="10">
        <v>2849.7375328084045</v>
      </c>
      <c r="M174" s="10">
        <v>1385.9580052493425</v>
      </c>
      <c r="N174" s="10">
        <v>11.444663167104114</v>
      </c>
      <c r="O174" s="10">
        <v>3.3046763553789416</v>
      </c>
      <c r="P174" s="10">
        <v>3.8408126542400498</v>
      </c>
      <c r="Q174" s="10">
        <v>0.12064154698399679</v>
      </c>
      <c r="R174" s="10">
        <v>3.1410422180007931</v>
      </c>
      <c r="S174" s="10">
        <v>37.231687420910305</v>
      </c>
      <c r="T174" s="14" t="s">
        <v>33</v>
      </c>
      <c r="U174" s="6">
        <v>3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155</v>
      </c>
      <c r="AA174" s="9">
        <v>2</v>
      </c>
      <c r="AB174" s="7">
        <v>96.173484052287321</v>
      </c>
      <c r="AC174" s="6">
        <v>3.4765159477126844</v>
      </c>
      <c r="AD174" s="13">
        <v>0.35</v>
      </c>
      <c r="AE174" s="8">
        <v>384.08126542400498</v>
      </c>
      <c r="AF174" s="6">
        <v>287.1814485920824</v>
      </c>
      <c r="AG174" s="6">
        <v>192.04063271200249</v>
      </c>
      <c r="AH174" s="6">
        <v>530.47592750687022</v>
      </c>
      <c r="AI174" s="6">
        <v>3.1836566674244793</v>
      </c>
      <c r="AJ174" s="6"/>
      <c r="AK174" s="6"/>
      <c r="AL174" s="6"/>
      <c r="AM174" s="6"/>
      <c r="AN174" s="6">
        <v>3.3046763553789416</v>
      </c>
      <c r="AO174" s="6">
        <v>1.4607418125912019</v>
      </c>
      <c r="AP174" s="6">
        <v>1</v>
      </c>
      <c r="AQ174" s="6">
        <v>111.47500000000001</v>
      </c>
      <c r="AR174" s="6"/>
      <c r="AS174" s="6"/>
      <c r="AT174" s="6">
        <v>1.0410265796207527</v>
      </c>
      <c r="AU174" s="6">
        <v>1</v>
      </c>
      <c r="AV174" s="10"/>
      <c r="AW174" s="13">
        <v>43.077217288812363</v>
      </c>
      <c r="AX174" s="1" t="s">
        <v>150</v>
      </c>
      <c r="AY174" s="17">
        <v>18.9607611548556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96.173484052287321</v>
      </c>
      <c r="BG174" s="18">
        <v>3.4765159477126844</v>
      </c>
      <c r="BH174" s="18">
        <v>0.35</v>
      </c>
      <c r="BI174" s="15"/>
      <c r="BJ174" s="19">
        <f t="shared" ca="1" si="21"/>
        <v>1</v>
      </c>
      <c r="BK174" s="18">
        <f t="shared" ca="1" si="22"/>
        <v>3.4863161490974672</v>
      </c>
      <c r="BL174" s="17">
        <f t="shared" si="23"/>
        <v>4.9935574907770297</v>
      </c>
      <c r="BM174" s="17">
        <f t="shared" ca="1" si="24"/>
        <v>3.5001904919076199</v>
      </c>
      <c r="BN174" s="16">
        <f t="shared" si="25"/>
        <v>3.3795829149024641</v>
      </c>
      <c r="BO174" s="15"/>
      <c r="BP174" s="2"/>
    </row>
    <row r="175" spans="1:68" x14ac:dyDescent="0.2">
      <c r="A175">
        <v>8.1</v>
      </c>
      <c r="B175">
        <v>2.1</v>
      </c>
      <c r="C175">
        <v>0.16278999999999999</v>
      </c>
      <c r="D175">
        <v>-0.14188000000000001</v>
      </c>
      <c r="E175">
        <v>6.6400000000000001E-2</v>
      </c>
      <c r="F175">
        <v>1.9390499999999999</v>
      </c>
      <c r="G175">
        <v>2.0087299999999999</v>
      </c>
      <c r="H175" s="15"/>
      <c r="I175" s="11">
        <f t="shared" si="19"/>
        <v>26.574803149606296</v>
      </c>
      <c r="J175" s="10">
        <f t="shared" si="20"/>
        <v>-19.124803149606297</v>
      </c>
      <c r="K175" s="6">
        <v>106</v>
      </c>
      <c r="L175" s="10">
        <v>2867.1259842519735</v>
      </c>
      <c r="M175" s="10">
        <v>1393.1102362204708</v>
      </c>
      <c r="N175" s="10">
        <v>11.515748031496061</v>
      </c>
      <c r="O175" s="10">
        <v>3.0752215725234184</v>
      </c>
      <c r="P175" s="10">
        <v>3.6042638774976834</v>
      </c>
      <c r="Q175" s="10">
        <v>0.10762367665162086</v>
      </c>
      <c r="R175" s="10">
        <v>2.986009912413524</v>
      </c>
      <c r="S175" s="10">
        <v>36.739048956546185</v>
      </c>
      <c r="T175" s="14" t="s">
        <v>33</v>
      </c>
      <c r="U175" s="6">
        <v>3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94.555827695762062</v>
      </c>
      <c r="AC175" s="6">
        <v>5.0941723042379436</v>
      </c>
      <c r="AD175" s="13">
        <v>0.35</v>
      </c>
      <c r="AE175" s="8">
        <v>360.42638774976837</v>
      </c>
      <c r="AF175" s="6">
        <v>258.32933065512356</v>
      </c>
      <c r="AG175" s="6">
        <v>180.21319387488415</v>
      </c>
      <c r="AH175" s="6">
        <v>518.8793333153169</v>
      </c>
      <c r="AI175" s="6">
        <v>3.348950704559861</v>
      </c>
      <c r="AJ175" s="6"/>
      <c r="AK175" s="6"/>
      <c r="AL175" s="6"/>
      <c r="AM175" s="6"/>
      <c r="AN175" s="6">
        <v>3.0752215725234184</v>
      </c>
      <c r="AO175" s="6">
        <v>1.4018923542032571</v>
      </c>
      <c r="AP175" s="6">
        <v>1</v>
      </c>
      <c r="AQ175" s="6">
        <v>111.47500000000001</v>
      </c>
      <c r="AR175" s="6"/>
      <c r="AS175" s="6"/>
      <c r="AT175" s="6">
        <v>0.92570801172583428</v>
      </c>
      <c r="AU175" s="6">
        <v>1</v>
      </c>
      <c r="AV175" s="10"/>
      <c r="AW175" s="13">
        <v>38.749399598268532</v>
      </c>
      <c r="AX175" s="1" t="s">
        <v>150</v>
      </c>
      <c r="AY175" s="17">
        <v>19.124803149606301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94.555827695762062</v>
      </c>
      <c r="BG175" s="18">
        <v>5.0941723042379436</v>
      </c>
      <c r="BH175" s="18">
        <v>0.35</v>
      </c>
      <c r="BI175" s="15"/>
      <c r="BJ175" s="19">
        <f t="shared" ca="1" si="21"/>
        <v>1</v>
      </c>
      <c r="BK175" s="18">
        <f t="shared" ca="1" si="22"/>
        <v>3.1163375717643724</v>
      </c>
      <c r="BL175" s="17">
        <f t="shared" si="23"/>
        <v>4.9580150529671929</v>
      </c>
      <c r="BM175" s="17">
        <f t="shared" ca="1" si="24"/>
        <v>3.5393638148043305</v>
      </c>
      <c r="BN175" s="16">
        <f t="shared" si="25"/>
        <v>3.3923522241824058</v>
      </c>
      <c r="BO175" s="15"/>
      <c r="BP175" s="2"/>
    </row>
    <row r="176" spans="1:68" x14ac:dyDescent="0.2">
      <c r="A176">
        <v>8.15</v>
      </c>
      <c r="B176">
        <v>2.1</v>
      </c>
      <c r="C176">
        <v>0.16244</v>
      </c>
      <c r="D176">
        <v>-0.14097999999999999</v>
      </c>
      <c r="E176">
        <v>6.4509999999999998E-2</v>
      </c>
      <c r="F176">
        <v>1.9383300000000001</v>
      </c>
      <c r="G176">
        <v>2.00908</v>
      </c>
      <c r="H176" s="15"/>
      <c r="I176" s="11">
        <f t="shared" si="19"/>
        <v>26.738845144356954</v>
      </c>
      <c r="J176" s="10">
        <f t="shared" si="20"/>
        <v>-19.288845144356955</v>
      </c>
      <c r="K176" s="6">
        <v>106</v>
      </c>
      <c r="L176" s="10">
        <v>2884.5144356955434</v>
      </c>
      <c r="M176" s="10">
        <v>1400.2624671915994</v>
      </c>
      <c r="N176" s="10">
        <v>11.586832895888014</v>
      </c>
      <c r="O176" s="10">
        <v>2.9829121771217753</v>
      </c>
      <c r="P176" s="10">
        <v>3.5046677166361846</v>
      </c>
      <c r="Q176" s="10">
        <v>0.11388896183832589</v>
      </c>
      <c r="R176" s="10">
        <v>3.2496365146889779</v>
      </c>
      <c r="S176" s="10">
        <v>36.233023577389559</v>
      </c>
      <c r="T176" s="14" t="s">
        <v>33</v>
      </c>
      <c r="U176" s="6">
        <v>3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155</v>
      </c>
      <c r="AA176" s="9">
        <v>2</v>
      </c>
      <c r="AB176" s="7">
        <v>97.81</v>
      </c>
      <c r="AC176" s="6">
        <v>1.8400000000000034</v>
      </c>
      <c r="AD176" s="13">
        <v>0.35</v>
      </c>
      <c r="AE176" s="8">
        <v>350.46677166361849</v>
      </c>
      <c r="AF176" s="6">
        <v>245.58928517473717</v>
      </c>
      <c r="AG176" s="6">
        <v>175.23338583180924</v>
      </c>
      <c r="AH176" s="6">
        <v>507.00735116231749</v>
      </c>
      <c r="AI176" s="6">
        <v>3.0772672435203412</v>
      </c>
      <c r="AJ176" s="6"/>
      <c r="AK176" s="6"/>
      <c r="AL176" s="6"/>
      <c r="AM176" s="6"/>
      <c r="AN176" s="6">
        <v>2.9829121771217753</v>
      </c>
      <c r="AO176" s="6">
        <v>1.404081520768264</v>
      </c>
      <c r="AP176" s="6">
        <v>1</v>
      </c>
      <c r="AQ176" s="6">
        <v>111.47500000000001</v>
      </c>
      <c r="AR176" s="6"/>
      <c r="AS176" s="6"/>
      <c r="AT176" s="6">
        <v>0.87241167167021116</v>
      </c>
      <c r="AU176" s="6">
        <v>1</v>
      </c>
      <c r="AV176" s="10"/>
      <c r="AW176" s="13">
        <v>36.838392776210576</v>
      </c>
      <c r="AX176" s="1" t="s">
        <v>150</v>
      </c>
      <c r="AY176" s="17">
        <v>19.288845144357001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97.81</v>
      </c>
      <c r="BG176" s="18">
        <v>1.8400000000000034</v>
      </c>
      <c r="BH176" s="18">
        <v>0.35</v>
      </c>
      <c r="BI176" s="15"/>
      <c r="BJ176" s="19">
        <f t="shared" ca="1" si="21"/>
        <v>1</v>
      </c>
      <c r="BK176" s="18">
        <f t="shared" ca="1" si="22"/>
        <v>2.9457484537521514</v>
      </c>
      <c r="BL176" s="17">
        <f t="shared" si="23"/>
        <v>5.5221286889894747</v>
      </c>
      <c r="BM176" s="17">
        <f t="shared" ca="1" si="24"/>
        <v>3.5853435965744458</v>
      </c>
      <c r="BN176" s="16">
        <f t="shared" si="25"/>
        <v>3.4213506633975133</v>
      </c>
      <c r="BO176" s="15"/>
      <c r="BP176" s="2"/>
    </row>
    <row r="177" spans="1:68" x14ac:dyDescent="0.2">
      <c r="A177">
        <v>8.1999999999999993</v>
      </c>
      <c r="B177">
        <v>2.1</v>
      </c>
      <c r="C177">
        <v>0.16606000000000001</v>
      </c>
      <c r="D177">
        <v>-0.13416</v>
      </c>
      <c r="E177">
        <v>6.2460000000000002E-2</v>
      </c>
      <c r="F177">
        <v>1.93753</v>
      </c>
      <c r="G177">
        <v>2.00875</v>
      </c>
      <c r="H177" s="15"/>
      <c r="I177" s="11">
        <f t="shared" si="19"/>
        <v>26.902887139107609</v>
      </c>
      <c r="J177" s="10">
        <f t="shared" si="20"/>
        <v>-19.452887139107609</v>
      </c>
      <c r="K177" s="6">
        <v>106</v>
      </c>
      <c r="L177" s="10">
        <v>2901.9028871391129</v>
      </c>
      <c r="M177" s="10">
        <v>1407.414698162728</v>
      </c>
      <c r="N177" s="10">
        <v>11.657917760279965</v>
      </c>
      <c r="O177" s="10">
        <v>3.9376550667045196</v>
      </c>
      <c r="P177" s="10">
        <v>4.4515069717254354</v>
      </c>
      <c r="Q177" s="10">
        <v>0.16136590069757903</v>
      </c>
      <c r="R177" s="10">
        <v>3.6249724356835609</v>
      </c>
      <c r="S177" s="10">
        <v>35.684160070896922</v>
      </c>
      <c r="T177" s="14" t="s">
        <v>33</v>
      </c>
      <c r="U177" s="6">
        <v>3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155</v>
      </c>
      <c r="AA177" s="9">
        <v>2</v>
      </c>
      <c r="AB177" s="7">
        <v>97.81</v>
      </c>
      <c r="AC177" s="6">
        <v>1.8400000000000034</v>
      </c>
      <c r="AD177" s="13">
        <v>0.35</v>
      </c>
      <c r="AE177" s="8">
        <v>445.15069717254357</v>
      </c>
      <c r="AF177" s="6">
        <v>355.95928862973318</v>
      </c>
      <c r="AG177" s="6">
        <v>222.57534858627179</v>
      </c>
      <c r="AH177" s="6">
        <v>494.25412753269165</v>
      </c>
      <c r="AI177" s="6">
        <v>2.7586416662267119</v>
      </c>
      <c r="AJ177" s="6"/>
      <c r="AK177" s="6"/>
      <c r="AL177" s="6"/>
      <c r="AM177" s="6"/>
      <c r="AN177" s="6">
        <v>3.9376550667045196</v>
      </c>
      <c r="AO177" s="6">
        <v>1.645034988966968</v>
      </c>
      <c r="AP177" s="6">
        <v>1</v>
      </c>
      <c r="AQ177" s="6">
        <v>111.47500000000001</v>
      </c>
      <c r="AR177" s="6"/>
      <c r="AS177" s="6"/>
      <c r="AT177" s="6">
        <v>1.2802584986063708</v>
      </c>
      <c r="AU177" s="6">
        <v>1</v>
      </c>
      <c r="AV177" s="10"/>
      <c r="AW177" s="13">
        <v>53.393893294459978</v>
      </c>
      <c r="AX177" s="1" t="s">
        <v>150</v>
      </c>
      <c r="AY177" s="17">
        <v>19.452887139107599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97.81</v>
      </c>
      <c r="BG177" s="18">
        <v>1.8400000000000034</v>
      </c>
      <c r="BH177" s="18">
        <v>0.35</v>
      </c>
      <c r="BI177" s="15"/>
      <c r="BJ177" s="19">
        <f t="shared" ca="1" si="21"/>
        <v>1</v>
      </c>
      <c r="BK177" s="18">
        <f t="shared" ca="1" si="22"/>
        <v>4.2639252411856639</v>
      </c>
      <c r="BL177" s="17">
        <f t="shared" si="23"/>
        <v>5.3778675043135573</v>
      </c>
      <c r="BM177" s="17">
        <f t="shared" ca="1" si="24"/>
        <v>3.4455132226820853</v>
      </c>
      <c r="BN177" s="16">
        <f t="shared" si="25"/>
        <v>3.3571101703024921</v>
      </c>
      <c r="BO177" s="15"/>
      <c r="BP177" s="2"/>
    </row>
    <row r="178" spans="1:68" x14ac:dyDescent="0.2">
      <c r="A178">
        <v>8.25</v>
      </c>
      <c r="B178">
        <v>2.1</v>
      </c>
      <c r="C178">
        <v>0.18898999999999999</v>
      </c>
      <c r="D178">
        <v>-0.12872</v>
      </c>
      <c r="E178">
        <v>-5.0000000000000001E-3</v>
      </c>
      <c r="F178">
        <v>1.9338500000000001</v>
      </c>
      <c r="G178">
        <v>2.0086300000000001</v>
      </c>
      <c r="H178" s="15"/>
      <c r="I178" s="11">
        <f t="shared" si="19"/>
        <v>27.066929133858267</v>
      </c>
      <c r="J178" s="10">
        <f t="shared" si="20"/>
        <v>-19.616929133858267</v>
      </c>
      <c r="K178" s="6">
        <v>106</v>
      </c>
      <c r="L178" s="10">
        <v>2919.2913385826828</v>
      </c>
      <c r="M178" s="10">
        <v>1414.5669291338565</v>
      </c>
      <c r="N178" s="10">
        <v>11.729002624671915</v>
      </c>
      <c r="O178" s="10">
        <v>9.9852391711609432</v>
      </c>
      <c r="P178" s="10">
        <v>10.239003669874004</v>
      </c>
      <c r="Q178" s="10">
        <v>0.19923606893721796</v>
      </c>
      <c r="R178" s="10">
        <v>1.9458540631587611</v>
      </c>
      <c r="S178" s="10">
        <v>17.622534632851401</v>
      </c>
      <c r="T178" s="14" t="s">
        <v>153</v>
      </c>
      <c r="U178" s="6">
        <v>5</v>
      </c>
      <c r="V178" s="14" t="s">
        <v>151</v>
      </c>
      <c r="W178" s="6">
        <v>4</v>
      </c>
      <c r="X178" s="14" t="s">
        <v>151</v>
      </c>
      <c r="Y178" s="6">
        <v>4</v>
      </c>
      <c r="Z178" s="14" t="s">
        <v>119</v>
      </c>
      <c r="AA178" s="9">
        <v>4</v>
      </c>
      <c r="AB178" s="7">
        <v>33.048242426161018</v>
      </c>
      <c r="AC178" s="6">
        <v>57.717265004534426</v>
      </c>
      <c r="AD178" s="13">
        <v>9.2344925693045585</v>
      </c>
      <c r="AE178" s="8">
        <v>1023.9003669874004</v>
      </c>
      <c r="AF178" s="6">
        <v>1035.8184030328841</v>
      </c>
      <c r="AG178" s="6">
        <v>642.92527524055026</v>
      </c>
      <c r="AH178" s="6">
        <v>121.23837273969229</v>
      </c>
      <c r="AI178" s="6">
        <v>5.1391315460557774</v>
      </c>
      <c r="AJ178" s="6"/>
      <c r="AK178" s="6"/>
      <c r="AL178" s="6"/>
      <c r="AM178" s="6"/>
      <c r="AN178" s="6">
        <v>4.9926195855804716</v>
      </c>
      <c r="AO178" s="6">
        <v>2.7587310460846215</v>
      </c>
      <c r="AP178" s="6">
        <v>5.1434022019244026</v>
      </c>
      <c r="AQ178" s="6">
        <v>114.66</v>
      </c>
      <c r="AR178" s="6"/>
      <c r="AS178" s="6"/>
      <c r="AT178" s="6">
        <v>3.9058580497814828</v>
      </c>
      <c r="AU178" s="6">
        <v>1</v>
      </c>
      <c r="AV178" s="10"/>
      <c r="AW178" s="13">
        <v>155.3727604549326</v>
      </c>
      <c r="AX178" s="1" t="s">
        <v>150</v>
      </c>
      <c r="AY178" s="17">
        <v>19.616929133858299</v>
      </c>
      <c r="AZ178" s="12">
        <v>0</v>
      </c>
      <c r="BA178" s="12">
        <v>100</v>
      </c>
      <c r="BB178" s="12">
        <v>0</v>
      </c>
      <c r="BC178" s="12">
        <v>0</v>
      </c>
      <c r="BD178" s="12">
        <v>100</v>
      </c>
      <c r="BE178" s="12">
        <v>0</v>
      </c>
      <c r="BF178" s="18">
        <v>33.048242426161018</v>
      </c>
      <c r="BG178" s="18">
        <v>57.717265004534426</v>
      </c>
      <c r="BH178" s="18">
        <v>9.2344925693045585</v>
      </c>
      <c r="BI178" s="15"/>
      <c r="BJ178" s="19">
        <f t="shared" ca="1" si="21"/>
        <v>0.97133777902893703</v>
      </c>
      <c r="BK178" s="18">
        <f t="shared" ca="1" si="22"/>
        <v>12.269671840510016</v>
      </c>
      <c r="BL178" s="17">
        <f t="shared" si="23"/>
        <v>2.2693694564453937</v>
      </c>
      <c r="BM178" s="17">
        <f t="shared" ca="1" si="24"/>
        <v>2.8554218162296596</v>
      </c>
      <c r="BN178" s="16">
        <f t="shared" si="25"/>
        <v>2.9073833912946614</v>
      </c>
      <c r="BO178" s="15"/>
      <c r="BP178" s="2"/>
    </row>
    <row r="179" spans="1:68" x14ac:dyDescent="0.2">
      <c r="A179">
        <v>8.3000000000000007</v>
      </c>
      <c r="B179">
        <v>2.1</v>
      </c>
      <c r="C179">
        <v>0.18908</v>
      </c>
      <c r="D179">
        <v>-0.13533999999999999</v>
      </c>
      <c r="E179">
        <v>-2.7400000000000001E-2</v>
      </c>
      <c r="F179">
        <v>1.9337500000000001</v>
      </c>
      <c r="G179">
        <v>2.01098</v>
      </c>
      <c r="H179" s="15"/>
      <c r="I179" s="11">
        <f t="shared" si="19"/>
        <v>27.230971128608925</v>
      </c>
      <c r="J179" s="10">
        <f t="shared" si="20"/>
        <v>-19.780971128608925</v>
      </c>
      <c r="K179" s="6">
        <v>106</v>
      </c>
      <c r="L179" s="10">
        <v>2936.6797900262527</v>
      </c>
      <c r="M179" s="10">
        <v>1421.7191601049851</v>
      </c>
      <c r="N179" s="10">
        <v>11.800087489063866</v>
      </c>
      <c r="O179" s="10">
        <v>10.008975872835654</v>
      </c>
      <c r="P179" s="10">
        <v>10.176378706839316</v>
      </c>
      <c r="Q179" s="10">
        <v>0.15315141567501037</v>
      </c>
      <c r="R179" s="10">
        <v>1.5049696958710934</v>
      </c>
      <c r="S179" s="10">
        <v>11.625196805809903</v>
      </c>
      <c r="T179" s="14" t="s">
        <v>153</v>
      </c>
      <c r="U179" s="6">
        <v>5</v>
      </c>
      <c r="V179" s="14" t="s">
        <v>151</v>
      </c>
      <c r="W179" s="6">
        <v>4</v>
      </c>
      <c r="X179" s="14" t="s">
        <v>151</v>
      </c>
      <c r="Y179" s="6">
        <v>4</v>
      </c>
      <c r="Z179" s="14" t="s">
        <v>118</v>
      </c>
      <c r="AA179" s="9">
        <v>5</v>
      </c>
      <c r="AB179" s="7">
        <v>24.636836381937997</v>
      </c>
      <c r="AC179" s="6">
        <v>61.522089275972569</v>
      </c>
      <c r="AD179" s="13">
        <v>13.841074342089437</v>
      </c>
      <c r="AE179" s="8">
        <v>1017.6378706839316</v>
      </c>
      <c r="AF179" s="6">
        <v>1027.4279102380049</v>
      </c>
      <c r="AG179" s="6">
        <v>638.22840301294866</v>
      </c>
      <c r="AH179" s="6">
        <v>0</v>
      </c>
      <c r="AI179" s="6">
        <v>6.6446520667061586</v>
      </c>
      <c r="AJ179" s="6"/>
      <c r="AK179" s="6"/>
      <c r="AL179" s="6"/>
      <c r="AM179" s="6"/>
      <c r="AN179" s="6">
        <v>5.004487936417827</v>
      </c>
      <c r="AO179" s="6">
        <v>2.6690034369231617</v>
      </c>
      <c r="AP179" s="6">
        <v>5.1058272241035887</v>
      </c>
      <c r="AQ179" s="6">
        <v>114.66</v>
      </c>
      <c r="AR179" s="6"/>
      <c r="AS179" s="6"/>
      <c r="AT179" s="6">
        <v>3.849145439631009</v>
      </c>
      <c r="AU179" s="6">
        <v>1</v>
      </c>
      <c r="AV179" s="10"/>
      <c r="AW179" s="13">
        <v>154.11418653570072</v>
      </c>
      <c r="AX179" s="1" t="s">
        <v>150</v>
      </c>
      <c r="AY179" s="17">
        <v>19.780971128608901</v>
      </c>
      <c r="AZ179" s="12">
        <v>0</v>
      </c>
      <c r="BA179" s="12">
        <v>100</v>
      </c>
      <c r="BB179" s="12">
        <v>0</v>
      </c>
      <c r="BC179" s="12">
        <v>0</v>
      </c>
      <c r="BD179" s="12">
        <v>100</v>
      </c>
      <c r="BE179" s="12">
        <v>0</v>
      </c>
      <c r="BF179" s="18">
        <v>24.636836381937997</v>
      </c>
      <c r="BG179" s="18">
        <v>61.522089275972569</v>
      </c>
      <c r="BH179" s="18">
        <v>13.841074342089437</v>
      </c>
      <c r="BI179" s="15"/>
      <c r="BJ179" s="19">
        <f t="shared" ca="1" si="21"/>
        <v>0.95175346730625454</v>
      </c>
      <c r="BK179" s="18">
        <f t="shared" ca="1" si="22"/>
        <v>12.016132217490814</v>
      </c>
      <c r="BL179" s="17">
        <f t="shared" si="23"/>
        <v>1.7587360252347397</v>
      </c>
      <c r="BM179" s="17">
        <f t="shared" ca="1" si="24"/>
        <v>2.8035758898249901</v>
      </c>
      <c r="BN179" s="16">
        <f t="shared" si="25"/>
        <v>2.8533835756303669</v>
      </c>
      <c r="BO179" s="15"/>
      <c r="BP179" s="2"/>
    </row>
    <row r="180" spans="1:68" x14ac:dyDescent="0.2">
      <c r="A180">
        <v>8.35</v>
      </c>
      <c r="B180">
        <v>2.1</v>
      </c>
      <c r="C180">
        <v>0.21442</v>
      </c>
      <c r="D180">
        <v>-0.13836000000000001</v>
      </c>
      <c r="E180">
        <v>-2.6450000000000001E-2</v>
      </c>
      <c r="F180">
        <v>1.93693</v>
      </c>
      <c r="G180">
        <v>2.0095000000000001</v>
      </c>
      <c r="H180" s="15"/>
      <c r="I180" s="11">
        <f t="shared" si="19"/>
        <v>27.395013123359579</v>
      </c>
      <c r="J180" s="10">
        <f t="shared" si="20"/>
        <v>-19.94501312335958</v>
      </c>
      <c r="K180" s="6">
        <v>106</v>
      </c>
      <c r="L180" s="10">
        <v>2954.0682414698222</v>
      </c>
      <c r="M180" s="10">
        <v>1428.8713910761137</v>
      </c>
      <c r="N180" s="10">
        <v>11.871172353455817</v>
      </c>
      <c r="O180" s="10">
        <v>16.69217609991485</v>
      </c>
      <c r="P180" s="10">
        <v>16.863241593805743</v>
      </c>
      <c r="Q180" s="10">
        <v>0.13212790315962245</v>
      </c>
      <c r="R180" s="10">
        <v>0.78352612351919382</v>
      </c>
      <c r="S180" s="10">
        <v>11.879548186867469</v>
      </c>
      <c r="T180" s="14" t="s">
        <v>34</v>
      </c>
      <c r="U180" s="6">
        <v>6</v>
      </c>
      <c r="V180" s="14" t="s">
        <v>154</v>
      </c>
      <c r="W180" s="6">
        <v>5</v>
      </c>
      <c r="X180" s="14" t="s">
        <v>154</v>
      </c>
      <c r="Y180" s="6">
        <v>5</v>
      </c>
      <c r="Z180" s="14" t="s">
        <v>118</v>
      </c>
      <c r="AA180" s="9">
        <v>5</v>
      </c>
      <c r="AB180" s="7">
        <v>7.2243761845848411</v>
      </c>
      <c r="AC180" s="6">
        <v>56.615823626004399</v>
      </c>
      <c r="AD180" s="13">
        <v>36.15980018941076</v>
      </c>
      <c r="AE180" s="8">
        <v>1686.3241593805742</v>
      </c>
      <c r="AF180" s="6">
        <v>1813.0948115609042</v>
      </c>
      <c r="AG180" s="6">
        <v>1124.2161062537161</v>
      </c>
      <c r="AH180" s="6">
        <v>0.17230285875397805</v>
      </c>
      <c r="AI180" s="6">
        <v>12.762816324598312</v>
      </c>
      <c r="AJ180" s="6"/>
      <c r="AK180" s="6"/>
      <c r="AL180" s="6"/>
      <c r="AM180" s="6"/>
      <c r="AN180" s="6">
        <v>6.6768704399659402</v>
      </c>
      <c r="AO180" s="6">
        <v>3.7693524767343276</v>
      </c>
      <c r="AP180" s="6">
        <v>8.8695127437760135</v>
      </c>
      <c r="AQ180" s="6">
        <v>114.66</v>
      </c>
      <c r="AR180" s="6"/>
      <c r="AS180" s="6"/>
      <c r="AT180" s="6">
        <v>6.9460660769607561</v>
      </c>
      <c r="AU180" s="6">
        <v>1</v>
      </c>
      <c r="AV180" s="10"/>
      <c r="AW180" s="13">
        <v>271.96422173413566</v>
      </c>
      <c r="AX180" s="1" t="s">
        <v>150</v>
      </c>
      <c r="AY180" s="17">
        <v>19.945013123359601</v>
      </c>
      <c r="AZ180" s="12">
        <v>0</v>
      </c>
      <c r="BA180" s="12">
        <v>100</v>
      </c>
      <c r="BB180" s="12">
        <v>0</v>
      </c>
      <c r="BC180" s="12">
        <v>0</v>
      </c>
      <c r="BD180" s="12">
        <v>100</v>
      </c>
      <c r="BE180" s="12">
        <v>0</v>
      </c>
      <c r="BF180" s="18">
        <v>7.2243761845848411</v>
      </c>
      <c r="BG180" s="18">
        <v>56.615823626004399</v>
      </c>
      <c r="BH180" s="18">
        <v>36.15980018941076</v>
      </c>
      <c r="BI180" s="15"/>
      <c r="BJ180" s="19">
        <f t="shared" ca="1" si="21"/>
        <v>0.81939669000841775</v>
      </c>
      <c r="BK180" s="18">
        <f t="shared" ca="1" si="22"/>
        <v>20.055032806244505</v>
      </c>
      <c r="BL180" s="17">
        <f t="shared" si="23"/>
        <v>0.85874250292591381</v>
      </c>
      <c r="BM180" s="17">
        <f t="shared" ca="1" si="24"/>
        <v>2.4557392401259523</v>
      </c>
      <c r="BN180" s="16">
        <f t="shared" si="25"/>
        <v>2.5271711534193546</v>
      </c>
      <c r="BO180" s="15"/>
      <c r="BP180" s="2"/>
    </row>
    <row r="181" spans="1:68" x14ac:dyDescent="0.2">
      <c r="A181">
        <v>8.4</v>
      </c>
      <c r="B181">
        <v>2.2000000000000002</v>
      </c>
      <c r="C181">
        <v>0.21992</v>
      </c>
      <c r="D181">
        <v>-0.14198</v>
      </c>
      <c r="E181">
        <v>-3.1809999999999998E-2</v>
      </c>
      <c r="F181">
        <v>1.93283</v>
      </c>
      <c r="G181">
        <v>2.0080499999999999</v>
      </c>
      <c r="H181" s="15"/>
      <c r="I181" s="11">
        <f t="shared" si="19"/>
        <v>27.559055118110237</v>
      </c>
      <c r="J181" s="10">
        <f t="shared" si="20"/>
        <v>-20.109055118110238</v>
      </c>
      <c r="K181" s="6">
        <v>106</v>
      </c>
      <c r="L181" s="10">
        <v>2971.4566929133921</v>
      </c>
      <c r="M181" s="10">
        <v>1436.0236220472423</v>
      </c>
      <c r="N181" s="10">
        <v>11.94225721784777</v>
      </c>
      <c r="O181" s="10">
        <v>18.142752313369289</v>
      </c>
      <c r="P181" s="10">
        <v>18.293152694633289</v>
      </c>
      <c r="Q181" s="10">
        <v>0.10692753385309815</v>
      </c>
      <c r="R181" s="10">
        <v>0.58452217416010399</v>
      </c>
      <c r="S181" s="10">
        <v>10.44447092111111</v>
      </c>
      <c r="T181" s="14" t="s">
        <v>34</v>
      </c>
      <c r="U181" s="6">
        <v>6</v>
      </c>
      <c r="V181" s="14" t="s">
        <v>154</v>
      </c>
      <c r="W181" s="6">
        <v>5</v>
      </c>
      <c r="X181" s="14" t="s">
        <v>154</v>
      </c>
      <c r="Y181" s="6">
        <v>5</v>
      </c>
      <c r="Z181" s="14" t="s">
        <v>118</v>
      </c>
      <c r="AA181" s="9">
        <v>5</v>
      </c>
      <c r="AB181" s="7">
        <v>5.1319319711707294</v>
      </c>
      <c r="AC181" s="6">
        <v>52.687516086239171</v>
      </c>
      <c r="AD181" s="13">
        <v>42.1805519425901</v>
      </c>
      <c r="AE181" s="8">
        <v>1829.3152694633288</v>
      </c>
      <c r="AF181" s="6">
        <v>1980.2967968674643</v>
      </c>
      <c r="AG181" s="6">
        <v>1219.5435129755526</v>
      </c>
      <c r="AH181" s="6">
        <v>0</v>
      </c>
      <c r="AI181" s="6">
        <v>17.107990837762372</v>
      </c>
      <c r="AJ181" s="6"/>
      <c r="AK181" s="6"/>
      <c r="AL181" s="6"/>
      <c r="AM181" s="6"/>
      <c r="AN181" s="6">
        <v>7.2571009253477161</v>
      </c>
      <c r="AO181" s="6">
        <v>3.9409415622637849</v>
      </c>
      <c r="AP181" s="6">
        <v>9.5368045908288686</v>
      </c>
      <c r="AQ181" s="6">
        <v>114.66</v>
      </c>
      <c r="AR181" s="6"/>
      <c r="AS181" s="6"/>
      <c r="AT181" s="6">
        <v>7.5744517440808306</v>
      </c>
      <c r="AU181" s="6">
        <v>1</v>
      </c>
      <c r="AV181" s="10"/>
      <c r="AW181" s="13">
        <v>297.04451953011966</v>
      </c>
      <c r="AX181" s="1" t="s">
        <v>150</v>
      </c>
      <c r="AY181" s="17">
        <v>20.109055118110199</v>
      </c>
      <c r="AZ181" s="12">
        <v>0</v>
      </c>
      <c r="BA181" s="12">
        <v>100</v>
      </c>
      <c r="BB181" s="12">
        <v>0</v>
      </c>
      <c r="BC181" s="12">
        <v>0</v>
      </c>
      <c r="BD181" s="12">
        <v>100</v>
      </c>
      <c r="BE181" s="12">
        <v>0</v>
      </c>
      <c r="BF181" s="18">
        <v>5.1319319711707294</v>
      </c>
      <c r="BG181" s="18">
        <v>52.687516086239171</v>
      </c>
      <c r="BH181" s="18">
        <v>42.1805519425901</v>
      </c>
      <c r="BI181" s="15"/>
      <c r="BJ181" s="19">
        <f t="shared" ca="1" si="21"/>
        <v>0.78661347150705829</v>
      </c>
      <c r="BK181" s="18">
        <f t="shared" ca="1" si="22"/>
        <v>21.54120854150462</v>
      </c>
      <c r="BL181" s="17">
        <f t="shared" si="23"/>
        <v>0.63619226621536762</v>
      </c>
      <c r="BM181" s="17">
        <f t="shared" ca="1" si="24"/>
        <v>2.3692505137772484</v>
      </c>
      <c r="BN181" s="16">
        <f t="shared" si="25"/>
        <v>2.4413403047790179</v>
      </c>
      <c r="BO181" s="15"/>
      <c r="BP181" s="2"/>
    </row>
    <row r="182" spans="1:68" x14ac:dyDescent="0.2">
      <c r="A182">
        <v>8.4499999999999993</v>
      </c>
      <c r="B182">
        <v>2.1</v>
      </c>
      <c r="C182">
        <v>0.22736999999999999</v>
      </c>
      <c r="D182">
        <v>-0.13558999999999999</v>
      </c>
      <c r="E182">
        <v>-3.8830000000000003E-2</v>
      </c>
      <c r="F182">
        <v>1.93553</v>
      </c>
      <c r="G182">
        <v>2.0091299999999999</v>
      </c>
      <c r="H182" s="15"/>
      <c r="I182" s="11">
        <f t="shared" si="19"/>
        <v>27.723097112860888</v>
      </c>
      <c r="J182" s="10">
        <f t="shared" si="20"/>
        <v>-20.273097112860889</v>
      </c>
      <c r="K182" s="6">
        <v>106</v>
      </c>
      <c r="L182" s="10">
        <v>2988.8451443569611</v>
      </c>
      <c r="M182" s="10">
        <v>1443.1758530183706</v>
      </c>
      <c r="N182" s="10">
        <v>12.013342082239719</v>
      </c>
      <c r="O182" s="10">
        <v>20.107623729775757</v>
      </c>
      <c r="P182" s="10">
        <v>20.230958982188866</v>
      </c>
      <c r="Q182" s="10">
        <v>0.15141105867870344</v>
      </c>
      <c r="R182" s="10">
        <v>0.74841266205919466</v>
      </c>
      <c r="S182" s="10">
        <v>8.5649480842436407</v>
      </c>
      <c r="T182" s="14" t="s">
        <v>34</v>
      </c>
      <c r="U182" s="6">
        <v>6</v>
      </c>
      <c r="V182" s="14" t="s">
        <v>154</v>
      </c>
      <c r="W182" s="6">
        <v>5</v>
      </c>
      <c r="X182" s="14" t="s">
        <v>154</v>
      </c>
      <c r="Y182" s="6">
        <v>5</v>
      </c>
      <c r="Z182" s="14" t="s">
        <v>118</v>
      </c>
      <c r="AA182" s="9">
        <v>5</v>
      </c>
      <c r="AB182" s="7">
        <v>5.1980033618017814</v>
      </c>
      <c r="AC182" s="6">
        <v>52.842548911383183</v>
      </c>
      <c r="AD182" s="13">
        <v>41.959447726815036</v>
      </c>
      <c r="AE182" s="8">
        <v>2023.0958982188865</v>
      </c>
      <c r="AF182" s="6">
        <v>2207.2511570832044</v>
      </c>
      <c r="AG182" s="6">
        <v>1348.7305988125911</v>
      </c>
      <c r="AH182" s="6">
        <v>0</v>
      </c>
      <c r="AI182" s="6">
        <v>13.361612526017183</v>
      </c>
      <c r="AJ182" s="6"/>
      <c r="AK182" s="6"/>
      <c r="AL182" s="6"/>
      <c r="AM182" s="6"/>
      <c r="AN182" s="6">
        <v>8.0430494919103026</v>
      </c>
      <c r="AO182" s="6">
        <v>4.375026557840183</v>
      </c>
      <c r="AP182" s="6">
        <v>10.441114191688138</v>
      </c>
      <c r="AQ182" s="6">
        <v>114.66</v>
      </c>
      <c r="AR182" s="6"/>
      <c r="AS182" s="6"/>
      <c r="AT182" s="6">
        <v>8.4378279592482226</v>
      </c>
      <c r="AU182" s="6">
        <v>1</v>
      </c>
      <c r="AV182" s="10"/>
      <c r="AW182" s="13">
        <v>331.08767356248069</v>
      </c>
      <c r="AX182" s="1" t="s">
        <v>150</v>
      </c>
      <c r="AY182" s="17">
        <v>20.273097112860899</v>
      </c>
      <c r="AZ182" s="12">
        <v>0</v>
      </c>
      <c r="BA182" s="12">
        <v>100</v>
      </c>
      <c r="BB182" s="12">
        <v>0</v>
      </c>
      <c r="BC182" s="12">
        <v>0</v>
      </c>
      <c r="BD182" s="12">
        <v>100</v>
      </c>
      <c r="BE182" s="12">
        <v>0</v>
      </c>
      <c r="BF182" s="18">
        <v>5.1980033618017814</v>
      </c>
      <c r="BG182" s="18">
        <v>52.842548911383183</v>
      </c>
      <c r="BH182" s="18">
        <v>41.959447726815036</v>
      </c>
      <c r="BI182" s="15"/>
      <c r="BJ182" s="19">
        <f t="shared" ca="1" si="21"/>
        <v>0.78913952030158696</v>
      </c>
      <c r="BK182" s="18">
        <f t="shared" ca="1" si="22"/>
        <v>23.943236284534454</v>
      </c>
      <c r="BL182" s="17">
        <f t="shared" si="23"/>
        <v>0.80810591330961745</v>
      </c>
      <c r="BM182" s="17">
        <f t="shared" ca="1" si="24"/>
        <v>2.3754370296749703</v>
      </c>
      <c r="BN182" s="16">
        <f t="shared" si="25"/>
        <v>2.4474747931051288</v>
      </c>
      <c r="BO182" s="15"/>
      <c r="BP182" s="2"/>
    </row>
    <row r="183" spans="1:68" x14ac:dyDescent="0.2">
      <c r="A183">
        <v>8.5</v>
      </c>
      <c r="B183">
        <v>2.1</v>
      </c>
      <c r="C183">
        <v>0.22019</v>
      </c>
      <c r="D183">
        <v>-0.13102</v>
      </c>
      <c r="E183">
        <v>-3.6799999999999999E-2</v>
      </c>
      <c r="F183">
        <v>1.92903</v>
      </c>
      <c r="G183">
        <v>2.0104500000000001</v>
      </c>
      <c r="H183" s="15"/>
      <c r="I183" s="11">
        <f t="shared" si="19"/>
        <v>27.887139107611546</v>
      </c>
      <c r="J183" s="10">
        <f t="shared" si="20"/>
        <v>-20.437139107611547</v>
      </c>
      <c r="K183" s="6">
        <v>106</v>
      </c>
      <c r="L183" s="10">
        <v>3006.233595800531</v>
      </c>
      <c r="M183" s="10">
        <v>1450.3280839894992</v>
      </c>
      <c r="N183" s="10">
        <v>12.08442694663167</v>
      </c>
      <c r="O183" s="10">
        <v>18.213962418393415</v>
      </c>
      <c r="P183" s="10">
        <v>18.345124196670813</v>
      </c>
      <c r="Q183" s="10">
        <v>0.18322478457119412</v>
      </c>
      <c r="R183" s="10">
        <v>0.99876557175036673</v>
      </c>
      <c r="S183" s="10">
        <v>9.1084568248192763</v>
      </c>
      <c r="T183" s="14" t="s">
        <v>34</v>
      </c>
      <c r="U183" s="6">
        <v>6</v>
      </c>
      <c r="V183" s="14" t="s">
        <v>154</v>
      </c>
      <c r="W183" s="6">
        <v>5</v>
      </c>
      <c r="X183" s="14" t="s">
        <v>154</v>
      </c>
      <c r="Y183" s="6">
        <v>5</v>
      </c>
      <c r="Z183" s="14" t="s">
        <v>118</v>
      </c>
      <c r="AA183" s="9">
        <v>5</v>
      </c>
      <c r="AB183" s="7">
        <v>7.8960778427315148</v>
      </c>
      <c r="AC183" s="6">
        <v>57.545976817055774</v>
      </c>
      <c r="AD183" s="13">
        <v>34.557945340212711</v>
      </c>
      <c r="AE183" s="8">
        <v>1834.5124196670815</v>
      </c>
      <c r="AF183" s="6">
        <v>1984.3653910549885</v>
      </c>
      <c r="AG183" s="6">
        <v>1223.0082797780542</v>
      </c>
      <c r="AH183" s="6">
        <v>0</v>
      </c>
      <c r="AI183" s="6">
        <v>10.012359539460995</v>
      </c>
      <c r="AJ183" s="6"/>
      <c r="AK183" s="6"/>
      <c r="AL183" s="6"/>
      <c r="AM183" s="6"/>
      <c r="AN183" s="6">
        <v>7.2855849673573658</v>
      </c>
      <c r="AO183" s="6">
        <v>4.1425160551307334</v>
      </c>
      <c r="AP183" s="6">
        <v>9.56105795844638</v>
      </c>
      <c r="AQ183" s="6">
        <v>114.66</v>
      </c>
      <c r="AR183" s="6"/>
      <c r="AS183" s="6"/>
      <c r="AT183" s="6">
        <v>7.5007672883115069</v>
      </c>
      <c r="AU183" s="6">
        <v>1</v>
      </c>
      <c r="AV183" s="10"/>
      <c r="AW183" s="13">
        <v>297.65480865824827</v>
      </c>
      <c r="AX183" s="1" t="s">
        <v>150</v>
      </c>
      <c r="AY183" s="17">
        <v>20.4371391076115</v>
      </c>
      <c r="AZ183" s="12">
        <v>0</v>
      </c>
      <c r="BA183" s="12">
        <v>100</v>
      </c>
      <c r="BB183" s="12">
        <v>0</v>
      </c>
      <c r="BC183" s="12">
        <v>0</v>
      </c>
      <c r="BD183" s="12">
        <v>100</v>
      </c>
      <c r="BE183" s="12">
        <v>0</v>
      </c>
      <c r="BF183" s="18">
        <v>7.8960778427315148</v>
      </c>
      <c r="BG183" s="18">
        <v>57.545976817055774</v>
      </c>
      <c r="BH183" s="18">
        <v>34.557945340212711</v>
      </c>
      <c r="BI183" s="15"/>
      <c r="BJ183" s="19">
        <f t="shared" ca="1" si="21"/>
        <v>0.82731917591832937</v>
      </c>
      <c r="BK183" s="18">
        <f t="shared" ca="1" si="22"/>
        <v>21.751427981273004</v>
      </c>
      <c r="BL183" s="17">
        <f t="shared" si="23"/>
        <v>1.0879034798700384</v>
      </c>
      <c r="BM183" s="17">
        <f t="shared" ca="1" si="24"/>
        <v>2.4752025661034369</v>
      </c>
      <c r="BN183" s="16">
        <f t="shared" si="25"/>
        <v>2.5432177652821841</v>
      </c>
      <c r="BO183" s="15"/>
      <c r="BP183" s="2"/>
    </row>
    <row r="184" spans="1:68" x14ac:dyDescent="0.2">
      <c r="A184">
        <v>8.5500000000000007</v>
      </c>
      <c r="B184">
        <v>2.1</v>
      </c>
      <c r="C184">
        <v>0.20086999999999999</v>
      </c>
      <c r="D184">
        <v>-0.12852</v>
      </c>
      <c r="E184">
        <v>-3.4520000000000002E-2</v>
      </c>
      <c r="F184">
        <v>1.9331</v>
      </c>
      <c r="G184">
        <v>2.0094799999999999</v>
      </c>
      <c r="H184" s="15"/>
      <c r="I184" s="11">
        <f t="shared" si="19"/>
        <v>28.051181102362207</v>
      </c>
      <c r="J184" s="10">
        <f t="shared" si="20"/>
        <v>-20.601181102362208</v>
      </c>
      <c r="K184" s="6">
        <v>106</v>
      </c>
      <c r="L184" s="10">
        <v>3023.6220472441009</v>
      </c>
      <c r="M184" s="10">
        <v>1457.480314960628</v>
      </c>
      <c r="N184" s="10">
        <v>12.155511811023622</v>
      </c>
      <c r="O184" s="10">
        <v>13.118483792222539</v>
      </c>
      <c r="P184" s="10">
        <v>13.258435954229286</v>
      </c>
      <c r="Q184" s="10">
        <v>0.20062835453426353</v>
      </c>
      <c r="R184" s="10">
        <v>1.5132128346576612</v>
      </c>
      <c r="S184" s="10">
        <v>9.7189001393574266</v>
      </c>
      <c r="T184" s="14" t="s">
        <v>153</v>
      </c>
      <c r="U184" s="6">
        <v>5</v>
      </c>
      <c r="V184" s="14" t="s">
        <v>151</v>
      </c>
      <c r="W184" s="6">
        <v>4</v>
      </c>
      <c r="X184" s="14" t="s">
        <v>151</v>
      </c>
      <c r="Y184" s="6">
        <v>4</v>
      </c>
      <c r="Z184" s="14" t="s">
        <v>118</v>
      </c>
      <c r="AA184" s="9">
        <v>5</v>
      </c>
      <c r="AB184" s="7">
        <v>18.903777590093398</v>
      </c>
      <c r="AC184" s="6">
        <v>62.616582678687209</v>
      </c>
      <c r="AD184" s="13">
        <v>18.47963973121939</v>
      </c>
      <c r="AE184" s="8">
        <v>1325.8435954229285</v>
      </c>
      <c r="AF184" s="6">
        <v>1384.9086300945987</v>
      </c>
      <c r="AG184" s="6">
        <v>869.38269656719649</v>
      </c>
      <c r="AH184" s="6">
        <v>0</v>
      </c>
      <c r="AI184" s="6">
        <v>6.6084557115604499</v>
      </c>
      <c r="AJ184" s="6"/>
      <c r="AK184" s="6"/>
      <c r="AL184" s="6"/>
      <c r="AM184" s="6"/>
      <c r="AN184" s="6">
        <v>6.5592418961112697</v>
      </c>
      <c r="AO184" s="6">
        <v>3.3162854162376663</v>
      </c>
      <c r="AP184" s="6">
        <v>6.9550615725375717</v>
      </c>
      <c r="AQ184" s="6">
        <v>114.66</v>
      </c>
      <c r="AR184" s="6"/>
      <c r="AS184" s="6"/>
      <c r="AT184" s="6">
        <v>5.1112407305897722</v>
      </c>
      <c r="AU184" s="6">
        <v>1</v>
      </c>
      <c r="AV184" s="10"/>
      <c r="AW184" s="13">
        <v>207.73629451418981</v>
      </c>
      <c r="AX184" s="1" t="s">
        <v>150</v>
      </c>
      <c r="AY184" s="17">
        <v>20.601181102362201</v>
      </c>
      <c r="AZ184" s="12">
        <v>0</v>
      </c>
      <c r="BA184" s="12">
        <v>100</v>
      </c>
      <c r="BB184" s="12">
        <v>0</v>
      </c>
      <c r="BC184" s="12">
        <v>0</v>
      </c>
      <c r="BD184" s="12">
        <v>100</v>
      </c>
      <c r="BE184" s="12">
        <v>0</v>
      </c>
      <c r="BF184" s="18">
        <v>18.903777590093398</v>
      </c>
      <c r="BG184" s="18">
        <v>62.616582678687209</v>
      </c>
      <c r="BH184" s="18">
        <v>18.47963973121939</v>
      </c>
      <c r="BI184" s="15"/>
      <c r="BJ184" s="19">
        <f t="shared" ca="1" si="21"/>
        <v>0.91337013075015439</v>
      </c>
      <c r="BK184" s="18">
        <f t="shared" ca="1" si="22"/>
        <v>15.604248115056579</v>
      </c>
      <c r="BL184" s="17">
        <f t="shared" si="23"/>
        <v>1.7079659537907126</v>
      </c>
      <c r="BM184" s="17">
        <f t="shared" ca="1" si="24"/>
        <v>2.7006145571646663</v>
      </c>
      <c r="BN184" s="16">
        <f t="shared" si="25"/>
        <v>2.7549889826026912</v>
      </c>
      <c r="BO184" s="15"/>
      <c r="BP184" s="2"/>
    </row>
    <row r="185" spans="1:68" x14ac:dyDescent="0.2">
      <c r="A185">
        <v>8.6</v>
      </c>
      <c r="B185">
        <v>2.1</v>
      </c>
      <c r="C185">
        <v>0.17960000000000001</v>
      </c>
      <c r="D185">
        <v>-0.12988</v>
      </c>
      <c r="E185">
        <v>-3.2640000000000002E-2</v>
      </c>
      <c r="F185">
        <v>1.92883</v>
      </c>
      <c r="G185">
        <v>2.0114999999999998</v>
      </c>
      <c r="H185" s="15"/>
      <c r="I185" s="11">
        <f t="shared" si="19"/>
        <v>28.215223097112858</v>
      </c>
      <c r="J185" s="10">
        <f t="shared" si="20"/>
        <v>-20.765223097112859</v>
      </c>
      <c r="K185" s="6">
        <v>106</v>
      </c>
      <c r="L185" s="10">
        <v>3041.01049868767</v>
      </c>
      <c r="M185" s="10">
        <v>1464.6325459317563</v>
      </c>
      <c r="N185" s="10">
        <v>12.226596675415571</v>
      </c>
      <c r="O185" s="10">
        <v>7.508709963099637</v>
      </c>
      <c r="P185" s="10">
        <v>7.6559103362516367</v>
      </c>
      <c r="Q185" s="10">
        <v>0.19116081247435379</v>
      </c>
      <c r="R185" s="10">
        <v>2.4969050586862918</v>
      </c>
      <c r="S185" s="10">
        <v>10.222248135555555</v>
      </c>
      <c r="T185" s="14" t="s">
        <v>153</v>
      </c>
      <c r="U185" s="6">
        <v>4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33</v>
      </c>
      <c r="AA185" s="9">
        <v>3</v>
      </c>
      <c r="AB185" s="7">
        <v>52.220119861013423</v>
      </c>
      <c r="AC185" s="6">
        <v>43.67184988964398</v>
      </c>
      <c r="AD185" s="13">
        <v>4.1080302493426011</v>
      </c>
      <c r="AE185" s="8">
        <v>765.59103362516373</v>
      </c>
      <c r="AF185" s="6">
        <v>724.76511907113593</v>
      </c>
      <c r="AG185" s="6">
        <v>449.19327521887277</v>
      </c>
      <c r="AH185" s="6">
        <v>0</v>
      </c>
      <c r="AI185" s="6">
        <v>4.0049580440440717</v>
      </c>
      <c r="AJ185" s="6"/>
      <c r="AK185" s="6"/>
      <c r="AL185" s="6"/>
      <c r="AM185" s="6"/>
      <c r="AN185" s="6">
        <v>5.0058066420664247</v>
      </c>
      <c r="AO185" s="6">
        <v>2.2996057243477481</v>
      </c>
      <c r="AP185" s="6">
        <v>3.593546201750982</v>
      </c>
      <c r="AQ185" s="6">
        <v>114.66</v>
      </c>
      <c r="AR185" s="6"/>
      <c r="AS185" s="6"/>
      <c r="AT185" s="6">
        <v>2.5744643881707989</v>
      </c>
      <c r="AU185" s="6">
        <v>1</v>
      </c>
      <c r="AV185" s="10"/>
      <c r="AW185" s="13">
        <v>108.71476786067038</v>
      </c>
      <c r="AX185" s="1" t="s">
        <v>150</v>
      </c>
      <c r="AY185" s="17">
        <v>20.765223097112901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52.220119861013423</v>
      </c>
      <c r="BG185" s="18">
        <v>43.67184988964398</v>
      </c>
      <c r="BH185" s="18">
        <v>4.1080302493426011</v>
      </c>
      <c r="BI185" s="15"/>
      <c r="BJ185" s="19">
        <f t="shared" ca="1" si="21"/>
        <v>1</v>
      </c>
      <c r="BK185" s="18">
        <f t="shared" ca="1" si="22"/>
        <v>8.378081046949065</v>
      </c>
      <c r="BL185" s="17">
        <f t="shared" si="23"/>
        <v>3.1156999377639694</v>
      </c>
      <c r="BM185" s="17">
        <f t="shared" ca="1" si="24"/>
        <v>3.069649088778212</v>
      </c>
      <c r="BN185" s="16">
        <f t="shared" si="25"/>
        <v>3.0716321650814815</v>
      </c>
      <c r="BO185" s="15"/>
      <c r="BP185" s="2"/>
    </row>
    <row r="186" spans="1:68" x14ac:dyDescent="0.2">
      <c r="A186">
        <v>8.65</v>
      </c>
      <c r="B186">
        <v>0.4</v>
      </c>
      <c r="C186">
        <v>0.17710999999999999</v>
      </c>
      <c r="D186">
        <v>-0.13292000000000001</v>
      </c>
      <c r="E186">
        <v>-2.7210000000000002E-2</v>
      </c>
      <c r="F186">
        <v>1.92808</v>
      </c>
      <c r="G186">
        <v>2.0124</v>
      </c>
      <c r="H186" s="15"/>
      <c r="I186" s="11">
        <f t="shared" si="19"/>
        <v>28.379265091863516</v>
      </c>
      <c r="J186" s="10">
        <f t="shared" si="20"/>
        <v>-20.929265091863517</v>
      </c>
      <c r="K186" s="6">
        <v>106</v>
      </c>
      <c r="L186" s="10">
        <v>3058.3989501312399</v>
      </c>
      <c r="M186" s="10">
        <v>1471.7847769028849</v>
      </c>
      <c r="N186" s="10">
        <v>12.297681539807522</v>
      </c>
      <c r="O186" s="10">
        <v>6.8519945500993469</v>
      </c>
      <c r="P186" s="10">
        <v>7.0201299160804549</v>
      </c>
      <c r="Q186" s="10">
        <v>0.16999807139926137</v>
      </c>
      <c r="R186" s="10">
        <v>2.4215801335792984</v>
      </c>
      <c r="S186" s="10">
        <v>11.676067082021417</v>
      </c>
      <c r="T186" s="14" t="s">
        <v>153</v>
      </c>
      <c r="U186" s="6">
        <v>4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33</v>
      </c>
      <c r="AA186" s="9">
        <v>3</v>
      </c>
      <c r="AB186" s="7">
        <v>53.256898284197177</v>
      </c>
      <c r="AC186" s="6">
        <v>42.781872054321575</v>
      </c>
      <c r="AD186" s="13">
        <v>3.9612296614812466</v>
      </c>
      <c r="AE186" s="8">
        <v>702.01299160804547</v>
      </c>
      <c r="AF186" s="6">
        <v>648.94457249549271</v>
      </c>
      <c r="AG186" s="6">
        <v>401.5097437060341</v>
      </c>
      <c r="AH186" s="6">
        <v>0</v>
      </c>
      <c r="AI186" s="6">
        <v>4.1295350343080166</v>
      </c>
      <c r="AJ186" s="6"/>
      <c r="AK186" s="6"/>
      <c r="AL186" s="6"/>
      <c r="AM186" s="6"/>
      <c r="AN186" s="6">
        <v>4.5679963667328982</v>
      </c>
      <c r="AO186" s="6">
        <v>2.1516017896184523</v>
      </c>
      <c r="AP186" s="6">
        <v>3.2120779496482728</v>
      </c>
      <c r="AQ186" s="6">
        <v>114.66</v>
      </c>
      <c r="AR186" s="6"/>
      <c r="AS186" s="6"/>
      <c r="AT186" s="6">
        <v>2.2790693330681528</v>
      </c>
      <c r="AU186" s="6">
        <v>1</v>
      </c>
      <c r="AV186" s="10"/>
      <c r="AW186" s="13">
        <v>97.3416858743239</v>
      </c>
      <c r="AX186" s="1" t="s">
        <v>150</v>
      </c>
      <c r="AY186" s="17">
        <v>20.929265091863499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53.256898284197177</v>
      </c>
      <c r="BG186" s="18">
        <v>42.781872054321575</v>
      </c>
      <c r="BH186" s="18">
        <v>3.9612296614812466</v>
      </c>
      <c r="BI186" s="15"/>
      <c r="BJ186" s="19">
        <f t="shared" ca="1" si="21"/>
        <v>1</v>
      </c>
      <c r="BK186" s="18">
        <f t="shared" ca="1" si="22"/>
        <v>7.4615942863188778</v>
      </c>
      <c r="BL186" s="17">
        <f t="shared" si="23"/>
        <v>3.0959793285569703</v>
      </c>
      <c r="BM186" s="17">
        <f t="shared" ca="1" si="24"/>
        <v>3.1100021722900784</v>
      </c>
      <c r="BN186" s="16">
        <f t="shared" si="25"/>
        <v>3.0967928537653626</v>
      </c>
      <c r="BO186" s="15"/>
      <c r="BP186" s="2"/>
    </row>
    <row r="187" spans="1:68" x14ac:dyDescent="0.2">
      <c r="A187">
        <v>8.6999999999999993</v>
      </c>
      <c r="B187">
        <v>2.1</v>
      </c>
      <c r="C187">
        <v>0.19069</v>
      </c>
      <c r="D187">
        <v>-0.13597999999999999</v>
      </c>
      <c r="E187">
        <v>-2.2960000000000001E-2</v>
      </c>
      <c r="F187">
        <v>1.9271499999999999</v>
      </c>
      <c r="G187">
        <v>2.01085</v>
      </c>
      <c r="H187" s="15"/>
      <c r="I187" s="11">
        <f t="shared" si="19"/>
        <v>28.54330708661417</v>
      </c>
      <c r="J187" s="10">
        <f t="shared" si="20"/>
        <v>-21.093307086614171</v>
      </c>
      <c r="K187" s="6">
        <v>106</v>
      </c>
      <c r="L187" s="10">
        <v>3075.7874015748093</v>
      </c>
      <c r="M187" s="10">
        <v>1478.9370078740135</v>
      </c>
      <c r="N187" s="10">
        <v>12.368766404199473</v>
      </c>
      <c r="O187" s="10">
        <v>10.433599091683226</v>
      </c>
      <c r="P187" s="10">
        <v>10.618120041370357</v>
      </c>
      <c r="Q187" s="10">
        <v>0.14869610176446463</v>
      </c>
      <c r="R187" s="10">
        <v>1.4003995169117918</v>
      </c>
      <c r="S187" s="10">
        <v>12.813954839384202</v>
      </c>
      <c r="T187" s="14" t="s">
        <v>153</v>
      </c>
      <c r="U187" s="6">
        <v>5</v>
      </c>
      <c r="V187" s="14" t="s">
        <v>151</v>
      </c>
      <c r="W187" s="6">
        <v>4</v>
      </c>
      <c r="X187" s="14" t="s">
        <v>151</v>
      </c>
      <c r="Y187" s="6">
        <v>4</v>
      </c>
      <c r="Z187" s="14" t="s">
        <v>118</v>
      </c>
      <c r="AA187" s="9">
        <v>5</v>
      </c>
      <c r="AB187" s="7">
        <v>22.048671698708993</v>
      </c>
      <c r="AC187" s="6">
        <v>62.206592552275353</v>
      </c>
      <c r="AD187" s="13">
        <v>15.74473574901565</v>
      </c>
      <c r="AE187" s="8">
        <v>1061.8120041370357</v>
      </c>
      <c r="AF187" s="6">
        <v>1071.2146783270359</v>
      </c>
      <c r="AG187" s="6">
        <v>671.3590031027768</v>
      </c>
      <c r="AH187" s="6">
        <v>9.1581620952287111</v>
      </c>
      <c r="AI187" s="6">
        <v>7.1408193727832305</v>
      </c>
      <c r="AJ187" s="6"/>
      <c r="AK187" s="6"/>
      <c r="AL187" s="6"/>
      <c r="AM187" s="6"/>
      <c r="AN187" s="6">
        <v>5.2167995458416128</v>
      </c>
      <c r="AO187" s="6">
        <v>2.7647779672033881</v>
      </c>
      <c r="AP187" s="6">
        <v>5.3708720248222139</v>
      </c>
      <c r="AQ187" s="6">
        <v>114.66</v>
      </c>
      <c r="AR187" s="6"/>
      <c r="AS187" s="6"/>
      <c r="AT187" s="6">
        <v>3.8351625586382521</v>
      </c>
      <c r="AU187" s="6">
        <v>1</v>
      </c>
      <c r="AV187" s="10"/>
      <c r="AW187" s="13">
        <v>160.68220174905539</v>
      </c>
      <c r="AX187" s="1" t="s">
        <v>150</v>
      </c>
      <c r="AY187" s="17">
        <v>21.0933070866142</v>
      </c>
      <c r="AZ187" s="12">
        <v>0</v>
      </c>
      <c r="BA187" s="12">
        <v>100</v>
      </c>
      <c r="BB187" s="12">
        <v>0</v>
      </c>
      <c r="BC187" s="12">
        <v>0</v>
      </c>
      <c r="BD187" s="12">
        <v>100</v>
      </c>
      <c r="BE187" s="12">
        <v>0</v>
      </c>
      <c r="BF187" s="18">
        <v>22.048671698708993</v>
      </c>
      <c r="BG187" s="18">
        <v>62.206592552275353</v>
      </c>
      <c r="BH187" s="18">
        <v>15.74473574901565</v>
      </c>
      <c r="BI187" s="15"/>
      <c r="BJ187" s="19">
        <f t="shared" ca="1" si="21"/>
        <v>0.94663252920099661</v>
      </c>
      <c r="BK187" s="18">
        <f t="shared" ca="1" si="22"/>
        <v>12.045672690639751</v>
      </c>
      <c r="BL187" s="17">
        <f t="shared" si="23"/>
        <v>1.6375814455184421</v>
      </c>
      <c r="BM187" s="17">
        <f t="shared" ca="1" si="24"/>
        <v>2.7865868399424936</v>
      </c>
      <c r="BN187" s="16">
        <f t="shared" si="25"/>
        <v>2.8220348377006932</v>
      </c>
      <c r="BO187" s="15"/>
      <c r="BP187" s="2"/>
    </row>
    <row r="188" spans="1:68" x14ac:dyDescent="0.2">
      <c r="A188">
        <v>8.75</v>
      </c>
      <c r="B188">
        <v>2.1</v>
      </c>
      <c r="C188">
        <v>0.20041999999999999</v>
      </c>
      <c r="D188">
        <v>-0.13012000000000001</v>
      </c>
      <c r="E188">
        <v>-1.9390000000000001E-2</v>
      </c>
      <c r="F188">
        <v>1.9308799999999999</v>
      </c>
      <c r="G188">
        <v>2.0131299999999999</v>
      </c>
      <c r="H188" s="15"/>
      <c r="I188" s="11">
        <f t="shared" si="19"/>
        <v>28.707349081364828</v>
      </c>
      <c r="J188" s="10">
        <f t="shared" si="20"/>
        <v>-21.257349081364829</v>
      </c>
      <c r="K188" s="6">
        <v>106</v>
      </c>
      <c r="L188" s="10">
        <v>3093.1758530183793</v>
      </c>
      <c r="M188" s="10">
        <v>1486.0892388451421</v>
      </c>
      <c r="N188" s="10">
        <v>12.439851268591426</v>
      </c>
      <c r="O188" s="10">
        <v>12.999800283848993</v>
      </c>
      <c r="P188" s="10">
        <v>13.198085123849186</v>
      </c>
      <c r="Q188" s="10">
        <v>0.189490069757899</v>
      </c>
      <c r="R188" s="10">
        <v>1.4357391089673071</v>
      </c>
      <c r="S188" s="10">
        <v>13.769780555568941</v>
      </c>
      <c r="T188" s="14" t="s">
        <v>153</v>
      </c>
      <c r="U188" s="6">
        <v>5</v>
      </c>
      <c r="V188" s="14" t="s">
        <v>151</v>
      </c>
      <c r="W188" s="6">
        <v>4</v>
      </c>
      <c r="X188" s="14" t="s">
        <v>151</v>
      </c>
      <c r="Y188" s="6">
        <v>4</v>
      </c>
      <c r="Z188" s="14" t="s">
        <v>118</v>
      </c>
      <c r="AA188" s="9">
        <v>5</v>
      </c>
      <c r="AB188" s="7">
        <v>18.061423498236614</v>
      </c>
      <c r="AC188" s="6">
        <v>62.633040106735791</v>
      </c>
      <c r="AD188" s="13">
        <v>19.305536395027595</v>
      </c>
      <c r="AE188" s="8">
        <v>1319.8085123849185</v>
      </c>
      <c r="AF188" s="6">
        <v>1373.7171320631587</v>
      </c>
      <c r="AG188" s="6">
        <v>864.8563842886889</v>
      </c>
      <c r="AH188" s="6">
        <v>27.358545332108889</v>
      </c>
      <c r="AI188" s="6">
        <v>6.9650537047728411</v>
      </c>
      <c r="AJ188" s="6"/>
      <c r="AK188" s="6"/>
      <c r="AL188" s="6"/>
      <c r="AM188" s="6"/>
      <c r="AN188" s="6">
        <v>6.4999001419244964</v>
      </c>
      <c r="AO188" s="6">
        <v>3.2996646459559029</v>
      </c>
      <c r="AP188" s="6">
        <v>6.9188510743095115</v>
      </c>
      <c r="AQ188" s="6">
        <v>114.66</v>
      </c>
      <c r="AR188" s="6"/>
      <c r="AS188" s="6"/>
      <c r="AT188" s="6">
        <v>4.9510055886249207</v>
      </c>
      <c r="AU188" s="6">
        <v>1</v>
      </c>
      <c r="AV188" s="10"/>
      <c r="AW188" s="13">
        <v>206.05756980947382</v>
      </c>
      <c r="AX188" s="1" t="s">
        <v>150</v>
      </c>
      <c r="AY188" s="17">
        <v>21.257349081364801</v>
      </c>
      <c r="AZ188" s="12">
        <v>0</v>
      </c>
      <c r="BA188" s="12">
        <v>100</v>
      </c>
      <c r="BB188" s="12">
        <v>0</v>
      </c>
      <c r="BC188" s="12">
        <v>0</v>
      </c>
      <c r="BD188" s="12">
        <v>100</v>
      </c>
      <c r="BE188" s="12">
        <v>0</v>
      </c>
      <c r="BF188" s="18">
        <v>18.061423498236614</v>
      </c>
      <c r="BG188" s="18">
        <v>62.633040106735791</v>
      </c>
      <c r="BH188" s="18">
        <v>19.305536395027595</v>
      </c>
      <c r="BI188" s="15"/>
      <c r="BJ188" s="19">
        <f t="shared" ca="1" si="21"/>
        <v>0.91333976807885486</v>
      </c>
      <c r="BK188" s="18">
        <f t="shared" ca="1" si="22"/>
        <v>15.205333498804046</v>
      </c>
      <c r="BL188" s="17">
        <f t="shared" si="23"/>
        <v>1.6263151983691766</v>
      </c>
      <c r="BM188" s="17">
        <f t="shared" ca="1" si="24"/>
        <v>2.6987607313870128</v>
      </c>
      <c r="BN188" s="16">
        <f t="shared" si="25"/>
        <v>2.7451754087194913</v>
      </c>
      <c r="BO188" s="15"/>
      <c r="BP188" s="2"/>
    </row>
    <row r="189" spans="1:68" x14ac:dyDescent="0.2">
      <c r="A189">
        <v>8.8000000000000007</v>
      </c>
      <c r="B189">
        <v>2.2000000000000002</v>
      </c>
      <c r="C189">
        <v>0.21246000000000001</v>
      </c>
      <c r="D189">
        <v>-0.12834000000000001</v>
      </c>
      <c r="E189">
        <v>-2.2440000000000002E-2</v>
      </c>
      <c r="F189">
        <v>1.9271799999999999</v>
      </c>
      <c r="G189">
        <v>2.0131000000000001</v>
      </c>
      <c r="H189" s="15"/>
      <c r="I189" s="11">
        <f t="shared" si="19"/>
        <v>28.871391076115486</v>
      </c>
      <c r="J189" s="10">
        <f t="shared" si="20"/>
        <v>-21.421391076115487</v>
      </c>
      <c r="K189" s="6">
        <v>106</v>
      </c>
      <c r="L189" s="10">
        <v>3110.5643044619492</v>
      </c>
      <c r="M189" s="10">
        <v>1493.2414698162706</v>
      </c>
      <c r="N189" s="10">
        <v>12.510936132983378</v>
      </c>
      <c r="O189" s="10">
        <v>16.175243485665629</v>
      </c>
      <c r="P189" s="10">
        <v>16.361769259712087</v>
      </c>
      <c r="Q189" s="10">
        <v>0.20188141157160444</v>
      </c>
      <c r="R189" s="10">
        <v>1.2338605218489487</v>
      </c>
      <c r="S189" s="10">
        <v>12.953178753226236</v>
      </c>
      <c r="T189" s="14" t="s">
        <v>34</v>
      </c>
      <c r="U189" s="6">
        <v>6</v>
      </c>
      <c r="V189" s="14" t="s">
        <v>151</v>
      </c>
      <c r="W189" s="6">
        <v>4</v>
      </c>
      <c r="X189" s="14" t="s">
        <v>154</v>
      </c>
      <c r="Y189" s="6">
        <v>5</v>
      </c>
      <c r="Z189" s="14" t="s">
        <v>118</v>
      </c>
      <c r="AA189" s="9">
        <v>5</v>
      </c>
      <c r="AB189" s="7">
        <v>11.715925737286071</v>
      </c>
      <c r="AC189" s="6">
        <v>60.976661945330861</v>
      </c>
      <c r="AD189" s="13">
        <v>27.307412317383069</v>
      </c>
      <c r="AE189" s="8">
        <v>1636.1769259712087</v>
      </c>
      <c r="AF189" s="6">
        <v>1744.8924156091725</v>
      </c>
      <c r="AG189" s="6">
        <v>1090.7846173141393</v>
      </c>
      <c r="AH189" s="6">
        <v>9.0975624735673684</v>
      </c>
      <c r="AI189" s="6">
        <v>8.1046437769278246</v>
      </c>
      <c r="AJ189" s="6"/>
      <c r="AK189" s="6"/>
      <c r="AL189" s="6"/>
      <c r="AM189" s="6"/>
      <c r="AN189" s="6">
        <v>6.4700973942662516</v>
      </c>
      <c r="AO189" s="6">
        <v>3.8711280030180619</v>
      </c>
      <c r="AP189" s="6">
        <v>8.6354923211989743</v>
      </c>
      <c r="AQ189" s="6">
        <v>114.66</v>
      </c>
      <c r="AR189" s="6"/>
      <c r="AS189" s="6"/>
      <c r="AT189" s="6">
        <v>6.3279040942642917</v>
      </c>
      <c r="AU189" s="6">
        <v>1</v>
      </c>
      <c r="AV189" s="10"/>
      <c r="AW189" s="13">
        <v>261.73386234137587</v>
      </c>
      <c r="AX189" s="1" t="s">
        <v>150</v>
      </c>
      <c r="AY189" s="17">
        <v>21.421391076115501</v>
      </c>
      <c r="AZ189" s="12">
        <v>0</v>
      </c>
      <c r="BA189" s="12">
        <v>100</v>
      </c>
      <c r="BB189" s="12">
        <v>0</v>
      </c>
      <c r="BC189" s="12">
        <v>0</v>
      </c>
      <c r="BD189" s="12">
        <v>100</v>
      </c>
      <c r="BE189" s="12">
        <v>0</v>
      </c>
      <c r="BF189" s="18">
        <v>11.715925737286071</v>
      </c>
      <c r="BG189" s="18">
        <v>60.976661945330861</v>
      </c>
      <c r="BH189" s="18">
        <v>27.307412317383069</v>
      </c>
      <c r="BI189" s="15"/>
      <c r="BJ189" s="19">
        <f t="shared" ca="1" si="21"/>
        <v>0.86731698673472457</v>
      </c>
      <c r="BK189" s="18">
        <f t="shared" ca="1" si="22"/>
        <v>18.930272225062996</v>
      </c>
      <c r="BL189" s="17">
        <f t="shared" si="23"/>
        <v>1.3634659599278076</v>
      </c>
      <c r="BM189" s="17">
        <f t="shared" ca="1" si="24"/>
        <v>2.5775224962646317</v>
      </c>
      <c r="BN189" s="16">
        <f t="shared" si="25"/>
        <v>2.6314538992192933</v>
      </c>
      <c r="BO189" s="15"/>
      <c r="BP189" s="2"/>
    </row>
    <row r="190" spans="1:68" x14ac:dyDescent="0.2">
      <c r="A190">
        <v>8.85</v>
      </c>
      <c r="B190">
        <v>2.1</v>
      </c>
      <c r="C190">
        <v>0.20613000000000001</v>
      </c>
      <c r="D190">
        <v>-0.12512000000000001</v>
      </c>
      <c r="E190">
        <v>-2.052E-2</v>
      </c>
      <c r="F190">
        <v>1.92405</v>
      </c>
      <c r="G190">
        <v>2.0133800000000002</v>
      </c>
      <c r="H190" s="15"/>
      <c r="I190" s="11">
        <f t="shared" si="19"/>
        <v>29.035433070866141</v>
      </c>
      <c r="J190" s="10">
        <f t="shared" si="20"/>
        <v>-21.585433070866141</v>
      </c>
      <c r="K190" s="6">
        <v>106</v>
      </c>
      <c r="L190" s="10">
        <v>3127.9527559055186</v>
      </c>
      <c r="M190" s="10">
        <v>1500.3937007873992</v>
      </c>
      <c r="N190" s="10">
        <v>12.582020997375327</v>
      </c>
      <c r="O190" s="10">
        <v>14.505762134544428</v>
      </c>
      <c r="P190" s="10">
        <v>14.699690336994548</v>
      </c>
      <c r="Q190" s="10">
        <v>0.22429720968403771</v>
      </c>
      <c r="R190" s="10">
        <v>1.5258635014885409</v>
      </c>
      <c r="S190" s="10">
        <v>13.467236281258366</v>
      </c>
      <c r="T190" s="14" t="s">
        <v>34</v>
      </c>
      <c r="U190" s="6">
        <v>6</v>
      </c>
      <c r="V190" s="14" t="s">
        <v>151</v>
      </c>
      <c r="W190" s="6">
        <v>4</v>
      </c>
      <c r="X190" s="14" t="s">
        <v>151</v>
      </c>
      <c r="Y190" s="6">
        <v>4</v>
      </c>
      <c r="Z190" s="14" t="s">
        <v>118</v>
      </c>
      <c r="AA190" s="9">
        <v>5</v>
      </c>
      <c r="AB190" s="7">
        <v>17.194500131713255</v>
      </c>
      <c r="AC190" s="6">
        <v>62.602652657725798</v>
      </c>
      <c r="AD190" s="13">
        <v>20.202847210560943</v>
      </c>
      <c r="AE190" s="8">
        <v>1469.9690336994549</v>
      </c>
      <c r="AF190" s="6">
        <v>1548.3308687339579</v>
      </c>
      <c r="AG190" s="6">
        <v>977.47677527459109</v>
      </c>
      <c r="AH190" s="6">
        <v>18.210142982736791</v>
      </c>
      <c r="AI190" s="6">
        <v>6.5536661636146354</v>
      </c>
      <c r="AJ190" s="6"/>
      <c r="AK190" s="6"/>
      <c r="AL190" s="6"/>
      <c r="AM190" s="6"/>
      <c r="AN190" s="6">
        <v>5.8023048538177715</v>
      </c>
      <c r="AO190" s="6">
        <v>3.6311382588862986</v>
      </c>
      <c r="AP190" s="6">
        <v>7.8198142021967287</v>
      </c>
      <c r="AQ190" s="6">
        <v>114.66</v>
      </c>
      <c r="AR190" s="6"/>
      <c r="AS190" s="6"/>
      <c r="AT190" s="6">
        <v>5.5497694271947875</v>
      </c>
      <c r="AU190" s="6">
        <v>1</v>
      </c>
      <c r="AV190" s="10"/>
      <c r="AW190" s="13">
        <v>232.24963031009369</v>
      </c>
      <c r="AX190" s="1" t="s">
        <v>150</v>
      </c>
      <c r="AY190" s="17">
        <v>21.585433070866099</v>
      </c>
      <c r="AZ190" s="12">
        <v>0</v>
      </c>
      <c r="BA190" s="12">
        <v>100</v>
      </c>
      <c r="BB190" s="12">
        <v>0</v>
      </c>
      <c r="BC190" s="12">
        <v>0</v>
      </c>
      <c r="BD190" s="12">
        <v>100</v>
      </c>
      <c r="BE190" s="12">
        <v>0</v>
      </c>
      <c r="BF190" s="18">
        <v>17.194500131713255</v>
      </c>
      <c r="BG190" s="18">
        <v>62.602652657725798</v>
      </c>
      <c r="BH190" s="18">
        <v>20.202847210560943</v>
      </c>
      <c r="BI190" s="15"/>
      <c r="BJ190" s="19">
        <f t="shared" ca="1" si="21"/>
        <v>0.90299372568401881</v>
      </c>
      <c r="BK190" s="18">
        <f t="shared" ca="1" si="22"/>
        <v>16.932256285842946</v>
      </c>
      <c r="BL190" s="17">
        <f t="shared" si="23"/>
        <v>1.707537255937625</v>
      </c>
      <c r="BM190" s="17">
        <f t="shared" ca="1" si="24"/>
        <v>2.6707186976079331</v>
      </c>
      <c r="BN190" s="16">
        <f t="shared" si="25"/>
        <v>2.7183505057736328</v>
      </c>
      <c r="BO190" s="15"/>
      <c r="BP190" s="2"/>
    </row>
    <row r="191" spans="1:68" x14ac:dyDescent="0.2">
      <c r="A191">
        <v>8.9</v>
      </c>
      <c r="B191">
        <v>2.1</v>
      </c>
      <c r="C191">
        <v>0.18775</v>
      </c>
      <c r="D191">
        <v>-0.12587999999999999</v>
      </c>
      <c r="E191">
        <v>-1.907E-2</v>
      </c>
      <c r="F191">
        <v>1.9264300000000001</v>
      </c>
      <c r="G191">
        <v>2.0143</v>
      </c>
      <c r="H191" s="15"/>
      <c r="I191" s="11">
        <f t="shared" si="19"/>
        <v>29.199475065616799</v>
      </c>
      <c r="J191" s="10">
        <f t="shared" si="20"/>
        <v>-21.749475065616799</v>
      </c>
      <c r="K191" s="6">
        <v>106</v>
      </c>
      <c r="L191" s="10">
        <v>3145.3412073490886</v>
      </c>
      <c r="M191" s="10">
        <v>1507.5459317585278</v>
      </c>
      <c r="N191" s="10">
        <v>12.65310586176728</v>
      </c>
      <c r="O191" s="10">
        <v>9.6582001703093976</v>
      </c>
      <c r="P191" s="10">
        <v>9.8577187483768682</v>
      </c>
      <c r="Q191" s="10">
        <v>0.21900652441526477</v>
      </c>
      <c r="R191" s="10">
        <v>2.221675521543212</v>
      </c>
      <c r="S191" s="10">
        <v>13.855456810240961</v>
      </c>
      <c r="T191" s="14" t="s">
        <v>153</v>
      </c>
      <c r="U191" s="6">
        <v>5</v>
      </c>
      <c r="V191" s="14" t="s">
        <v>33</v>
      </c>
      <c r="W191" s="6">
        <v>3</v>
      </c>
      <c r="X191" s="14" t="s">
        <v>151</v>
      </c>
      <c r="Y191" s="6">
        <v>4</v>
      </c>
      <c r="Z191" s="14" t="s">
        <v>119</v>
      </c>
      <c r="AA191" s="9">
        <v>4</v>
      </c>
      <c r="AB191" s="7">
        <v>39.390661062980818</v>
      </c>
      <c r="AC191" s="6">
        <v>53.700845124718825</v>
      </c>
      <c r="AD191" s="13">
        <v>6.908493812300355</v>
      </c>
      <c r="AE191" s="8">
        <v>985.77187483768682</v>
      </c>
      <c r="AF191" s="6">
        <v>977.66430234107975</v>
      </c>
      <c r="AG191" s="6">
        <v>614.32890612826509</v>
      </c>
      <c r="AH191" s="6">
        <v>24.734076654315722</v>
      </c>
      <c r="AI191" s="6">
        <v>4.501107341297903</v>
      </c>
      <c r="AJ191" s="6"/>
      <c r="AK191" s="6"/>
      <c r="AL191" s="6"/>
      <c r="AM191" s="6"/>
      <c r="AN191" s="6">
        <v>4.8291000851546988</v>
      </c>
      <c r="AO191" s="6">
        <v>2.7662932545758006</v>
      </c>
      <c r="AP191" s="6">
        <v>4.9146312490261206</v>
      </c>
      <c r="AQ191" s="6">
        <v>114.66</v>
      </c>
      <c r="AR191" s="6"/>
      <c r="AS191" s="6"/>
      <c r="AT191" s="6">
        <v>3.4052254472521537</v>
      </c>
      <c r="AU191" s="6">
        <v>1</v>
      </c>
      <c r="AV191" s="10"/>
      <c r="AW191" s="13">
        <v>146.64964535116195</v>
      </c>
      <c r="AX191" s="1" t="s">
        <v>150</v>
      </c>
      <c r="AY191" s="17">
        <v>21.749475065616799</v>
      </c>
      <c r="AZ191" s="12">
        <v>0</v>
      </c>
      <c r="BA191" s="12">
        <v>100</v>
      </c>
      <c r="BB191" s="12">
        <v>0</v>
      </c>
      <c r="BC191" s="12">
        <v>0</v>
      </c>
      <c r="BD191" s="12">
        <v>100</v>
      </c>
      <c r="BE191" s="12">
        <v>0</v>
      </c>
      <c r="BF191" s="18">
        <v>39.390661062980818</v>
      </c>
      <c r="BG191" s="18">
        <v>53.700845124718825</v>
      </c>
      <c r="BH191" s="18">
        <v>6.908493812300355</v>
      </c>
      <c r="BI191" s="15"/>
      <c r="BJ191" s="19">
        <f t="shared" ca="1" si="21"/>
        <v>1</v>
      </c>
      <c r="BK191" s="18">
        <f t="shared" ca="1" si="22"/>
        <v>10.991437103396182</v>
      </c>
      <c r="BL191" s="17">
        <f t="shared" si="23"/>
        <v>2.6433947104496101</v>
      </c>
      <c r="BM191" s="17">
        <f t="shared" ca="1" si="24"/>
        <v>2.9319741527622498</v>
      </c>
      <c r="BN191" s="16">
        <f t="shared" si="25"/>
        <v>2.9516330643284991</v>
      </c>
      <c r="BO191" s="15"/>
      <c r="BP191" s="2"/>
    </row>
    <row r="192" spans="1:68" x14ac:dyDescent="0.2">
      <c r="A192">
        <v>8.9499999999999993</v>
      </c>
      <c r="B192">
        <v>2.2999999999999998</v>
      </c>
      <c r="C192">
        <v>0.20809</v>
      </c>
      <c r="D192">
        <v>-0.12751999999999999</v>
      </c>
      <c r="E192">
        <v>-1.4590000000000001E-2</v>
      </c>
      <c r="F192">
        <v>1.9257500000000001</v>
      </c>
      <c r="G192">
        <v>2.0146500000000001</v>
      </c>
      <c r="H192" s="15"/>
      <c r="I192" s="11">
        <f t="shared" si="19"/>
        <v>29.36351706036745</v>
      </c>
      <c r="J192" s="10">
        <f t="shared" si="20"/>
        <v>-21.91351706036745</v>
      </c>
      <c r="K192" s="6">
        <v>106</v>
      </c>
      <c r="L192" s="10">
        <v>3162.7296587926576</v>
      </c>
      <c r="M192" s="10">
        <v>1514.6981627296561</v>
      </c>
      <c r="N192" s="10">
        <v>12.724190726159229</v>
      </c>
      <c r="O192" s="10">
        <v>15.022694748793644</v>
      </c>
      <c r="P192" s="10">
        <v>15.239485659802993</v>
      </c>
      <c r="Q192" s="10">
        <v>0.20758978251949126</v>
      </c>
      <c r="R192" s="10">
        <v>1.3621836533961793</v>
      </c>
      <c r="S192" s="10">
        <v>15.054924375649263</v>
      </c>
      <c r="T192" s="14" t="s">
        <v>34</v>
      </c>
      <c r="U192" s="6">
        <v>6</v>
      </c>
      <c r="V192" s="14" t="s">
        <v>151</v>
      </c>
      <c r="W192" s="6">
        <v>4</v>
      </c>
      <c r="X192" s="14" t="s">
        <v>151</v>
      </c>
      <c r="Y192" s="6">
        <v>4</v>
      </c>
      <c r="Z192" s="14" t="s">
        <v>118</v>
      </c>
      <c r="AA192" s="9">
        <v>5</v>
      </c>
      <c r="AB192" s="7">
        <v>14.430987698913164</v>
      </c>
      <c r="AC192" s="6">
        <v>62.134475756691195</v>
      </c>
      <c r="AD192" s="13">
        <v>23.434536544395641</v>
      </c>
      <c r="AE192" s="8">
        <v>1523.9485659802992</v>
      </c>
      <c r="AF192" s="6">
        <v>1609.7905006592375</v>
      </c>
      <c r="AG192" s="6">
        <v>1015.9657106535328</v>
      </c>
      <c r="AH192" s="6">
        <v>47.946520789509265</v>
      </c>
      <c r="AI192" s="6">
        <v>7.3411540177186279</v>
      </c>
      <c r="AJ192" s="6"/>
      <c r="AK192" s="6"/>
      <c r="AL192" s="6"/>
      <c r="AM192" s="6"/>
      <c r="AN192" s="6">
        <v>6.0090778995174574</v>
      </c>
      <c r="AO192" s="6">
        <v>3.701467314208942</v>
      </c>
      <c r="AP192" s="6">
        <v>8.1117599745747295</v>
      </c>
      <c r="AQ192" s="6">
        <v>114.66</v>
      </c>
      <c r="AR192" s="6"/>
      <c r="AS192" s="6"/>
      <c r="AT192" s="6">
        <v>5.7160552664205913</v>
      </c>
      <c r="AU192" s="6">
        <v>1</v>
      </c>
      <c r="AV192" s="10"/>
      <c r="AW192" s="13">
        <v>241.46857509888562</v>
      </c>
      <c r="AX192" s="1" t="s">
        <v>150</v>
      </c>
      <c r="AY192" s="17">
        <v>21.9135170603675</v>
      </c>
      <c r="AZ192" s="12">
        <v>0</v>
      </c>
      <c r="BA192" s="12">
        <v>100</v>
      </c>
      <c r="BB192" s="12">
        <v>0</v>
      </c>
      <c r="BC192" s="12">
        <v>0</v>
      </c>
      <c r="BD192" s="12">
        <v>100</v>
      </c>
      <c r="BE192" s="12">
        <v>0</v>
      </c>
      <c r="BF192" s="18">
        <v>14.430987698913164</v>
      </c>
      <c r="BG192" s="18">
        <v>62.134475756691195</v>
      </c>
      <c r="BH192" s="18">
        <v>23.434536544395641</v>
      </c>
      <c r="BI192" s="15"/>
      <c r="BJ192" s="19">
        <f t="shared" ca="1" si="21"/>
        <v>0.8893630999454577</v>
      </c>
      <c r="BK192" s="18">
        <f t="shared" ca="1" si="22"/>
        <v>17.375638802085543</v>
      </c>
      <c r="BL192" s="17">
        <f t="shared" si="23"/>
        <v>1.5199000294194231</v>
      </c>
      <c r="BM192" s="17">
        <f t="shared" ca="1" si="24"/>
        <v>2.6340557101707822</v>
      </c>
      <c r="BN192" s="16">
        <f t="shared" si="25"/>
        <v>2.6797107971781302</v>
      </c>
      <c r="BO192" s="15"/>
      <c r="BP192" s="2"/>
    </row>
    <row r="193" spans="1:68" x14ac:dyDescent="0.2">
      <c r="A193">
        <v>9</v>
      </c>
      <c r="B193">
        <v>2.1</v>
      </c>
      <c r="C193">
        <v>0.19878000000000001</v>
      </c>
      <c r="D193">
        <v>-0.12722</v>
      </c>
      <c r="E193">
        <v>-1.8110000000000001E-2</v>
      </c>
      <c r="F193">
        <v>1.9242300000000001</v>
      </c>
      <c r="G193">
        <v>2.0131800000000002</v>
      </c>
      <c r="H193" s="15"/>
      <c r="I193" s="11">
        <f t="shared" si="19"/>
        <v>29.527559055118108</v>
      </c>
      <c r="J193" s="10">
        <f t="shared" si="20"/>
        <v>-22.077559055118108</v>
      </c>
      <c r="K193" s="6">
        <v>106</v>
      </c>
      <c r="L193" s="10">
        <v>3180.1181102362275</v>
      </c>
      <c r="M193" s="10">
        <v>1521.8503937007847</v>
      </c>
      <c r="N193" s="10">
        <v>12.79527559055118</v>
      </c>
      <c r="O193" s="10">
        <v>12.567264831109856</v>
      </c>
      <c r="P193" s="10">
        <v>12.770484623379158</v>
      </c>
      <c r="Q193" s="10">
        <v>0.20967821091505953</v>
      </c>
      <c r="R193" s="10">
        <v>1.6418970548008633</v>
      </c>
      <c r="S193" s="10">
        <v>14.112485574257025</v>
      </c>
      <c r="T193" s="14" t="s">
        <v>153</v>
      </c>
      <c r="U193" s="6">
        <v>5</v>
      </c>
      <c r="V193" s="14" t="s">
        <v>151</v>
      </c>
      <c r="W193" s="6">
        <v>4</v>
      </c>
      <c r="X193" s="14" t="s">
        <v>151</v>
      </c>
      <c r="Y193" s="6">
        <v>4</v>
      </c>
      <c r="Z193" s="14" t="s">
        <v>118</v>
      </c>
      <c r="AA193" s="9">
        <v>5</v>
      </c>
      <c r="AB193" s="7">
        <v>21.890042094662938</v>
      </c>
      <c r="AC193" s="6">
        <v>62.23912257720788</v>
      </c>
      <c r="AD193" s="13">
        <v>15.870835328129186</v>
      </c>
      <c r="AE193" s="8">
        <v>1277.0484623379157</v>
      </c>
      <c r="AF193" s="6">
        <v>1318.2969404068117</v>
      </c>
      <c r="AG193" s="6">
        <v>832.78634675343687</v>
      </c>
      <c r="AH193" s="6">
        <v>27.096891093377401</v>
      </c>
      <c r="AI193" s="6">
        <v>6.0905158278713429</v>
      </c>
      <c r="AJ193" s="6"/>
      <c r="AK193" s="6"/>
      <c r="AL193" s="6"/>
      <c r="AM193" s="6"/>
      <c r="AN193" s="6">
        <v>6.2836324155549281</v>
      </c>
      <c r="AO193" s="6">
        <v>3.2789577780049806</v>
      </c>
      <c r="AP193" s="6">
        <v>6.6622907740274941</v>
      </c>
      <c r="AQ193" s="6">
        <v>114.66</v>
      </c>
      <c r="AR193" s="6"/>
      <c r="AS193" s="6"/>
      <c r="AT193" s="6">
        <v>4.6084793127629844</v>
      </c>
      <c r="AU193" s="6">
        <v>1</v>
      </c>
      <c r="AV193" s="10"/>
      <c r="AW193" s="13">
        <v>197.74454106102178</v>
      </c>
      <c r="AX193" s="1" t="s">
        <v>150</v>
      </c>
      <c r="AY193" s="17">
        <v>22.077559055118101</v>
      </c>
      <c r="AZ193" s="12">
        <v>0</v>
      </c>
      <c r="BA193" s="12">
        <v>100</v>
      </c>
      <c r="BB193" s="12">
        <v>0</v>
      </c>
      <c r="BC193" s="12">
        <v>0</v>
      </c>
      <c r="BD193" s="12">
        <v>100</v>
      </c>
      <c r="BE193" s="12">
        <v>0</v>
      </c>
      <c r="BF193" s="18">
        <v>21.890042094662938</v>
      </c>
      <c r="BG193" s="18">
        <v>62.23912257720788</v>
      </c>
      <c r="BH193" s="18">
        <v>15.870835328129186</v>
      </c>
      <c r="BI193" s="15"/>
      <c r="BJ193" s="19">
        <f t="shared" ca="1" si="21"/>
        <v>0.93464367196106446</v>
      </c>
      <c r="BK193" s="18">
        <f t="shared" ca="1" si="22"/>
        <v>14.378295917741568</v>
      </c>
      <c r="BL193" s="17">
        <f t="shared" si="23"/>
        <v>1.8754045598254629</v>
      </c>
      <c r="BM193" s="17">
        <f t="shared" ca="1" si="24"/>
        <v>2.7524588224492863</v>
      </c>
      <c r="BN193" s="16">
        <f t="shared" si="25"/>
        <v>2.7871149062387217</v>
      </c>
      <c r="BO193" s="15"/>
      <c r="BP193" s="2"/>
    </row>
    <row r="194" spans="1:68" x14ac:dyDescent="0.2">
      <c r="A194">
        <v>9.0500000000000007</v>
      </c>
      <c r="B194">
        <v>2.2000000000000002</v>
      </c>
      <c r="C194">
        <v>0.18271000000000001</v>
      </c>
      <c r="D194">
        <v>-0.13328000000000001</v>
      </c>
      <c r="E194">
        <v>-1.8089999999999998E-2</v>
      </c>
      <c r="F194">
        <v>1.9236</v>
      </c>
      <c r="G194">
        <v>2.0148000000000001</v>
      </c>
      <c r="H194" s="15"/>
      <c r="I194" s="11">
        <f t="shared" si="19"/>
        <v>29.691601049868765</v>
      </c>
      <c r="J194" s="10">
        <f t="shared" si="20"/>
        <v>-22.241601049868766</v>
      </c>
      <c r="K194" s="6">
        <v>106</v>
      </c>
      <c r="L194" s="10">
        <v>3197.5065616797974</v>
      </c>
      <c r="M194" s="10">
        <v>1529.0026246719133</v>
      </c>
      <c r="N194" s="10">
        <v>12.866360454943131</v>
      </c>
      <c r="O194" s="10">
        <v>8.3289448765256946</v>
      </c>
      <c r="P194" s="10">
        <v>8.5322417774242005</v>
      </c>
      <c r="Q194" s="10">
        <v>0.16749195732457939</v>
      </c>
      <c r="R194" s="10">
        <v>1.963047481469091</v>
      </c>
      <c r="S194" s="10">
        <v>14.117840340174029</v>
      </c>
      <c r="T194" s="14" t="s">
        <v>153</v>
      </c>
      <c r="U194" s="6">
        <v>5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119</v>
      </c>
      <c r="AA194" s="9">
        <v>4</v>
      </c>
      <c r="AB194" s="7">
        <v>38.010869605986706</v>
      </c>
      <c r="AC194" s="6">
        <v>54.640303439687273</v>
      </c>
      <c r="AD194" s="13">
        <v>7.3488269543260252</v>
      </c>
      <c r="AE194" s="8">
        <v>853.22417774242001</v>
      </c>
      <c r="AF194" s="6">
        <v>818.65728491543007</v>
      </c>
      <c r="AG194" s="6">
        <v>514.91813330681498</v>
      </c>
      <c r="AH194" s="6">
        <v>25.744729067607047</v>
      </c>
      <c r="AI194" s="6">
        <v>5.094120287154885</v>
      </c>
      <c r="AJ194" s="6"/>
      <c r="AK194" s="6"/>
      <c r="AL194" s="6"/>
      <c r="AM194" s="6"/>
      <c r="AN194" s="6">
        <v>4.1644724382628473</v>
      </c>
      <c r="AO194" s="6">
        <v>2.4487170012592379</v>
      </c>
      <c r="AP194" s="6">
        <v>4.1193450664545201</v>
      </c>
      <c r="AQ194" s="6">
        <v>114.66</v>
      </c>
      <c r="AR194" s="6"/>
      <c r="AS194" s="6"/>
      <c r="AT194" s="6">
        <v>2.7788759260380642</v>
      </c>
      <c r="AU194" s="6">
        <v>1</v>
      </c>
      <c r="AV194" s="10"/>
      <c r="AW194" s="13">
        <v>122.79859273731451</v>
      </c>
      <c r="AX194" s="1" t="s">
        <v>150</v>
      </c>
      <c r="AY194" s="17">
        <v>22.241601049868802</v>
      </c>
      <c r="AZ194" s="12">
        <v>0</v>
      </c>
      <c r="BA194" s="12">
        <v>100</v>
      </c>
      <c r="BB194" s="12">
        <v>0</v>
      </c>
      <c r="BC194" s="12">
        <v>0</v>
      </c>
      <c r="BD194" s="12">
        <v>100</v>
      </c>
      <c r="BE194" s="12">
        <v>0</v>
      </c>
      <c r="BF194" s="18">
        <v>38.010869605986706</v>
      </c>
      <c r="BG194" s="18">
        <v>54.640303439687273</v>
      </c>
      <c r="BH194" s="18">
        <v>7.3488269543260252</v>
      </c>
      <c r="BI194" s="15"/>
      <c r="BJ194" s="19">
        <f t="shared" ca="1" si="21"/>
        <v>1</v>
      </c>
      <c r="BK194" s="18">
        <f t="shared" ca="1" si="22"/>
        <v>9.0692957418200102</v>
      </c>
      <c r="BL194" s="17">
        <f t="shared" si="23"/>
        <v>2.415695322882446</v>
      </c>
      <c r="BM194" s="17">
        <f t="shared" ca="1" si="24"/>
        <v>2.9802736044907419</v>
      </c>
      <c r="BN194" s="16">
        <f t="shared" si="25"/>
        <v>2.9772974831699432</v>
      </c>
      <c r="BO194" s="15"/>
      <c r="BP194" s="2"/>
    </row>
    <row r="195" spans="1:68" x14ac:dyDescent="0.2">
      <c r="A195">
        <v>9.1</v>
      </c>
      <c r="B195">
        <v>2.1</v>
      </c>
      <c r="C195">
        <v>0.17019000000000001</v>
      </c>
      <c r="D195">
        <v>-0.13922000000000001</v>
      </c>
      <c r="E195">
        <v>-1.4460000000000001E-2</v>
      </c>
      <c r="F195">
        <v>1.9227000000000001</v>
      </c>
      <c r="G195">
        <v>2.01505</v>
      </c>
      <c r="H195" s="15"/>
      <c r="I195" s="11">
        <f t="shared" si="19"/>
        <v>29.85564304461942</v>
      </c>
      <c r="J195" s="10">
        <f t="shared" si="20"/>
        <v>-22.405643044619421</v>
      </c>
      <c r="K195" s="6">
        <v>106</v>
      </c>
      <c r="L195" s="10">
        <v>3214.8950131233669</v>
      </c>
      <c r="M195" s="10">
        <v>1536.1548556430419</v>
      </c>
      <c r="N195" s="10">
        <v>12.937445319335081</v>
      </c>
      <c r="O195" s="10">
        <v>5.0269059324439445</v>
      </c>
      <c r="P195" s="10">
        <v>5.2441980495431251</v>
      </c>
      <c r="Q195" s="10">
        <v>0.12614107509232661</v>
      </c>
      <c r="R195" s="10">
        <v>2.4053453721740357</v>
      </c>
      <c r="S195" s="10">
        <v>15.089730354109772</v>
      </c>
      <c r="T195" s="14" t="s">
        <v>33</v>
      </c>
      <c r="U195" s="6">
        <v>3</v>
      </c>
      <c r="V195" s="14" t="s">
        <v>33</v>
      </c>
      <c r="W195" s="6">
        <v>3</v>
      </c>
      <c r="X195" s="14" t="s">
        <v>33</v>
      </c>
      <c r="Y195" s="6">
        <v>3</v>
      </c>
      <c r="Z195" s="14" t="s">
        <v>33</v>
      </c>
      <c r="AA195" s="9">
        <v>3</v>
      </c>
      <c r="AB195" s="7">
        <v>62.090415298571209</v>
      </c>
      <c r="AC195" s="6">
        <v>34.884473467138108</v>
      </c>
      <c r="AD195" s="13">
        <v>3.0251112342906903</v>
      </c>
      <c r="AE195" s="8">
        <v>524.41980495431255</v>
      </c>
      <c r="AF195" s="6">
        <v>430.80576096215242</v>
      </c>
      <c r="AG195" s="6">
        <v>268.31485371573439</v>
      </c>
      <c r="AH195" s="6">
        <v>44.275577858222206</v>
      </c>
      <c r="AI195" s="6">
        <v>4.1574071298383437</v>
      </c>
      <c r="AJ195" s="6"/>
      <c r="AK195" s="6"/>
      <c r="AL195" s="6"/>
      <c r="AM195" s="6"/>
      <c r="AN195" s="6">
        <v>5.0269059324439445</v>
      </c>
      <c r="AO195" s="6">
        <v>1.7807692878453061</v>
      </c>
      <c r="AP195" s="6">
        <v>2.146518829725875</v>
      </c>
      <c r="AQ195" s="6">
        <v>111.47500000000001</v>
      </c>
      <c r="AR195" s="6"/>
      <c r="AS195" s="6"/>
      <c r="AT195" s="6">
        <v>1.4082785980889649</v>
      </c>
      <c r="AU195" s="6">
        <v>1</v>
      </c>
      <c r="AV195" s="10"/>
      <c r="AW195" s="13">
        <v>64.620864144322866</v>
      </c>
      <c r="AX195" s="1" t="s">
        <v>150</v>
      </c>
      <c r="AY195" s="17">
        <v>22.405643044619399</v>
      </c>
      <c r="AZ195" s="12">
        <v>100</v>
      </c>
      <c r="BA195" s="12">
        <v>0</v>
      </c>
      <c r="BB195" s="12">
        <v>0</v>
      </c>
      <c r="BC195" s="12">
        <v>100</v>
      </c>
      <c r="BD195" s="12">
        <v>0</v>
      </c>
      <c r="BE195" s="12">
        <v>0</v>
      </c>
      <c r="BF195" s="18">
        <v>62.090415298571209</v>
      </c>
      <c r="BG195" s="18">
        <v>34.884473467138108</v>
      </c>
      <c r="BH195" s="18">
        <v>3.0251112342906903</v>
      </c>
      <c r="BI195" s="15"/>
      <c r="BJ195" s="19">
        <f t="shared" ca="1" si="21"/>
        <v>1</v>
      </c>
      <c r="BK195" s="18">
        <f t="shared" ca="1" si="22"/>
        <v>4.7348749113696353</v>
      </c>
      <c r="BL195" s="17">
        <f t="shared" si="23"/>
        <v>3.4685105178788254</v>
      </c>
      <c r="BM195" s="17">
        <f t="shared" ca="1" si="24"/>
        <v>3.3027873016620712</v>
      </c>
      <c r="BN195" s="16">
        <f t="shared" si="25"/>
        <v>3.2043522326249807</v>
      </c>
      <c r="BO195" s="15"/>
      <c r="BP195" s="2"/>
    </row>
    <row r="196" spans="1:68" s="20" customFormat="1" ht="13.5" thickBot="1" x14ac:dyDescent="0.25">
      <c r="A196">
        <v>9.15</v>
      </c>
      <c r="B196">
        <v>2.2000000000000002</v>
      </c>
      <c r="C196">
        <v>0.16866999999999999</v>
      </c>
      <c r="D196">
        <v>-0.14412</v>
      </c>
      <c r="E196">
        <v>-9.1299999999999992E-3</v>
      </c>
      <c r="F196">
        <v>1.9218299999999999</v>
      </c>
      <c r="G196">
        <v>2.0156800000000001</v>
      </c>
      <c r="H196" s="15"/>
      <c r="I196" s="11">
        <f t="shared" si="19"/>
        <v>30.019685039370078</v>
      </c>
      <c r="J196" s="10">
        <f t="shared" si="20"/>
        <v>-22.569685039370079</v>
      </c>
      <c r="K196" s="6">
        <v>106</v>
      </c>
      <c r="L196" s="10">
        <v>3232.2834645669368</v>
      </c>
      <c r="M196" s="10">
        <v>1543.3070866141704</v>
      </c>
      <c r="N196" s="10">
        <v>13.008530183727034</v>
      </c>
      <c r="O196" s="10">
        <v>4.6260194152710747</v>
      </c>
      <c r="P196" s="10">
        <v>4.8638609820533398</v>
      </c>
      <c r="Q196" s="10">
        <v>9.2030077964710771E-2</v>
      </c>
      <c r="R196" s="10">
        <v>1.8921198262919745</v>
      </c>
      <c r="S196" s="10">
        <v>16.516775470990627</v>
      </c>
      <c r="T196" s="14" t="s">
        <v>153</v>
      </c>
      <c r="U196" s="6">
        <v>4</v>
      </c>
      <c r="V196" s="14" t="s">
        <v>33</v>
      </c>
      <c r="W196" s="6">
        <v>3</v>
      </c>
      <c r="X196" s="14" t="s">
        <v>33</v>
      </c>
      <c r="Y196" s="6">
        <v>3</v>
      </c>
      <c r="Z196" s="14" t="s">
        <v>33</v>
      </c>
      <c r="AA196" s="9">
        <v>3</v>
      </c>
      <c r="AB196" s="7">
        <v>53.062186701383098</v>
      </c>
      <c r="AC196" s="6">
        <v>42.94972030677252</v>
      </c>
      <c r="AD196" s="13">
        <v>3.9880929918443822</v>
      </c>
      <c r="AE196" s="8">
        <v>486.38609820533401</v>
      </c>
      <c r="AF196" s="6">
        <v>385.03737352549723</v>
      </c>
      <c r="AG196" s="6">
        <v>243.193049102667</v>
      </c>
      <c r="AH196" s="6">
        <v>72.169617337993913</v>
      </c>
      <c r="AI196" s="6">
        <v>5.2850775416254701</v>
      </c>
      <c r="AJ196" s="6"/>
      <c r="AK196" s="6"/>
      <c r="AL196" s="6"/>
      <c r="AM196" s="6"/>
      <c r="AN196" s="6">
        <v>3.08401294351405</v>
      </c>
      <c r="AO196" s="6">
        <v>1.6452932227171895</v>
      </c>
      <c r="AP196" s="6">
        <v>1</v>
      </c>
      <c r="AQ196" s="6">
        <v>114.66</v>
      </c>
      <c r="AR196" s="6"/>
      <c r="AS196" s="6"/>
      <c r="AT196" s="6">
        <v>1.2447005422631339</v>
      </c>
      <c r="AU196" s="6">
        <v>1</v>
      </c>
      <c r="AV196" s="10"/>
      <c r="AW196" s="13">
        <v>57.755606028824587</v>
      </c>
      <c r="AX196" s="1" t="s">
        <v>150</v>
      </c>
      <c r="AY196" s="17">
        <v>22.5696850393701</v>
      </c>
      <c r="AZ196" s="12">
        <v>100</v>
      </c>
      <c r="BA196" s="12">
        <v>0</v>
      </c>
      <c r="BB196" s="12">
        <v>0</v>
      </c>
      <c r="BC196" s="12">
        <v>100</v>
      </c>
      <c r="BD196" s="12">
        <v>0</v>
      </c>
      <c r="BE196" s="12">
        <v>0</v>
      </c>
      <c r="BF196" s="18">
        <v>53.062186701383098</v>
      </c>
      <c r="BG196" s="18">
        <v>42.94972030677252</v>
      </c>
      <c r="BH196" s="18">
        <v>3.9880929918443822</v>
      </c>
      <c r="BI196" s="15"/>
      <c r="BJ196" s="19">
        <f t="shared" ca="1" si="21"/>
        <v>1</v>
      </c>
      <c r="BK196" s="18">
        <f t="shared" ca="1" si="22"/>
        <v>4.2087790277630051</v>
      </c>
      <c r="BL196" s="17">
        <f t="shared" si="23"/>
        <v>2.833683298555806</v>
      </c>
      <c r="BM196" s="17">
        <f t="shared" ca="1" si="24"/>
        <v>3.3008462957547424</v>
      </c>
      <c r="BN196" s="16">
        <f t="shared" si="25"/>
        <v>3.1823800694910349</v>
      </c>
      <c r="BO196" s="15"/>
      <c r="BP196" s="2"/>
    </row>
    <row r="197" spans="1:68" x14ac:dyDescent="0.2">
      <c r="A197">
        <v>9.1999999999999993</v>
      </c>
      <c r="B197">
        <v>2.1</v>
      </c>
      <c r="C197">
        <v>0.16921</v>
      </c>
      <c r="D197">
        <v>-0.14333000000000001</v>
      </c>
      <c r="E197">
        <v>-2.6099999999999999E-3</v>
      </c>
      <c r="F197">
        <v>1.9216</v>
      </c>
      <c r="G197">
        <v>2.0173800000000002</v>
      </c>
      <c r="H197" s="15"/>
      <c r="I197" s="11">
        <f t="shared" si="19"/>
        <v>30.183727034120732</v>
      </c>
      <c r="J197" s="10">
        <f t="shared" si="20"/>
        <v>-22.733727034120733</v>
      </c>
      <c r="K197" s="6">
        <v>106</v>
      </c>
      <c r="L197" s="10">
        <v>3249.6719160105063</v>
      </c>
      <c r="M197" s="10">
        <v>1550.459317585299</v>
      </c>
      <c r="N197" s="10">
        <v>13.079615048118985</v>
      </c>
      <c r="O197" s="10">
        <v>4.7684396253193331</v>
      </c>
      <c r="P197" s="10">
        <v>5.0314186052223695</v>
      </c>
      <c r="Q197" s="10">
        <v>9.7529606073040592E-2</v>
      </c>
      <c r="R197" s="10">
        <v>1.9384116831743947</v>
      </c>
      <c r="S197" s="10">
        <v>18.262429159933063</v>
      </c>
      <c r="T197" s="14" t="s">
        <v>153</v>
      </c>
      <c r="U197" s="6">
        <v>4</v>
      </c>
      <c r="V197" s="14" t="s">
        <v>33</v>
      </c>
      <c r="W197" s="6">
        <v>3</v>
      </c>
      <c r="X197" s="14" t="s">
        <v>33</v>
      </c>
      <c r="Y197" s="6">
        <v>3</v>
      </c>
      <c r="Z197" s="14" t="s">
        <v>33</v>
      </c>
      <c r="AA197" s="9">
        <v>3</v>
      </c>
      <c r="AB197" s="7">
        <v>53.453503755107448</v>
      </c>
      <c r="AC197" s="6">
        <v>42.612067350573561</v>
      </c>
      <c r="AD197" s="13">
        <v>3.9344288943189891</v>
      </c>
      <c r="AE197" s="8">
        <v>503.14186052223693</v>
      </c>
      <c r="AF197" s="6">
        <v>403.72718498987888</v>
      </c>
      <c r="AG197" s="6">
        <v>252.35639539167772</v>
      </c>
      <c r="AH197" s="6">
        <v>106.61789030017533</v>
      </c>
      <c r="AI197" s="6">
        <v>5.1588628395097853</v>
      </c>
      <c r="AJ197" s="6"/>
      <c r="AK197" s="6"/>
      <c r="AL197" s="6"/>
      <c r="AM197" s="6"/>
      <c r="AN197" s="6">
        <v>3.1789597502128886</v>
      </c>
      <c r="AO197" s="6">
        <v>1.6898866016750538</v>
      </c>
      <c r="AP197" s="6">
        <v>2.0188511631334216</v>
      </c>
      <c r="AQ197" s="6">
        <v>114.66</v>
      </c>
      <c r="AR197" s="6"/>
      <c r="AS197" s="6"/>
      <c r="AT197" s="6">
        <v>1.3010252264966422</v>
      </c>
      <c r="AU197" s="6">
        <v>1</v>
      </c>
      <c r="AV197" s="10"/>
      <c r="AW197" s="13">
        <v>60.559077748481833</v>
      </c>
      <c r="AX197" s="1" t="s">
        <v>150</v>
      </c>
      <c r="AY197" s="17">
        <v>22.733727034120701</v>
      </c>
      <c r="AZ197" s="12">
        <v>100</v>
      </c>
      <c r="BA197" s="12">
        <v>0</v>
      </c>
      <c r="BB197" s="12">
        <v>0</v>
      </c>
      <c r="BC197" s="12">
        <v>100</v>
      </c>
      <c r="BD197" s="12">
        <v>0</v>
      </c>
      <c r="BE197" s="12">
        <v>0</v>
      </c>
      <c r="BF197" s="18">
        <v>53.453503755107448</v>
      </c>
      <c r="BG197" s="18">
        <v>42.612067350573561</v>
      </c>
      <c r="BH197" s="18">
        <v>3.9344288943189891</v>
      </c>
      <c r="BI197" s="15"/>
      <c r="BJ197" s="19">
        <f t="shared" ca="1" si="21"/>
        <v>1</v>
      </c>
      <c r="BK197" s="18">
        <f t="shared" ca="1" si="22"/>
        <v>4.3942883358236875</v>
      </c>
      <c r="BL197" s="17">
        <f t="shared" si="23"/>
        <v>2.8629748981054033</v>
      </c>
      <c r="BM197" s="17">
        <f t="shared" ca="1" si="24"/>
        <v>3.2869858857063114</v>
      </c>
      <c r="BN197" s="16">
        <f t="shared" si="25"/>
        <v>3.1743787707335591</v>
      </c>
      <c r="BO197" s="15"/>
      <c r="BP197" s="2"/>
    </row>
    <row r="198" spans="1:68" x14ac:dyDescent="0.2">
      <c r="A198">
        <v>9.25</v>
      </c>
      <c r="B198">
        <v>2.1</v>
      </c>
      <c r="C198">
        <v>0.16900000000000001</v>
      </c>
      <c r="D198">
        <v>-0.14149</v>
      </c>
      <c r="E198">
        <v>3.9100000000000003E-3</v>
      </c>
      <c r="F198">
        <v>1.92228</v>
      </c>
      <c r="G198">
        <v>2.01823</v>
      </c>
      <c r="H198" s="15"/>
      <c r="I198" s="11">
        <f t="shared" si="19"/>
        <v>30.34776902887139</v>
      </c>
      <c r="J198" s="10">
        <f t="shared" si="20"/>
        <v>-22.897769028871391</v>
      </c>
      <c r="K198" s="6">
        <v>106</v>
      </c>
      <c r="L198" s="10">
        <v>3267.0603674540762</v>
      </c>
      <c r="M198" s="10">
        <v>1557.6115485564276</v>
      </c>
      <c r="N198" s="10">
        <v>13.150699912510936</v>
      </c>
      <c r="O198" s="10">
        <v>4.7130539880783484</v>
      </c>
      <c r="P198" s="10">
        <v>5.0011703811021553</v>
      </c>
      <c r="Q198" s="10">
        <v>0.1103386335658597</v>
      </c>
      <c r="R198" s="10">
        <v>2.2062562391954206</v>
      </c>
      <c r="S198" s="10">
        <v>20.0080828488755</v>
      </c>
      <c r="T198" s="14" t="s">
        <v>33</v>
      </c>
      <c r="U198" s="6">
        <v>3</v>
      </c>
      <c r="V198" s="14" t="s">
        <v>33</v>
      </c>
      <c r="W198" s="6">
        <v>3</v>
      </c>
      <c r="X198" s="14" t="s">
        <v>33</v>
      </c>
      <c r="Y198" s="6">
        <v>3</v>
      </c>
      <c r="Z198" s="14" t="s">
        <v>33</v>
      </c>
      <c r="AA198" s="9">
        <v>3</v>
      </c>
      <c r="AB198" s="7">
        <v>60.109998342537821</v>
      </c>
      <c r="AC198" s="6">
        <v>36.695911380922617</v>
      </c>
      <c r="AD198" s="13">
        <v>3.1940902765395651</v>
      </c>
      <c r="AE198" s="8">
        <v>500.1170381102155</v>
      </c>
      <c r="AF198" s="6">
        <v>399.14572030258489</v>
      </c>
      <c r="AG198" s="6">
        <v>250.08777858266166</v>
      </c>
      <c r="AH198" s="6">
        <v>141.06616326235675</v>
      </c>
      <c r="AI198" s="6">
        <v>4.5325650857521467</v>
      </c>
      <c r="AJ198" s="6"/>
      <c r="AK198" s="6"/>
      <c r="AL198" s="6"/>
      <c r="AM198" s="6"/>
      <c r="AN198" s="6">
        <v>4.7130539880783484</v>
      </c>
      <c r="AO198" s="6">
        <v>1.7159733334281257</v>
      </c>
      <c r="AP198" s="6">
        <v>2.000702228661293</v>
      </c>
      <c r="AQ198" s="6">
        <v>111.47500000000001</v>
      </c>
      <c r="AR198" s="6"/>
      <c r="AS198" s="6"/>
      <c r="AT198" s="6">
        <v>1.2784988705466984</v>
      </c>
      <c r="AU198" s="6">
        <v>1</v>
      </c>
      <c r="AV198" s="10"/>
      <c r="AW198" s="13">
        <v>59.871858045387739</v>
      </c>
      <c r="AX198" s="1" t="s">
        <v>150</v>
      </c>
      <c r="AY198" s="17">
        <v>22.897769028871402</v>
      </c>
      <c r="AZ198" s="12">
        <v>100</v>
      </c>
      <c r="BA198" s="12">
        <v>0</v>
      </c>
      <c r="BB198" s="12">
        <v>0</v>
      </c>
      <c r="BC198" s="12">
        <v>100</v>
      </c>
      <c r="BD198" s="12">
        <v>0</v>
      </c>
      <c r="BE198" s="12">
        <v>0</v>
      </c>
      <c r="BF198" s="18">
        <v>60.109998342537821</v>
      </c>
      <c r="BG198" s="18">
        <v>36.695911380922617</v>
      </c>
      <c r="BH198" s="18">
        <v>3.1940902765395651</v>
      </c>
      <c r="BI198" s="15"/>
      <c r="BJ198" s="19">
        <f t="shared" ca="1" si="21"/>
        <v>1</v>
      </c>
      <c r="BK198" s="18">
        <f t="shared" ca="1" si="22"/>
        <v>4.3241078951888854</v>
      </c>
      <c r="BL198" s="17">
        <f t="shared" si="23"/>
        <v>3.276437715996571</v>
      </c>
      <c r="BM198" s="17">
        <f t="shared" ca="1" si="24"/>
        <v>3.3232156620389026</v>
      </c>
      <c r="BN198" s="16">
        <f t="shared" si="25"/>
        <v>3.2037393334787017</v>
      </c>
      <c r="BO198" s="15"/>
      <c r="BP198" s="2"/>
    </row>
    <row r="199" spans="1:68" x14ac:dyDescent="0.2">
      <c r="A199">
        <v>9.3000000000000007</v>
      </c>
      <c r="B199">
        <v>2.1</v>
      </c>
      <c r="C199">
        <v>0.16844000000000001</v>
      </c>
      <c r="D199">
        <v>-0.14018</v>
      </c>
      <c r="E199">
        <v>1.0410000000000001E-2</v>
      </c>
      <c r="F199">
        <v>1.9214</v>
      </c>
      <c r="G199">
        <v>2.01715</v>
      </c>
      <c r="H199" s="15"/>
      <c r="I199" s="11">
        <f t="shared" si="19"/>
        <v>30.511811023622048</v>
      </c>
      <c r="J199" s="10">
        <f t="shared" si="20"/>
        <v>-23.061811023622049</v>
      </c>
      <c r="K199" s="6">
        <v>106</v>
      </c>
      <c r="L199" s="10">
        <v>3284.4488188976461</v>
      </c>
      <c r="M199" s="10">
        <v>1564.7637795275562</v>
      </c>
      <c r="N199" s="10">
        <v>13.221784776902886</v>
      </c>
      <c r="O199" s="10">
        <v>4.5653589554357135</v>
      </c>
      <c r="P199" s="10">
        <v>4.8785356529510873</v>
      </c>
      <c r="Q199" s="10">
        <v>0.11945810422650806</v>
      </c>
      <c r="R199" s="10">
        <v>2.448646740016061</v>
      </c>
      <c r="S199" s="10">
        <v>21.748381771900938</v>
      </c>
      <c r="T199" s="14" t="s">
        <v>33</v>
      </c>
      <c r="U199" s="6">
        <v>3</v>
      </c>
      <c r="V199" s="14" t="s">
        <v>33</v>
      </c>
      <c r="W199" s="6">
        <v>3</v>
      </c>
      <c r="X199" s="14" t="s">
        <v>33</v>
      </c>
      <c r="Y199" s="6">
        <v>3</v>
      </c>
      <c r="Z199" s="14" t="s">
        <v>33</v>
      </c>
      <c r="AA199" s="9">
        <v>3</v>
      </c>
      <c r="AB199" s="7">
        <v>66.890092102798434</v>
      </c>
      <c r="AC199" s="6">
        <v>30.42860824721069</v>
      </c>
      <c r="AD199" s="13">
        <v>2.6812996499908754</v>
      </c>
      <c r="AE199" s="8">
        <v>487.85356529510875</v>
      </c>
      <c r="AF199" s="6">
        <v>383.69525514107278</v>
      </c>
      <c r="AG199" s="6">
        <v>243.92678264755438</v>
      </c>
      <c r="AH199" s="6">
        <v>175.40428103995993</v>
      </c>
      <c r="AI199" s="6">
        <v>4.0838883929555347</v>
      </c>
      <c r="AJ199" s="6"/>
      <c r="AK199" s="6"/>
      <c r="AL199" s="6"/>
      <c r="AM199" s="6"/>
      <c r="AN199" s="6">
        <v>4.5653589554357135</v>
      </c>
      <c r="AO199" s="6">
        <v>1.7173660281251237</v>
      </c>
      <c r="AP199" s="6">
        <v>1</v>
      </c>
      <c r="AQ199" s="6">
        <v>111.47500000000001</v>
      </c>
      <c r="AR199" s="6"/>
      <c r="AS199" s="6"/>
      <c r="AT199" s="6">
        <v>1.2199144885493243</v>
      </c>
      <c r="AU199" s="6">
        <v>1</v>
      </c>
      <c r="AV199" s="10"/>
      <c r="AW199" s="13">
        <v>57.554288271160921</v>
      </c>
      <c r="AX199" s="1" t="s">
        <v>150</v>
      </c>
      <c r="AY199" s="17">
        <v>23.061811023621999</v>
      </c>
      <c r="AZ199" s="12">
        <v>100</v>
      </c>
      <c r="BA199" s="12">
        <v>0</v>
      </c>
      <c r="BB199" s="12">
        <v>0</v>
      </c>
      <c r="BC199" s="12">
        <v>100</v>
      </c>
      <c r="BD199" s="12">
        <v>0</v>
      </c>
      <c r="BE199" s="12">
        <v>0</v>
      </c>
      <c r="BF199" s="18">
        <v>66.890092102798434</v>
      </c>
      <c r="BG199" s="18">
        <v>30.42860824721069</v>
      </c>
      <c r="BH199" s="18">
        <v>2.6812996499908754</v>
      </c>
      <c r="BI199" s="15"/>
      <c r="BJ199" s="19">
        <f t="shared" ca="1" si="21"/>
        <v>1</v>
      </c>
      <c r="BK199" s="18">
        <f t="shared" ca="1" si="22"/>
        <v>4.1364853735039713</v>
      </c>
      <c r="BL199" s="17">
        <f t="shared" si="23"/>
        <v>3.6911809538205338</v>
      </c>
      <c r="BM199" s="17">
        <f t="shared" ca="1" si="24"/>
        <v>3.3668489386658376</v>
      </c>
      <c r="BN199" s="16">
        <f t="shared" si="25"/>
        <v>3.2354264444234055</v>
      </c>
      <c r="BO199" s="15"/>
      <c r="BP199" s="2"/>
    </row>
    <row r="200" spans="1:68" x14ac:dyDescent="0.2">
      <c r="A200">
        <v>9.35</v>
      </c>
      <c r="B200">
        <v>2.1</v>
      </c>
      <c r="C200">
        <v>0.16808000000000001</v>
      </c>
      <c r="D200">
        <v>-0.13975000000000001</v>
      </c>
      <c r="E200">
        <v>1.644E-2</v>
      </c>
      <c r="F200">
        <v>1.9191</v>
      </c>
      <c r="G200">
        <v>2.01525</v>
      </c>
      <c r="H200" s="15"/>
      <c r="I200" s="11">
        <f t="shared" si="19"/>
        <v>30.675853018372699</v>
      </c>
      <c r="J200" s="10">
        <f t="shared" si="20"/>
        <v>-23.2258530183727</v>
      </c>
      <c r="K200" s="6">
        <v>106</v>
      </c>
      <c r="L200" s="10">
        <v>3301.8372703412151</v>
      </c>
      <c r="M200" s="10">
        <v>1571.9160104986845</v>
      </c>
      <c r="N200" s="10">
        <v>13.292869641294836</v>
      </c>
      <c r="O200" s="10">
        <v>4.4704121487368775</v>
      </c>
      <c r="P200" s="10">
        <v>4.8068370979575041</v>
      </c>
      <c r="Q200" s="10">
        <v>0.12245151826015589</v>
      </c>
      <c r="R200" s="10">
        <v>2.5474447285136281</v>
      </c>
      <c r="S200" s="10">
        <v>23.36284369587684</v>
      </c>
      <c r="T200" s="14" t="s">
        <v>33</v>
      </c>
      <c r="U200" s="6">
        <v>3</v>
      </c>
      <c r="V200" s="14" t="s">
        <v>33</v>
      </c>
      <c r="W200" s="6">
        <v>3</v>
      </c>
      <c r="X200" s="14" t="s">
        <v>33</v>
      </c>
      <c r="Y200" s="6">
        <v>3</v>
      </c>
      <c r="Z200" s="14" t="s">
        <v>33</v>
      </c>
      <c r="AA200" s="9">
        <v>3</v>
      </c>
      <c r="AB200" s="7">
        <v>70.062550155920064</v>
      </c>
      <c r="AC200" s="6">
        <v>27.450354863121575</v>
      </c>
      <c r="AD200" s="13">
        <v>2.4870949809583598</v>
      </c>
      <c r="AE200" s="8">
        <v>480.68370979575036</v>
      </c>
      <c r="AF200" s="6">
        <v>374.23728093926485</v>
      </c>
      <c r="AG200" s="6">
        <v>240.34185489787521</v>
      </c>
      <c r="AH200" s="6">
        <v>207.1537519799727</v>
      </c>
      <c r="AI200" s="6">
        <v>3.9255022446884476</v>
      </c>
      <c r="AJ200" s="6"/>
      <c r="AK200" s="6"/>
      <c r="AL200" s="6"/>
      <c r="AM200" s="6"/>
      <c r="AN200" s="6">
        <v>4.4704121487368775</v>
      </c>
      <c r="AO200" s="6">
        <v>1.7147401143636387</v>
      </c>
      <c r="AP200" s="6">
        <v>1</v>
      </c>
      <c r="AQ200" s="6">
        <v>111.47500000000001</v>
      </c>
      <c r="AR200" s="6"/>
      <c r="AS200" s="6"/>
      <c r="AT200" s="6">
        <v>1.1819296355601714</v>
      </c>
      <c r="AU200" s="6">
        <v>1</v>
      </c>
      <c r="AV200" s="10"/>
      <c r="AW200" s="13">
        <v>56.135592140889727</v>
      </c>
      <c r="AX200" s="1" t="s">
        <v>150</v>
      </c>
      <c r="AY200" s="17">
        <v>23.2258530183727</v>
      </c>
      <c r="AZ200" s="12">
        <v>100</v>
      </c>
      <c r="BA200" s="12">
        <v>0</v>
      </c>
      <c r="BB200" s="12">
        <v>0</v>
      </c>
      <c r="BC200" s="12">
        <v>100</v>
      </c>
      <c r="BD200" s="12">
        <v>0</v>
      </c>
      <c r="BE200" s="12">
        <v>0</v>
      </c>
      <c r="BF200" s="18">
        <v>70.062550155920064</v>
      </c>
      <c r="BG200" s="18">
        <v>27.450354863121575</v>
      </c>
      <c r="BH200" s="18">
        <v>2.4870949809583598</v>
      </c>
      <c r="BI200" s="15"/>
      <c r="BJ200" s="19">
        <f t="shared" ca="1" si="21"/>
        <v>1</v>
      </c>
      <c r="BK200" s="18">
        <f t="shared" ca="1" si="22"/>
        <v>4.0153779740250801</v>
      </c>
      <c r="BL200" s="17">
        <f t="shared" si="23"/>
        <v>3.8800596309456816</v>
      </c>
      <c r="BM200" s="17">
        <f t="shared" ca="1" si="24"/>
        <v>3.3893097412613016</v>
      </c>
      <c r="BN200" s="16">
        <f t="shared" si="25"/>
        <v>3.2495688501219422</v>
      </c>
      <c r="BO200" s="15"/>
      <c r="BP200" s="2"/>
    </row>
    <row r="201" spans="1:68" x14ac:dyDescent="0.2">
      <c r="A201">
        <v>9.4</v>
      </c>
      <c r="B201">
        <v>2.2000000000000002</v>
      </c>
      <c r="C201">
        <v>0.16833000000000001</v>
      </c>
      <c r="D201">
        <v>-0.13977000000000001</v>
      </c>
      <c r="E201">
        <v>2.3230000000000001E-2</v>
      </c>
      <c r="F201">
        <v>1.9202300000000001</v>
      </c>
      <c r="G201">
        <v>2.0184799999999998</v>
      </c>
      <c r="H201" s="15"/>
      <c r="I201" s="11">
        <f t="shared" si="19"/>
        <v>30.83989501312336</v>
      </c>
      <c r="J201" s="10">
        <f t="shared" si="20"/>
        <v>-23.389895013123361</v>
      </c>
      <c r="K201" s="6">
        <v>106</v>
      </c>
      <c r="L201" s="10">
        <v>3319.225721784785</v>
      </c>
      <c r="M201" s="10">
        <v>1579.0682414698133</v>
      </c>
      <c r="N201" s="10">
        <v>13.363954505686788</v>
      </c>
      <c r="O201" s="10">
        <v>4.5363474311666252</v>
      </c>
      <c r="P201" s="10">
        <v>4.8989507600022879</v>
      </c>
      <c r="Q201" s="10">
        <v>0.12231228970045138</v>
      </c>
      <c r="R201" s="10">
        <v>2.4967037982719846</v>
      </c>
      <c r="S201" s="10">
        <v>25.180786724698795</v>
      </c>
      <c r="T201" s="14" t="s">
        <v>33</v>
      </c>
      <c r="U201" s="6">
        <v>3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33</v>
      </c>
      <c r="AA201" s="9">
        <v>3</v>
      </c>
      <c r="AB201" s="7">
        <v>68.772355246875676</v>
      </c>
      <c r="AC201" s="6">
        <v>28.663581763399819</v>
      </c>
      <c r="AD201" s="13">
        <v>2.5640629897245022</v>
      </c>
      <c r="AE201" s="8">
        <v>489.89507600022881</v>
      </c>
      <c r="AF201" s="6">
        <v>384.05133227138236</v>
      </c>
      <c r="AG201" s="6">
        <v>244.94753800011441</v>
      </c>
      <c r="AH201" s="6">
        <v>243.08911993396129</v>
      </c>
      <c r="AI201" s="6">
        <v>4.0052808855104027</v>
      </c>
      <c r="AJ201" s="6"/>
      <c r="AK201" s="6"/>
      <c r="AL201" s="6"/>
      <c r="AM201" s="6"/>
      <c r="AN201" s="6">
        <v>4.5363474311666252</v>
      </c>
      <c r="AO201" s="6">
        <v>1.733380508193731</v>
      </c>
      <c r="AP201" s="6">
        <v>1</v>
      </c>
      <c r="AQ201" s="6">
        <v>111.47500000000001</v>
      </c>
      <c r="AR201" s="6"/>
      <c r="AS201" s="6"/>
      <c r="AT201" s="6">
        <v>1.2079575043581949</v>
      </c>
      <c r="AU201" s="6">
        <v>1</v>
      </c>
      <c r="AV201" s="10"/>
      <c r="AW201" s="13">
        <v>57.607699840707355</v>
      </c>
      <c r="AX201" s="1" t="s">
        <v>150</v>
      </c>
      <c r="AY201" s="17">
        <v>23.3898950131234</v>
      </c>
      <c r="AZ201" s="12">
        <v>100</v>
      </c>
      <c r="BA201" s="12">
        <v>0</v>
      </c>
      <c r="BB201" s="12">
        <v>0</v>
      </c>
      <c r="BC201" s="12">
        <v>100</v>
      </c>
      <c r="BD201" s="12">
        <v>0</v>
      </c>
      <c r="BE201" s="12">
        <v>0</v>
      </c>
      <c r="BF201" s="18">
        <v>68.772355246875676</v>
      </c>
      <c r="BG201" s="18">
        <v>28.663581763399819</v>
      </c>
      <c r="BH201" s="18">
        <v>2.5640629897245022</v>
      </c>
      <c r="BI201" s="15"/>
      <c r="BJ201" s="19">
        <f t="shared" ca="1" si="21"/>
        <v>1</v>
      </c>
      <c r="BK201" s="18">
        <f t="shared" ca="1" si="22"/>
        <v>4.1028472538902889</v>
      </c>
      <c r="BL201" s="17">
        <f t="shared" si="23"/>
        <v>3.7758422711647444</v>
      </c>
      <c r="BM201" s="17">
        <f t="shared" ca="1" si="24"/>
        <v>3.3750881589049926</v>
      </c>
      <c r="BN201" s="16">
        <f t="shared" si="25"/>
        <v>3.238060960207628</v>
      </c>
      <c r="BO201" s="15"/>
      <c r="BP201" s="2"/>
    </row>
    <row r="202" spans="1:68" x14ac:dyDescent="0.2">
      <c r="A202">
        <v>9.4499999999999993</v>
      </c>
      <c r="B202">
        <v>2.1</v>
      </c>
      <c r="C202">
        <v>0.16805</v>
      </c>
      <c r="D202">
        <v>-0.14000000000000001</v>
      </c>
      <c r="E202">
        <v>2.9270000000000001E-2</v>
      </c>
      <c r="F202">
        <v>1.9180299999999999</v>
      </c>
      <c r="G202">
        <v>2.0162300000000002</v>
      </c>
      <c r="H202" s="15"/>
      <c r="I202" s="11">
        <f t="shared" si="19"/>
        <v>31.003937007874011</v>
      </c>
      <c r="J202" s="10">
        <f t="shared" si="20"/>
        <v>-23.553937007874012</v>
      </c>
      <c r="K202" s="6">
        <v>106</v>
      </c>
      <c r="L202" s="10">
        <v>3336.614173228354</v>
      </c>
      <c r="M202" s="10">
        <v>1586.2204724409416</v>
      </c>
      <c r="N202" s="10">
        <v>13.435039370078737</v>
      </c>
      <c r="O202" s="10">
        <v>4.4624999148453073</v>
      </c>
      <c r="P202" s="10">
        <v>4.848390049700825</v>
      </c>
      <c r="Q202" s="10">
        <v>0.12071116126384895</v>
      </c>
      <c r="R202" s="10">
        <v>2.4897163806220082</v>
      </c>
      <c r="S202" s="10">
        <v>26.797926031633196</v>
      </c>
      <c r="T202" s="14" t="s">
        <v>33</v>
      </c>
      <c r="U202" s="6">
        <v>3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69.37084758528718</v>
      </c>
      <c r="AC202" s="6">
        <v>28.101062706723141</v>
      </c>
      <c r="AD202" s="13">
        <v>2.5280897079896842</v>
      </c>
      <c r="AE202" s="8">
        <v>484.83900497008256</v>
      </c>
      <c r="AF202" s="6">
        <v>377.08016332747093</v>
      </c>
      <c r="AG202" s="6">
        <v>242.41950248504125</v>
      </c>
      <c r="AH202" s="6">
        <v>274.89366846626314</v>
      </c>
      <c r="AI202" s="6">
        <v>4.0165217523699184</v>
      </c>
      <c r="AJ202" s="6"/>
      <c r="AK202" s="6"/>
      <c r="AL202" s="6"/>
      <c r="AM202" s="6"/>
      <c r="AN202" s="6">
        <v>4.4624999148453073</v>
      </c>
      <c r="AO202" s="6">
        <v>1.7249438337421306</v>
      </c>
      <c r="AP202" s="6">
        <v>1</v>
      </c>
      <c r="AQ202" s="6">
        <v>111.47500000000001</v>
      </c>
      <c r="AR202" s="6"/>
      <c r="AS202" s="6"/>
      <c r="AT202" s="6">
        <v>1.1785987417615882</v>
      </c>
      <c r="AU202" s="6">
        <v>1</v>
      </c>
      <c r="AV202" s="10"/>
      <c r="AW202" s="13">
        <v>56.562024499120639</v>
      </c>
      <c r="AX202" s="1" t="s">
        <v>150</v>
      </c>
      <c r="AY202" s="17">
        <v>23.553937007874001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69.37084758528718</v>
      </c>
      <c r="BG202" s="18">
        <v>28.101062706723141</v>
      </c>
      <c r="BH202" s="18">
        <v>2.5280897079896842</v>
      </c>
      <c r="BI202" s="15"/>
      <c r="BJ202" s="19">
        <f t="shared" ca="1" si="21"/>
        <v>1</v>
      </c>
      <c r="BK202" s="18">
        <f t="shared" ca="1" si="22"/>
        <v>4.0096355057036996</v>
      </c>
      <c r="BL202" s="17">
        <f t="shared" si="23"/>
        <v>3.7958494374211051</v>
      </c>
      <c r="BM202" s="17">
        <f t="shared" ca="1" si="24"/>
        <v>3.3847600122185209</v>
      </c>
      <c r="BN202" s="16">
        <f t="shared" si="25"/>
        <v>3.2413579305068625</v>
      </c>
      <c r="BO202" s="15"/>
      <c r="BP202" s="2"/>
    </row>
    <row r="203" spans="1:68" x14ac:dyDescent="0.2">
      <c r="A203">
        <v>9.5</v>
      </c>
      <c r="B203">
        <v>2.1</v>
      </c>
      <c r="C203">
        <v>0.16792000000000001</v>
      </c>
      <c r="D203">
        <v>-0.13972999999999999</v>
      </c>
      <c r="E203">
        <v>3.5249999999999997E-2</v>
      </c>
      <c r="F203">
        <v>1.9175800000000001</v>
      </c>
      <c r="G203">
        <v>2.0161500000000001</v>
      </c>
      <c r="H203" s="15"/>
      <c r="I203" s="11">
        <f t="shared" si="19"/>
        <v>31.167979002624669</v>
      </c>
      <c r="J203" s="10">
        <f t="shared" si="20"/>
        <v>-23.71797900262467</v>
      </c>
      <c r="K203" s="6">
        <v>106</v>
      </c>
      <c r="L203" s="10">
        <v>3354.002624671924</v>
      </c>
      <c r="M203" s="10">
        <v>1593.3727034120702</v>
      </c>
      <c r="N203" s="10">
        <v>13.50612423447069</v>
      </c>
      <c r="O203" s="10">
        <v>4.4282135679818406</v>
      </c>
      <c r="P203" s="10">
        <v>4.8371591829695992</v>
      </c>
      <c r="Q203" s="10">
        <v>0.12259074681986058</v>
      </c>
      <c r="R203" s="10">
        <v>2.5343541980481286</v>
      </c>
      <c r="S203" s="10">
        <v>28.399001040816596</v>
      </c>
      <c r="T203" s="14" t="s">
        <v>33</v>
      </c>
      <c r="U203" s="6">
        <v>3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155</v>
      </c>
      <c r="AA203" s="9">
        <v>2</v>
      </c>
      <c r="AB203" s="7">
        <v>70.92705813485405</v>
      </c>
      <c r="AC203" s="6">
        <v>26.636414583047667</v>
      </c>
      <c r="AD203" s="13">
        <v>2.4365272820982757</v>
      </c>
      <c r="AE203" s="8">
        <v>483.7159182969599</v>
      </c>
      <c r="AF203" s="6">
        <v>374.73603480358724</v>
      </c>
      <c r="AG203" s="6">
        <v>241.85795914847995</v>
      </c>
      <c r="AH203" s="6">
        <v>306.36775144483005</v>
      </c>
      <c r="AI203" s="6">
        <v>3.9457783792421961</v>
      </c>
      <c r="AJ203" s="6"/>
      <c r="AK203" s="6"/>
      <c r="AL203" s="6"/>
      <c r="AM203" s="6"/>
      <c r="AN203" s="6">
        <v>4.4282135679818406</v>
      </c>
      <c r="AO203" s="6">
        <v>1.7303194995225457</v>
      </c>
      <c r="AP203" s="6">
        <v>1</v>
      </c>
      <c r="AQ203" s="6">
        <v>111.47500000000001</v>
      </c>
      <c r="AR203" s="6"/>
      <c r="AS203" s="6"/>
      <c r="AT203" s="6">
        <v>1.164667311381488</v>
      </c>
      <c r="AU203" s="6">
        <v>1</v>
      </c>
      <c r="AV203" s="10"/>
      <c r="AW203" s="13">
        <v>56.210405220538085</v>
      </c>
      <c r="AX203" s="1" t="s">
        <v>150</v>
      </c>
      <c r="AY203" s="17">
        <v>23.717979002624698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70.92705813485405</v>
      </c>
      <c r="BG203" s="18">
        <v>26.636414583047667</v>
      </c>
      <c r="BH203" s="18">
        <v>2.4365272820982757</v>
      </c>
      <c r="BI203" s="15"/>
      <c r="BJ203" s="19">
        <f t="shared" ca="1" si="21"/>
        <v>1</v>
      </c>
      <c r="BK203" s="18">
        <f t="shared" ca="1" si="22"/>
        <v>3.9666273482235908</v>
      </c>
      <c r="BL203" s="17">
        <f t="shared" si="23"/>
        <v>3.8792602090882298</v>
      </c>
      <c r="BM203" s="17">
        <f t="shared" ca="1" si="24"/>
        <v>3.3937495887564726</v>
      </c>
      <c r="BN203" s="16">
        <f t="shared" si="25"/>
        <v>3.2460848088326584</v>
      </c>
      <c r="BO203" s="15"/>
      <c r="BP203" s="2"/>
    </row>
    <row r="204" spans="1:68" x14ac:dyDescent="0.2">
      <c r="A204">
        <v>9.5500000000000007</v>
      </c>
      <c r="B204">
        <v>2.1</v>
      </c>
      <c r="C204">
        <v>0.16769999999999999</v>
      </c>
      <c r="D204">
        <v>-0.13943</v>
      </c>
      <c r="E204">
        <v>3.9480000000000001E-2</v>
      </c>
      <c r="F204">
        <v>1.91448</v>
      </c>
      <c r="G204">
        <v>2.0167299999999999</v>
      </c>
      <c r="H204" s="15"/>
      <c r="I204" s="11">
        <f t="shared" si="19"/>
        <v>31.332020997375327</v>
      </c>
      <c r="J204" s="10">
        <f t="shared" si="20"/>
        <v>-23.882020997375328</v>
      </c>
      <c r="K204" s="6">
        <v>106</v>
      </c>
      <c r="L204" s="10">
        <v>3371.3910761154939</v>
      </c>
      <c r="M204" s="10">
        <v>1600.5249343831988</v>
      </c>
      <c r="N204" s="10">
        <v>13.577209098862642</v>
      </c>
      <c r="O204" s="10">
        <v>4.3701905194436552</v>
      </c>
      <c r="P204" s="10">
        <v>4.7954446095082339</v>
      </c>
      <c r="Q204" s="10">
        <v>0.12467917521542887</v>
      </c>
      <c r="R204" s="10">
        <v>2.5999502729782242</v>
      </c>
      <c r="S204" s="10">
        <v>29.531534032262382</v>
      </c>
      <c r="T204" s="14" t="s">
        <v>33</v>
      </c>
      <c r="U204" s="6">
        <v>3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155</v>
      </c>
      <c r="AA204" s="9">
        <v>2</v>
      </c>
      <c r="AB204" s="7">
        <v>73.065707249159615</v>
      </c>
      <c r="AC204" s="6">
        <v>24.621366204046268</v>
      </c>
      <c r="AD204" s="13">
        <v>2.3129265467941131</v>
      </c>
      <c r="AE204" s="8">
        <v>479.54446095082341</v>
      </c>
      <c r="AF204" s="6">
        <v>368.80558784086367</v>
      </c>
      <c r="AG204" s="6">
        <v>239.7722304754117</v>
      </c>
      <c r="AH204" s="6">
        <v>328.20325577279459</v>
      </c>
      <c r="AI204" s="6">
        <v>3.8462274082438785</v>
      </c>
      <c r="AJ204" s="6"/>
      <c r="AK204" s="6"/>
      <c r="AL204" s="6"/>
      <c r="AM204" s="6"/>
      <c r="AN204" s="6">
        <v>4.3701905194436552</v>
      </c>
      <c r="AO204" s="6">
        <v>1.7310611159841791</v>
      </c>
      <c r="AP204" s="6">
        <v>1</v>
      </c>
      <c r="AQ204" s="6">
        <v>111.47500000000001</v>
      </c>
      <c r="AR204" s="6"/>
      <c r="AS204" s="6"/>
      <c r="AT204" s="6">
        <v>1.1392494451062245</v>
      </c>
      <c r="AU204" s="6">
        <v>1</v>
      </c>
      <c r="AV204" s="10"/>
      <c r="AW204" s="13">
        <v>55.320838176129556</v>
      </c>
      <c r="AX204" s="1" t="s">
        <v>150</v>
      </c>
      <c r="AY204" s="17">
        <v>23.882020997375299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73.065707249159615</v>
      </c>
      <c r="BG204" s="18">
        <v>24.621366204046268</v>
      </c>
      <c r="BH204" s="18">
        <v>2.3129265467941131</v>
      </c>
      <c r="BI204" s="15"/>
      <c r="BJ204" s="19">
        <f t="shared" ca="1" si="21"/>
        <v>1</v>
      </c>
      <c r="BK204" s="18">
        <f t="shared" ca="1" si="22"/>
        <v>3.8859114339870056</v>
      </c>
      <c r="BL204" s="17">
        <f t="shared" si="23"/>
        <v>4.0093001830940169</v>
      </c>
      <c r="BM204" s="17">
        <f t="shared" ca="1" si="24"/>
        <v>3.4089441457503735</v>
      </c>
      <c r="BN204" s="16">
        <f t="shared" si="25"/>
        <v>3.254902670411274</v>
      </c>
      <c r="BO204" s="15"/>
      <c r="BP204" s="2"/>
    </row>
    <row r="205" spans="1:68" x14ac:dyDescent="0.2">
      <c r="A205">
        <v>9.6</v>
      </c>
      <c r="B205">
        <v>2.2000000000000002</v>
      </c>
      <c r="C205">
        <v>0.16716</v>
      </c>
      <c r="D205">
        <v>-0.14183000000000001</v>
      </c>
      <c r="E205">
        <v>4.3770000000000003E-2</v>
      </c>
      <c r="F205">
        <v>1.91353</v>
      </c>
      <c r="G205">
        <v>2.0160999999999998</v>
      </c>
      <c r="H205" s="15"/>
      <c r="I205" s="11">
        <f t="shared" ref="I205:I268" si="26">IF(A205="(m)",0,A205/0.3048)</f>
        <v>31.496062992125982</v>
      </c>
      <c r="J205" s="10">
        <f t="shared" ref="J205:J268" si="27">$J$7-I205</f>
        <v>-24.046062992125982</v>
      </c>
      <c r="K205" s="6">
        <v>106</v>
      </c>
      <c r="L205" s="10">
        <v>3388.7795275590634</v>
      </c>
      <c r="M205" s="10">
        <v>1607.6771653543274</v>
      </c>
      <c r="N205" s="10">
        <v>13.648293963254591</v>
      </c>
      <c r="O205" s="10">
        <v>4.2277703093954058</v>
      </c>
      <c r="P205" s="10">
        <v>4.6695642004244178</v>
      </c>
      <c r="Q205" s="10">
        <v>0.10797174805088219</v>
      </c>
      <c r="R205" s="10">
        <v>2.312244642467248</v>
      </c>
      <c r="S205" s="10">
        <v>30.680131321459172</v>
      </c>
      <c r="T205" s="14" t="s">
        <v>33</v>
      </c>
      <c r="U205" s="6">
        <v>3</v>
      </c>
      <c r="V205" s="14" t="s">
        <v>33</v>
      </c>
      <c r="W205" s="6">
        <v>3</v>
      </c>
      <c r="X205" s="14" t="s">
        <v>33</v>
      </c>
      <c r="Y205" s="6">
        <v>3</v>
      </c>
      <c r="Z205" s="14" t="s">
        <v>155</v>
      </c>
      <c r="AA205" s="9">
        <v>2</v>
      </c>
      <c r="AB205" s="7">
        <v>67.471224013733362</v>
      </c>
      <c r="AC205" s="6">
        <v>29.884438847541773</v>
      </c>
      <c r="AD205" s="13">
        <v>2.6443371387248713</v>
      </c>
      <c r="AE205" s="8">
        <v>466.95642004244183</v>
      </c>
      <c r="AF205" s="6">
        <v>352.97327786373427</v>
      </c>
      <c r="AG205" s="6">
        <v>233.47821002122089</v>
      </c>
      <c r="AH205" s="6">
        <v>350.36922565449419</v>
      </c>
      <c r="AI205" s="6">
        <v>4.3248018900498524</v>
      </c>
      <c r="AJ205" s="6"/>
      <c r="AK205" s="6"/>
      <c r="AL205" s="6"/>
      <c r="AM205" s="6"/>
      <c r="AN205" s="6">
        <v>4.2277703093954058</v>
      </c>
      <c r="AO205" s="6">
        <v>1.6782399709260698</v>
      </c>
      <c r="AP205" s="6">
        <v>1</v>
      </c>
      <c r="AQ205" s="6">
        <v>111.47500000000001</v>
      </c>
      <c r="AR205" s="6"/>
      <c r="AS205" s="6"/>
      <c r="AT205" s="6">
        <v>1.0822144037287591</v>
      </c>
      <c r="AU205" s="6">
        <v>1</v>
      </c>
      <c r="AV205" s="10"/>
      <c r="AW205" s="13">
        <v>52.945991679560137</v>
      </c>
      <c r="AX205" s="1" t="s">
        <v>150</v>
      </c>
      <c r="AY205" s="17">
        <v>24.046062992126</v>
      </c>
      <c r="AZ205" s="12">
        <v>100</v>
      </c>
      <c r="BA205" s="12">
        <v>0</v>
      </c>
      <c r="BB205" s="12">
        <v>0</v>
      </c>
      <c r="BC205" s="12">
        <v>100</v>
      </c>
      <c r="BD205" s="12">
        <v>0</v>
      </c>
      <c r="BE205" s="12">
        <v>0</v>
      </c>
      <c r="BF205" s="18">
        <v>67.471224013733362</v>
      </c>
      <c r="BG205" s="18">
        <v>29.884438847541773</v>
      </c>
      <c r="BH205" s="18">
        <v>2.6443371387248713</v>
      </c>
      <c r="BI205" s="15"/>
      <c r="BJ205" s="19">
        <f t="shared" ca="1" si="21"/>
        <v>1</v>
      </c>
      <c r="BK205" s="18">
        <f t="shared" ca="1" si="22"/>
        <v>3.7012088008218571</v>
      </c>
      <c r="BL205" s="17">
        <f t="shared" si="23"/>
        <v>3.6290896668446195</v>
      </c>
      <c r="BM205" s="17">
        <f t="shared" ca="1" si="24"/>
        <v>3.4040108390765282</v>
      </c>
      <c r="BN205" s="16">
        <f t="shared" si="25"/>
        <v>3.2396922444688045</v>
      </c>
      <c r="BO205" s="15"/>
      <c r="BP205" s="2"/>
    </row>
    <row r="206" spans="1:68" x14ac:dyDescent="0.2">
      <c r="A206">
        <v>9.65</v>
      </c>
      <c r="B206">
        <v>0.3</v>
      </c>
      <c r="C206">
        <v>0.16783000000000001</v>
      </c>
      <c r="D206">
        <v>-0.14104</v>
      </c>
      <c r="E206">
        <v>4.7500000000000001E-2</v>
      </c>
      <c r="F206">
        <v>1.91293</v>
      </c>
      <c r="G206">
        <v>2.0171299999999999</v>
      </c>
      <c r="H206" s="15"/>
      <c r="I206" s="11">
        <f t="shared" si="26"/>
        <v>31.66010498687664</v>
      </c>
      <c r="J206" s="10">
        <f t="shared" si="27"/>
        <v>-24.21010498687664</v>
      </c>
      <c r="K206" s="6">
        <v>106</v>
      </c>
      <c r="L206" s="10">
        <v>3406.1679790026333</v>
      </c>
      <c r="M206" s="10">
        <v>1614.8293963254559</v>
      </c>
      <c r="N206" s="10">
        <v>13.719378827646544</v>
      </c>
      <c r="O206" s="10">
        <v>4.4044768663071299</v>
      </c>
      <c r="P206" s="10">
        <v>4.8606515166828403</v>
      </c>
      <c r="Q206" s="10">
        <v>0.11347127615921221</v>
      </c>
      <c r="R206" s="10">
        <v>2.334486966814088</v>
      </c>
      <c r="S206" s="10">
        <v>31.678795164979924</v>
      </c>
      <c r="T206" s="14" t="s">
        <v>33</v>
      </c>
      <c r="U206" s="6">
        <v>3</v>
      </c>
      <c r="V206" s="14" t="s">
        <v>33</v>
      </c>
      <c r="W206" s="6">
        <v>3</v>
      </c>
      <c r="X206" s="14" t="s">
        <v>33</v>
      </c>
      <c r="Y206" s="6">
        <v>3</v>
      </c>
      <c r="Z206" s="14" t="s">
        <v>155</v>
      </c>
      <c r="AA206" s="9">
        <v>2</v>
      </c>
      <c r="AB206" s="7">
        <v>66.924130064238142</v>
      </c>
      <c r="AC206" s="6">
        <v>30.396756592758237</v>
      </c>
      <c r="AD206" s="13">
        <v>2.6791133430036167</v>
      </c>
      <c r="AE206" s="8">
        <v>486.06515166828405</v>
      </c>
      <c r="AF206" s="6">
        <v>374.43128851510335</v>
      </c>
      <c r="AG206" s="6">
        <v>243.03257583414202</v>
      </c>
      <c r="AH206" s="6">
        <v>369.45085036800094</v>
      </c>
      <c r="AI206" s="6">
        <v>4.2835964141822398</v>
      </c>
      <c r="AJ206" s="6"/>
      <c r="AK206" s="6"/>
      <c r="AL206" s="6"/>
      <c r="AM206" s="6"/>
      <c r="AN206" s="6">
        <v>4.4044768663071299</v>
      </c>
      <c r="AO206" s="6">
        <v>1.7252337473624482</v>
      </c>
      <c r="AP206" s="6">
        <v>1</v>
      </c>
      <c r="AQ206" s="6">
        <v>111.47500000000001</v>
      </c>
      <c r="AR206" s="6"/>
      <c r="AS206" s="6"/>
      <c r="AT206" s="6">
        <v>1.1453535717965855</v>
      </c>
      <c r="AU206" s="6">
        <v>1</v>
      </c>
      <c r="AV206" s="10"/>
      <c r="AW206" s="13">
        <v>56.164693277265506</v>
      </c>
      <c r="AX206" s="1" t="s">
        <v>150</v>
      </c>
      <c r="AY206" s="17">
        <v>24.210104986876601</v>
      </c>
      <c r="AZ206" s="12">
        <v>100</v>
      </c>
      <c r="BA206" s="12">
        <v>0</v>
      </c>
      <c r="BB206" s="12">
        <v>0</v>
      </c>
      <c r="BC206" s="12">
        <v>100</v>
      </c>
      <c r="BD206" s="12">
        <v>0</v>
      </c>
      <c r="BE206" s="12">
        <v>0</v>
      </c>
      <c r="BF206" s="18">
        <v>66.924130064238142</v>
      </c>
      <c r="BG206" s="18">
        <v>30.396756592758237</v>
      </c>
      <c r="BH206" s="18">
        <v>2.6791133430036167</v>
      </c>
      <c r="BI206" s="15"/>
      <c r="BJ206" s="19">
        <f t="shared" ca="1" si="21"/>
        <v>1</v>
      </c>
      <c r="BK206" s="18">
        <f t="shared" ca="1" si="22"/>
        <v>3.9107134591017085</v>
      </c>
      <c r="BL206" s="17">
        <f t="shared" si="23"/>
        <v>3.5936294372933908</v>
      </c>
      <c r="BM206" s="17">
        <f t="shared" ca="1" si="24"/>
        <v>3.3814093250898578</v>
      </c>
      <c r="BN206" s="16">
        <f t="shared" si="25"/>
        <v>3.2265538854560094</v>
      </c>
      <c r="BO206" s="15"/>
      <c r="BP206" s="2"/>
    </row>
    <row r="207" spans="1:68" x14ac:dyDescent="0.2">
      <c r="A207">
        <v>9.6999999999999993</v>
      </c>
      <c r="B207">
        <v>2.2999999999999998</v>
      </c>
      <c r="C207">
        <v>0.16780999999999999</v>
      </c>
      <c r="D207">
        <v>-0.13783999999999999</v>
      </c>
      <c r="E207">
        <v>5.3800000000000001E-2</v>
      </c>
      <c r="F207">
        <v>1.91405</v>
      </c>
      <c r="G207">
        <v>2.01858</v>
      </c>
      <c r="H207" s="15"/>
      <c r="I207" s="11">
        <f t="shared" si="26"/>
        <v>31.824146981627294</v>
      </c>
      <c r="J207" s="10">
        <f t="shared" si="27"/>
        <v>-24.374146981627295</v>
      </c>
      <c r="K207" s="6">
        <v>106</v>
      </c>
      <c r="L207" s="10">
        <v>3423.5564304462027</v>
      </c>
      <c r="M207" s="10">
        <v>1621.9816272965845</v>
      </c>
      <c r="N207" s="10">
        <v>13.790463692038493</v>
      </c>
      <c r="O207" s="10">
        <v>4.3992020437127444</v>
      </c>
      <c r="P207" s="10">
        <v>4.8796659122879733</v>
      </c>
      <c r="Q207" s="10">
        <v>0.13574784571194104</v>
      </c>
      <c r="R207" s="10">
        <v>2.7819086009577183</v>
      </c>
      <c r="S207" s="10">
        <v>33.365546428835344</v>
      </c>
      <c r="T207" s="14" t="s">
        <v>33</v>
      </c>
      <c r="U207" s="6">
        <v>3</v>
      </c>
      <c r="V207" s="14" t="s">
        <v>33</v>
      </c>
      <c r="W207" s="6">
        <v>3</v>
      </c>
      <c r="X207" s="14" t="s">
        <v>33</v>
      </c>
      <c r="Y207" s="6">
        <v>3</v>
      </c>
      <c r="Z207" s="14" t="s">
        <v>155</v>
      </c>
      <c r="AA207" s="9">
        <v>2</v>
      </c>
      <c r="AB207" s="7">
        <v>77.880381243866395</v>
      </c>
      <c r="AC207" s="6">
        <v>20.095713754476904</v>
      </c>
      <c r="AD207" s="13">
        <v>2.0239050016567002</v>
      </c>
      <c r="AE207" s="8">
        <v>487.96659122879737</v>
      </c>
      <c r="AF207" s="6">
        <v>375.6454261484385</v>
      </c>
      <c r="AG207" s="6">
        <v>243.98329561439866</v>
      </c>
      <c r="AH207" s="6">
        <v>402.68741629982094</v>
      </c>
      <c r="AI207" s="6">
        <v>3.5946544025771852</v>
      </c>
      <c r="AJ207" s="6"/>
      <c r="AK207" s="6"/>
      <c r="AL207" s="6"/>
      <c r="AM207" s="6"/>
      <c r="AN207" s="6">
        <v>4.3992020437127444</v>
      </c>
      <c r="AO207" s="6">
        <v>1.777650754131517</v>
      </c>
      <c r="AP207" s="6">
        <v>1</v>
      </c>
      <c r="AQ207" s="6">
        <v>111.47500000000001</v>
      </c>
      <c r="AR207" s="6"/>
      <c r="AS207" s="6"/>
      <c r="AT207" s="6">
        <v>1.1432512614432588</v>
      </c>
      <c r="AU207" s="6">
        <v>1</v>
      </c>
      <c r="AV207" s="10"/>
      <c r="AW207" s="13">
        <v>56.346813922265774</v>
      </c>
      <c r="AX207" s="1" t="s">
        <v>150</v>
      </c>
      <c r="AY207" s="17">
        <v>24.374146981627302</v>
      </c>
      <c r="AZ207" s="12">
        <v>100</v>
      </c>
      <c r="BA207" s="12">
        <v>0</v>
      </c>
      <c r="BB207" s="12">
        <v>0</v>
      </c>
      <c r="BC207" s="12">
        <v>100</v>
      </c>
      <c r="BD207" s="12">
        <v>0</v>
      </c>
      <c r="BE207" s="12">
        <v>0</v>
      </c>
      <c r="BF207" s="18">
        <v>77.880381243866395</v>
      </c>
      <c r="BG207" s="18">
        <v>20.095713754476904</v>
      </c>
      <c r="BH207" s="18">
        <v>2.0239050016567002</v>
      </c>
      <c r="BI207" s="15"/>
      <c r="BJ207" s="19">
        <f t="shared" ref="BJ207:BJ270" ca="1" si="28">IF((0.381*BM207)+(0.05*(M207/2116.217)-0.15)&lt;1,(0.381*BM207)+(0.05*(M207/2116.217)-0.15),1)</f>
        <v>1</v>
      </c>
      <c r="BK207" s="18">
        <f t="shared" ref="BK207:BK270" ca="1" si="29">((P207-(L207/2000))/1.06)*(1.06/(M207/2000))^BJ207</f>
        <v>3.9061943042411702</v>
      </c>
      <c r="BL207" s="17">
        <f t="shared" ref="BL207:BL270" si="30">(Q207/(P207-(L207/2000)))*100</f>
        <v>4.2851217812334337</v>
      </c>
      <c r="BM207" s="17">
        <f t="shared" ref="BM207:BM270" ca="1" si="31">SQRT(((3.47-LOG(BK207))^2)+((LOG(BL207)+1.22)^2))</f>
        <v>3.4225821425529297</v>
      </c>
      <c r="BN207" s="16">
        <f t="shared" ref="BN207:BN270" si="32">SQRT(((3.47-LOG(P207/1.06))^2)+((LOG(R207)+1.22)^2))</f>
        <v>3.2632519550114218</v>
      </c>
      <c r="BO207" s="15"/>
      <c r="BP207" s="2"/>
    </row>
    <row r="208" spans="1:68" x14ac:dyDescent="0.2">
      <c r="A208">
        <v>9.75</v>
      </c>
      <c r="B208">
        <v>2.2000000000000002</v>
      </c>
      <c r="C208">
        <v>0.16825999999999999</v>
      </c>
      <c r="D208">
        <v>-0.13719999999999999</v>
      </c>
      <c r="E208">
        <v>6.7019999999999996E-2</v>
      </c>
      <c r="F208">
        <v>1.90808</v>
      </c>
      <c r="G208">
        <v>2.0147499999999998</v>
      </c>
      <c r="H208" s="15"/>
      <c r="I208" s="11">
        <f t="shared" si="26"/>
        <v>31.988188976377952</v>
      </c>
      <c r="J208" s="10">
        <f t="shared" si="27"/>
        <v>-24.538188976377953</v>
      </c>
      <c r="K208" s="6">
        <v>106</v>
      </c>
      <c r="L208" s="10">
        <v>3440.9448818897727</v>
      </c>
      <c r="M208" s="10">
        <v>1629.1338582677131</v>
      </c>
      <c r="N208" s="10">
        <v>13.861548556430446</v>
      </c>
      <c r="O208" s="10">
        <v>4.5178855520862919</v>
      </c>
      <c r="P208" s="10">
        <v>5.0493182245659067</v>
      </c>
      <c r="Q208" s="10">
        <v>0.14020315962248681</v>
      </c>
      <c r="R208" s="10">
        <v>2.7766750556614039</v>
      </c>
      <c r="S208" s="10">
        <v>36.905046699973227</v>
      </c>
      <c r="T208" s="14" t="s">
        <v>33</v>
      </c>
      <c r="U208" s="6">
        <v>3</v>
      </c>
      <c r="V208" s="14" t="s">
        <v>33</v>
      </c>
      <c r="W208" s="6">
        <v>3</v>
      </c>
      <c r="X208" s="14" t="s">
        <v>33</v>
      </c>
      <c r="Y208" s="6">
        <v>3</v>
      </c>
      <c r="Z208" s="14" t="s">
        <v>155</v>
      </c>
      <c r="AA208" s="9">
        <v>2</v>
      </c>
      <c r="AB208" s="7">
        <v>77.622687272997823</v>
      </c>
      <c r="AC208" s="6">
        <v>20.337011792683867</v>
      </c>
      <c r="AD208" s="13">
        <v>2.0403009343183092</v>
      </c>
      <c r="AE208" s="8">
        <v>504.93182245659062</v>
      </c>
      <c r="AF208" s="6">
        <v>394.58167162563234</v>
      </c>
      <c r="AG208" s="6">
        <v>253.69886684244301</v>
      </c>
      <c r="AH208" s="6">
        <v>474.03767609573725</v>
      </c>
      <c r="AI208" s="6">
        <v>3.601429695423255</v>
      </c>
      <c r="AJ208" s="6"/>
      <c r="AK208" s="6"/>
      <c r="AL208" s="6"/>
      <c r="AM208" s="6"/>
      <c r="AN208" s="6">
        <v>4.5178855520862919</v>
      </c>
      <c r="AO208" s="6">
        <v>1.8181988361755792</v>
      </c>
      <c r="AP208" s="6">
        <v>2.0295909347395442</v>
      </c>
      <c r="AQ208" s="6">
        <v>111.47500000000001</v>
      </c>
      <c r="AR208" s="6"/>
      <c r="AS208" s="6"/>
      <c r="AT208" s="6">
        <v>1.1975828303377469</v>
      </c>
      <c r="AU208" s="6">
        <v>1</v>
      </c>
      <c r="AV208" s="10"/>
      <c r="AW208" s="13">
        <v>59.187250743844849</v>
      </c>
      <c r="AX208" s="1" t="s">
        <v>150</v>
      </c>
      <c r="AY208" s="17">
        <v>24.538188976377999</v>
      </c>
      <c r="AZ208" s="12">
        <v>100</v>
      </c>
      <c r="BA208" s="12">
        <v>0</v>
      </c>
      <c r="BB208" s="12">
        <v>0</v>
      </c>
      <c r="BC208" s="12">
        <v>100</v>
      </c>
      <c r="BD208" s="12">
        <v>0</v>
      </c>
      <c r="BE208" s="12">
        <v>0</v>
      </c>
      <c r="BF208" s="18">
        <v>77.622687272997823</v>
      </c>
      <c r="BG208" s="18">
        <v>20.337011792683867</v>
      </c>
      <c r="BH208" s="18">
        <v>2.0403009343183092</v>
      </c>
      <c r="BI208" s="15"/>
      <c r="BJ208" s="19">
        <f t="shared" ca="1" si="28"/>
        <v>1</v>
      </c>
      <c r="BK208" s="18">
        <f t="shared" ca="1" si="29"/>
        <v>4.0866448962771438</v>
      </c>
      <c r="BL208" s="17">
        <f t="shared" si="30"/>
        <v>4.211764940038103</v>
      </c>
      <c r="BM208" s="17">
        <f t="shared" ca="1" si="31"/>
        <v>3.4020333770078151</v>
      </c>
      <c r="BN208" s="16">
        <f t="shared" si="32"/>
        <v>3.2500750676993864</v>
      </c>
      <c r="BO208" s="15"/>
      <c r="BP208" s="2"/>
    </row>
    <row r="209" spans="1:68" x14ac:dyDescent="0.2">
      <c r="A209">
        <v>9.8000000000000007</v>
      </c>
      <c r="B209">
        <v>2.1</v>
      </c>
      <c r="C209">
        <v>0.16825999999999999</v>
      </c>
      <c r="D209">
        <v>-0.13766999999999999</v>
      </c>
      <c r="E209">
        <v>7.1830000000000005E-2</v>
      </c>
      <c r="F209">
        <v>1.91103</v>
      </c>
      <c r="G209">
        <v>2.01878</v>
      </c>
      <c r="H209" s="15"/>
      <c r="I209" s="11">
        <f t="shared" si="26"/>
        <v>32.15223097112861</v>
      </c>
      <c r="J209" s="10">
        <f t="shared" si="27"/>
        <v>-24.702230971128611</v>
      </c>
      <c r="K209" s="6">
        <v>106</v>
      </c>
      <c r="L209" s="10">
        <v>3458.3333333333426</v>
      </c>
      <c r="M209" s="10">
        <v>1636.2860892388417</v>
      </c>
      <c r="N209" s="10">
        <v>13.932633420822397</v>
      </c>
      <c r="O209" s="10">
        <v>4.5178855520862919</v>
      </c>
      <c r="P209" s="10">
        <v>5.0678628498896652</v>
      </c>
      <c r="Q209" s="10">
        <v>0.13693128846942976</v>
      </c>
      <c r="R209" s="10">
        <v>2.7019533188908409</v>
      </c>
      <c r="S209" s="10">
        <v>38.192867903012043</v>
      </c>
      <c r="T209" s="14" t="s">
        <v>33</v>
      </c>
      <c r="U209" s="6">
        <v>3</v>
      </c>
      <c r="V209" s="14" t="s">
        <v>33</v>
      </c>
      <c r="W209" s="6">
        <v>3</v>
      </c>
      <c r="X209" s="14" t="s">
        <v>33</v>
      </c>
      <c r="Y209" s="6">
        <v>3</v>
      </c>
      <c r="Z209" s="14" t="s">
        <v>155</v>
      </c>
      <c r="AA209" s="9">
        <v>2</v>
      </c>
      <c r="AB209" s="7">
        <v>76.073077766267332</v>
      </c>
      <c r="AC209" s="6">
        <v>21.790816057330872</v>
      </c>
      <c r="AD209" s="13">
        <v>2.1361061764017983</v>
      </c>
      <c r="AE209" s="8">
        <v>506.78628498896649</v>
      </c>
      <c r="AF209" s="6">
        <v>395.74054216704104</v>
      </c>
      <c r="AG209" s="6">
        <v>255.08971374172489</v>
      </c>
      <c r="AH209" s="6">
        <v>499.06768077647268</v>
      </c>
      <c r="AI209" s="6">
        <v>3.7010261909724727</v>
      </c>
      <c r="AJ209" s="6"/>
      <c r="AK209" s="6"/>
      <c r="AL209" s="6"/>
      <c r="AM209" s="6"/>
      <c r="AN209" s="6">
        <v>4.5178855520862919</v>
      </c>
      <c r="AO209" s="6">
        <v>1.8183825020713571</v>
      </c>
      <c r="AP209" s="6">
        <v>2.0407177099337992</v>
      </c>
      <c r="AQ209" s="6">
        <v>111.47500000000001</v>
      </c>
      <c r="AR209" s="6"/>
      <c r="AS209" s="6"/>
      <c r="AT209" s="6">
        <v>1.1950640467844122</v>
      </c>
      <c r="AU209" s="6">
        <v>1</v>
      </c>
      <c r="AV209" s="10"/>
      <c r="AW209" s="13">
        <v>59.361081325056155</v>
      </c>
      <c r="AX209" s="1" t="s">
        <v>150</v>
      </c>
      <c r="AY209" s="17">
        <v>24.7022309711286</v>
      </c>
      <c r="AZ209" s="12">
        <v>100</v>
      </c>
      <c r="BA209" s="12">
        <v>0</v>
      </c>
      <c r="BB209" s="12">
        <v>0</v>
      </c>
      <c r="BC209" s="12">
        <v>100</v>
      </c>
      <c r="BD209" s="12">
        <v>0</v>
      </c>
      <c r="BE209" s="12">
        <v>0</v>
      </c>
      <c r="BF209" s="18">
        <v>76.073077766267332</v>
      </c>
      <c r="BG209" s="18">
        <v>21.790816057330872</v>
      </c>
      <c r="BH209" s="18">
        <v>2.1361061764017983</v>
      </c>
      <c r="BI209" s="15"/>
      <c r="BJ209" s="19">
        <f t="shared" ca="1" si="28"/>
        <v>1</v>
      </c>
      <c r="BK209" s="18">
        <f t="shared" ca="1" si="29"/>
        <v>4.0808220581720764</v>
      </c>
      <c r="BL209" s="17">
        <f t="shared" si="30"/>
        <v>4.1013401925431809</v>
      </c>
      <c r="BM209" s="17">
        <f t="shared" ca="1" si="31"/>
        <v>3.3963128421272839</v>
      </c>
      <c r="BN209" s="16">
        <f t="shared" si="32"/>
        <v>3.2426569308190607</v>
      </c>
      <c r="BO209" s="15"/>
      <c r="BP209" s="2"/>
    </row>
    <row r="210" spans="1:68" x14ac:dyDescent="0.2">
      <c r="A210">
        <v>9.85</v>
      </c>
      <c r="B210">
        <v>2.1</v>
      </c>
      <c r="C210">
        <v>0.16807</v>
      </c>
      <c r="D210">
        <v>-0.1386</v>
      </c>
      <c r="E210">
        <v>7.5770000000000004E-2</v>
      </c>
      <c r="F210">
        <v>1.9109</v>
      </c>
      <c r="G210">
        <v>2.0191499999999998</v>
      </c>
      <c r="H210" s="15"/>
      <c r="I210" s="11">
        <f t="shared" si="26"/>
        <v>32.316272965879264</v>
      </c>
      <c r="J210" s="10">
        <f t="shared" si="27"/>
        <v>-24.866272965879265</v>
      </c>
      <c r="K210" s="6">
        <v>106</v>
      </c>
      <c r="L210" s="10">
        <v>3475.721784776912</v>
      </c>
      <c r="M210" s="10">
        <v>1643.4383202099702</v>
      </c>
      <c r="N210" s="10">
        <v>14.003718285214347</v>
      </c>
      <c r="O210" s="10">
        <v>4.4677747374396839</v>
      </c>
      <c r="P210" s="10">
        <v>5.0329424351964063</v>
      </c>
      <c r="Q210" s="10">
        <v>0.13045716044316785</v>
      </c>
      <c r="R210" s="10">
        <v>2.5920654194423918</v>
      </c>
      <c r="S210" s="10">
        <v>39.247756788661306</v>
      </c>
      <c r="T210" s="14" t="s">
        <v>33</v>
      </c>
      <c r="U210" s="6">
        <v>3</v>
      </c>
      <c r="V210" s="14" t="s">
        <v>33</v>
      </c>
      <c r="W210" s="6">
        <v>3</v>
      </c>
      <c r="X210" s="14" t="s">
        <v>33</v>
      </c>
      <c r="Y210" s="6">
        <v>3</v>
      </c>
      <c r="Z210" s="14" t="s">
        <v>155</v>
      </c>
      <c r="AA210" s="9">
        <v>2</v>
      </c>
      <c r="AB210" s="7">
        <v>73.964875553691058</v>
      </c>
      <c r="AC210" s="6">
        <v>23.774288381765231</v>
      </c>
      <c r="AD210" s="13">
        <v>2.2608360645437111</v>
      </c>
      <c r="AE210" s="8">
        <v>503.29424351964064</v>
      </c>
      <c r="AF210" s="6">
        <v>390.60940800056534</v>
      </c>
      <c r="AG210" s="6">
        <v>252.47068263973048</v>
      </c>
      <c r="AH210" s="6">
        <v>519.30593492805167</v>
      </c>
      <c r="AI210" s="6">
        <v>3.8579273211982481</v>
      </c>
      <c r="AJ210" s="6"/>
      <c r="AK210" s="6"/>
      <c r="AL210" s="6"/>
      <c r="AM210" s="6"/>
      <c r="AN210" s="6">
        <v>4.4677747374396839</v>
      </c>
      <c r="AO210" s="6">
        <v>1.8030324412557375</v>
      </c>
      <c r="AP210" s="6">
        <v>2.0197654611178439</v>
      </c>
      <c r="AQ210" s="6">
        <v>111.47500000000001</v>
      </c>
      <c r="AR210" s="6"/>
      <c r="AS210" s="6"/>
      <c r="AT210" s="6">
        <v>1.1727334413733148</v>
      </c>
      <c r="AU210" s="6">
        <v>1</v>
      </c>
      <c r="AV210" s="10"/>
      <c r="AW210" s="13">
        <v>58.591411200084806</v>
      </c>
      <c r="AX210" s="1" t="s">
        <v>150</v>
      </c>
      <c r="AY210" s="17">
        <v>24.8662729658793</v>
      </c>
      <c r="AZ210" s="12">
        <v>100</v>
      </c>
      <c r="BA210" s="12">
        <v>0</v>
      </c>
      <c r="BB210" s="12">
        <v>0</v>
      </c>
      <c r="BC210" s="12">
        <v>100</v>
      </c>
      <c r="BD210" s="12">
        <v>0</v>
      </c>
      <c r="BE210" s="12">
        <v>0</v>
      </c>
      <c r="BF210" s="18">
        <v>73.964875553691058</v>
      </c>
      <c r="BG210" s="18">
        <v>23.774288381765231</v>
      </c>
      <c r="BH210" s="18">
        <v>2.2608360645437111</v>
      </c>
      <c r="BI210" s="15"/>
      <c r="BJ210" s="19">
        <f t="shared" ca="1" si="28"/>
        <v>1</v>
      </c>
      <c r="BK210" s="18">
        <f t="shared" ca="1" si="29"/>
        <v>4.0099850445095635</v>
      </c>
      <c r="BL210" s="17">
        <f t="shared" si="30"/>
        <v>3.9591481651770275</v>
      </c>
      <c r="BM210" s="17">
        <f t="shared" ca="1" si="31"/>
        <v>3.3944876807268232</v>
      </c>
      <c r="BN210" s="16">
        <f t="shared" si="32"/>
        <v>3.2361012697728357</v>
      </c>
      <c r="BO210" s="15"/>
      <c r="BP210" s="2"/>
    </row>
    <row r="211" spans="1:68" x14ac:dyDescent="0.2">
      <c r="A211">
        <v>9.9</v>
      </c>
      <c r="B211">
        <v>2.1</v>
      </c>
      <c r="C211">
        <v>0.16764000000000001</v>
      </c>
      <c r="D211">
        <v>-0.13941000000000001</v>
      </c>
      <c r="E211">
        <v>7.8200000000000006E-2</v>
      </c>
      <c r="F211">
        <v>1.90808</v>
      </c>
      <c r="G211">
        <v>2.0195799999999999</v>
      </c>
      <c r="H211" s="15"/>
      <c r="I211" s="11">
        <f t="shared" si="26"/>
        <v>32.480314960629919</v>
      </c>
      <c r="J211" s="10">
        <f t="shared" si="27"/>
        <v>-25.030314960629919</v>
      </c>
      <c r="K211" s="6">
        <v>106</v>
      </c>
      <c r="L211" s="10">
        <v>3493.1102362204815</v>
      </c>
      <c r="M211" s="10">
        <v>1650.5905511810988</v>
      </c>
      <c r="N211" s="10">
        <v>14.074803149606298</v>
      </c>
      <c r="O211" s="10">
        <v>4.3543660516605227</v>
      </c>
      <c r="P211" s="10">
        <v>4.9289024478656307</v>
      </c>
      <c r="Q211" s="10">
        <v>0.12481840377513337</v>
      </c>
      <c r="R211" s="10">
        <v>2.5323772400726585</v>
      </c>
      <c r="S211" s="10">
        <v>39.898360847576967</v>
      </c>
      <c r="T211" s="14" t="s">
        <v>33</v>
      </c>
      <c r="U211" s="6">
        <v>3</v>
      </c>
      <c r="V211" s="14" t="s">
        <v>33</v>
      </c>
      <c r="W211" s="6">
        <v>3</v>
      </c>
      <c r="X211" s="14" t="s">
        <v>33</v>
      </c>
      <c r="Y211" s="6">
        <v>3</v>
      </c>
      <c r="Z211" s="14" t="s">
        <v>155</v>
      </c>
      <c r="AA211" s="9">
        <v>2</v>
      </c>
      <c r="AB211" s="7">
        <v>73.444574045084693</v>
      </c>
      <c r="AC211" s="6">
        <v>24.264403627119208</v>
      </c>
      <c r="AD211" s="13">
        <v>2.2910223277961044</v>
      </c>
      <c r="AE211" s="8">
        <v>492.89024478656313</v>
      </c>
      <c r="AF211" s="6">
        <v>377.34655940614653</v>
      </c>
      <c r="AG211" s="6">
        <v>246.44512239328154</v>
      </c>
      <c r="AH211" s="6">
        <v>531.2274726439681</v>
      </c>
      <c r="AI211" s="6">
        <v>3.9488587410116991</v>
      </c>
      <c r="AJ211" s="6"/>
      <c r="AK211" s="6"/>
      <c r="AL211" s="6"/>
      <c r="AM211" s="6"/>
      <c r="AN211" s="6">
        <v>4.3543660516605227</v>
      </c>
      <c r="AO211" s="6">
        <v>1.7775593533693883</v>
      </c>
      <c r="AP211" s="6">
        <v>1</v>
      </c>
      <c r="AQ211" s="6">
        <v>111.47500000000001</v>
      </c>
      <c r="AR211" s="6"/>
      <c r="AS211" s="6"/>
      <c r="AT211" s="6">
        <v>1.1251675830826535</v>
      </c>
      <c r="AU211" s="6">
        <v>1</v>
      </c>
      <c r="AV211" s="10"/>
      <c r="AW211" s="13">
        <v>56.601983910921973</v>
      </c>
      <c r="AX211" s="1" t="s">
        <v>150</v>
      </c>
      <c r="AY211" s="17">
        <v>25.030314960629902</v>
      </c>
      <c r="AZ211" s="12">
        <v>100</v>
      </c>
      <c r="BA211" s="12">
        <v>0</v>
      </c>
      <c r="BB211" s="12">
        <v>0</v>
      </c>
      <c r="BC211" s="12">
        <v>100</v>
      </c>
      <c r="BD211" s="12">
        <v>0</v>
      </c>
      <c r="BE211" s="12">
        <v>0</v>
      </c>
      <c r="BF211" s="18">
        <v>73.444574045084693</v>
      </c>
      <c r="BG211" s="18">
        <v>24.264403627119208</v>
      </c>
      <c r="BH211" s="18">
        <v>2.2910223277961044</v>
      </c>
      <c r="BI211" s="15"/>
      <c r="BJ211" s="19">
        <f t="shared" ca="1" si="28"/>
        <v>1</v>
      </c>
      <c r="BK211" s="18">
        <f t="shared" ca="1" si="29"/>
        <v>3.8560105987256805</v>
      </c>
      <c r="BL211" s="17">
        <f t="shared" si="30"/>
        <v>3.9222118405512791</v>
      </c>
      <c r="BM211" s="17">
        <f t="shared" ca="1" si="31"/>
        <v>3.4066924763701949</v>
      </c>
      <c r="BN211" s="16">
        <f t="shared" si="32"/>
        <v>3.2388520497643118</v>
      </c>
      <c r="BO211" s="15"/>
      <c r="BP211" s="2"/>
    </row>
    <row r="212" spans="1:68" x14ac:dyDescent="0.2">
      <c r="A212">
        <v>9.9499999999999993</v>
      </c>
      <c r="B212">
        <v>2.1</v>
      </c>
      <c r="C212">
        <v>0.16744000000000001</v>
      </c>
      <c r="D212">
        <v>-0.14077999999999999</v>
      </c>
      <c r="E212">
        <v>8.1619999999999998E-2</v>
      </c>
      <c r="F212">
        <v>1.9077299999999999</v>
      </c>
      <c r="G212">
        <v>2.0198800000000001</v>
      </c>
      <c r="H212" s="15"/>
      <c r="I212" s="11">
        <f t="shared" si="26"/>
        <v>32.644356955380573</v>
      </c>
      <c r="J212" s="10">
        <f t="shared" si="27"/>
        <v>-25.194356955380574</v>
      </c>
      <c r="K212" s="6">
        <v>106</v>
      </c>
      <c r="L212" s="10">
        <v>3510.498687664051</v>
      </c>
      <c r="M212" s="10">
        <v>1657.7427821522274</v>
      </c>
      <c r="N212" s="10">
        <v>14.145888013998249</v>
      </c>
      <c r="O212" s="10">
        <v>4.3016178257167237</v>
      </c>
      <c r="P212" s="10">
        <v>4.8893397975158557</v>
      </c>
      <c r="Q212" s="10">
        <v>0.11528124743537148</v>
      </c>
      <c r="R212" s="10">
        <v>2.3578080519979983</v>
      </c>
      <c r="S212" s="10">
        <v>40.814025819384199</v>
      </c>
      <c r="T212" s="14" t="s">
        <v>33</v>
      </c>
      <c r="U212" s="6">
        <v>3</v>
      </c>
      <c r="V212" s="14" t="s">
        <v>33</v>
      </c>
      <c r="W212" s="6">
        <v>3</v>
      </c>
      <c r="X212" s="14" t="s">
        <v>33</v>
      </c>
      <c r="Y212" s="6">
        <v>3</v>
      </c>
      <c r="Z212" s="14" t="s">
        <v>155</v>
      </c>
      <c r="AA212" s="9">
        <v>2</v>
      </c>
      <c r="AB212" s="7">
        <v>69.74473741040714</v>
      </c>
      <c r="AC212" s="6">
        <v>27.749401092854583</v>
      </c>
      <c r="AD212" s="13">
        <v>2.5058614967382784</v>
      </c>
      <c r="AE212" s="8">
        <v>488.93397975158558</v>
      </c>
      <c r="AF212" s="6">
        <v>371.66927986831593</v>
      </c>
      <c r="AG212" s="6">
        <v>244.46698987579279</v>
      </c>
      <c r="AH212" s="6">
        <v>548.60169199651091</v>
      </c>
      <c r="AI212" s="6">
        <v>4.241227351618396</v>
      </c>
      <c r="AJ212" s="6"/>
      <c r="AK212" s="6"/>
      <c r="AL212" s="6"/>
      <c r="AM212" s="6"/>
      <c r="AN212" s="6">
        <v>4.3016178257167237</v>
      </c>
      <c r="AO212" s="6">
        <v>1.7541762744113298</v>
      </c>
      <c r="AP212" s="6">
        <v>1</v>
      </c>
      <c r="AQ212" s="6">
        <v>111.47500000000001</v>
      </c>
      <c r="AR212" s="6"/>
      <c r="AS212" s="6"/>
      <c r="AT212" s="6">
        <v>1.101756109439523</v>
      </c>
      <c r="AU212" s="6">
        <v>1</v>
      </c>
      <c r="AV212" s="10"/>
      <c r="AW212" s="13">
        <v>55.750391980247393</v>
      </c>
      <c r="AX212" s="1" t="s">
        <v>150</v>
      </c>
      <c r="AY212" s="17">
        <v>25.194356955380599</v>
      </c>
      <c r="AZ212" s="12">
        <v>100</v>
      </c>
      <c r="BA212" s="12">
        <v>0</v>
      </c>
      <c r="BB212" s="12">
        <v>0</v>
      </c>
      <c r="BC212" s="12">
        <v>100</v>
      </c>
      <c r="BD212" s="12">
        <v>0</v>
      </c>
      <c r="BE212" s="12">
        <v>0</v>
      </c>
      <c r="BF212" s="18">
        <v>69.74473741040714</v>
      </c>
      <c r="BG212" s="18">
        <v>27.749401092854583</v>
      </c>
      <c r="BH212" s="18">
        <v>2.5058614967382784</v>
      </c>
      <c r="BI212" s="15"/>
      <c r="BJ212" s="19">
        <f t="shared" ca="1" si="28"/>
        <v>1</v>
      </c>
      <c r="BK212" s="18">
        <f t="shared" ca="1" si="29"/>
        <v>3.7811540938997528</v>
      </c>
      <c r="BL212" s="17">
        <f t="shared" si="30"/>
        <v>3.6782999450404872</v>
      </c>
      <c r="BM212" s="17">
        <f t="shared" ca="1" si="31"/>
        <v>3.3991723195315124</v>
      </c>
      <c r="BN212" s="16">
        <f t="shared" si="32"/>
        <v>3.2264580320039022</v>
      </c>
      <c r="BO212" s="15"/>
      <c r="BP212" s="2"/>
    </row>
    <row r="213" spans="1:68" x14ac:dyDescent="0.2">
      <c r="A213">
        <v>10</v>
      </c>
      <c r="B213">
        <v>2.2000000000000002</v>
      </c>
      <c r="C213">
        <v>0.16744999999999999</v>
      </c>
      <c r="D213">
        <v>-0.14019000000000001</v>
      </c>
      <c r="E213">
        <v>8.5139999999999993E-2</v>
      </c>
      <c r="F213">
        <v>1.9074500000000001</v>
      </c>
      <c r="G213">
        <v>2.0193300000000001</v>
      </c>
      <c r="H213" s="15"/>
      <c r="I213" s="11">
        <f t="shared" si="26"/>
        <v>32.808398950131235</v>
      </c>
      <c r="J213" s="10">
        <f t="shared" si="27"/>
        <v>-25.358398950131235</v>
      </c>
      <c r="K213" s="6">
        <v>106</v>
      </c>
      <c r="L213" s="10">
        <v>3527.8871391076209</v>
      </c>
      <c r="M213" s="10">
        <v>1664.8950131233562</v>
      </c>
      <c r="N213" s="10">
        <v>14.216972878390202</v>
      </c>
      <c r="O213" s="10">
        <v>4.3042552370139093</v>
      </c>
      <c r="P213" s="10">
        <v>4.90554832755309</v>
      </c>
      <c r="Q213" s="10">
        <v>0.1193884899466557</v>
      </c>
      <c r="R213" s="10">
        <v>2.4337440378700177</v>
      </c>
      <c r="S213" s="10">
        <v>41.756464620776434</v>
      </c>
      <c r="T213" s="14" t="s">
        <v>33</v>
      </c>
      <c r="U213" s="6">
        <v>3</v>
      </c>
      <c r="V213" s="14" t="s">
        <v>33</v>
      </c>
      <c r="W213" s="6">
        <v>3</v>
      </c>
      <c r="X213" s="14" t="s">
        <v>33</v>
      </c>
      <c r="Y213" s="6">
        <v>3</v>
      </c>
      <c r="Z213" s="14" t="s">
        <v>155</v>
      </c>
      <c r="AA213" s="9">
        <v>2</v>
      </c>
      <c r="AB213" s="7">
        <v>71.740488722934288</v>
      </c>
      <c r="AC213" s="6">
        <v>25.870117060349529</v>
      </c>
      <c r="AD213" s="13">
        <v>2.3893942167161795</v>
      </c>
      <c r="AE213" s="8">
        <v>490.55483275530895</v>
      </c>
      <c r="AF213" s="6">
        <v>372.55331567013343</v>
      </c>
      <c r="AG213" s="6">
        <v>245.2774163776545</v>
      </c>
      <c r="AH213" s="6">
        <v>566.52668727194532</v>
      </c>
      <c r="AI213" s="6">
        <v>4.1088955306704626</v>
      </c>
      <c r="AJ213" s="6"/>
      <c r="AK213" s="6"/>
      <c r="AL213" s="6"/>
      <c r="AM213" s="6"/>
      <c r="AN213" s="6">
        <v>4.3042552370139093</v>
      </c>
      <c r="AO213" s="6">
        <v>1.7691124918128167</v>
      </c>
      <c r="AP213" s="6">
        <v>1</v>
      </c>
      <c r="AQ213" s="6">
        <v>111.47500000000001</v>
      </c>
      <c r="AR213" s="6"/>
      <c r="AS213" s="6"/>
      <c r="AT213" s="6">
        <v>1.0989064876241619</v>
      </c>
      <c r="AU213" s="6">
        <v>1</v>
      </c>
      <c r="AV213" s="10"/>
      <c r="AW213" s="13">
        <v>55.882997350520014</v>
      </c>
      <c r="AX213" s="1" t="s">
        <v>150</v>
      </c>
      <c r="AY213" s="17">
        <v>25.3583989501312</v>
      </c>
      <c r="AZ213" s="12">
        <v>100</v>
      </c>
      <c r="BA213" s="12">
        <v>0</v>
      </c>
      <c r="BB213" s="12">
        <v>0</v>
      </c>
      <c r="BC213" s="12">
        <v>100</v>
      </c>
      <c r="BD213" s="12">
        <v>0</v>
      </c>
      <c r="BE213" s="12">
        <v>0</v>
      </c>
      <c r="BF213" s="18">
        <v>71.740488722934288</v>
      </c>
      <c r="BG213" s="18">
        <v>25.870117060349529</v>
      </c>
      <c r="BH213" s="18">
        <v>2.3893942167161795</v>
      </c>
      <c r="BI213" s="15"/>
      <c r="BJ213" s="19">
        <f t="shared" ca="1" si="28"/>
        <v>1</v>
      </c>
      <c r="BK213" s="18">
        <f t="shared" ca="1" si="29"/>
        <v>3.7739373753130585</v>
      </c>
      <c r="BL213" s="17">
        <f t="shared" si="30"/>
        <v>3.8002390225143365</v>
      </c>
      <c r="BM213" s="17">
        <f t="shared" ca="1" si="31"/>
        <v>3.4073385939094512</v>
      </c>
      <c r="BN213" s="16">
        <f t="shared" si="32"/>
        <v>3.2320276766386256</v>
      </c>
      <c r="BO213" s="15"/>
      <c r="BP213" s="2"/>
    </row>
    <row r="214" spans="1:68" x14ac:dyDescent="0.2">
      <c r="A214">
        <v>10.050000000000001</v>
      </c>
      <c r="B214">
        <v>2.1</v>
      </c>
      <c r="C214">
        <v>0.16785</v>
      </c>
      <c r="D214">
        <v>-0.13894999999999999</v>
      </c>
      <c r="E214">
        <v>8.7989999999999999E-2</v>
      </c>
      <c r="F214">
        <v>1.907</v>
      </c>
      <c r="G214">
        <v>2.0208499999999998</v>
      </c>
      <c r="H214" s="15"/>
      <c r="I214" s="11">
        <f t="shared" si="26"/>
        <v>32.972440944881889</v>
      </c>
      <c r="J214" s="10">
        <f t="shared" si="27"/>
        <v>-25.52244094488189</v>
      </c>
      <c r="K214" s="6">
        <v>106</v>
      </c>
      <c r="L214" s="10">
        <v>3545.2755905511904</v>
      </c>
      <c r="M214" s="10">
        <v>1672.0472440944848</v>
      </c>
      <c r="N214" s="10">
        <v>14.288057742782152</v>
      </c>
      <c r="O214" s="10">
        <v>4.4097516889015065</v>
      </c>
      <c r="P214" s="10">
        <v>5.0220327591023741</v>
      </c>
      <c r="Q214" s="10">
        <v>0.12802066064833822</v>
      </c>
      <c r="R214" s="10">
        <v>2.5491801186741032</v>
      </c>
      <c r="S214" s="10">
        <v>42.519518763949137</v>
      </c>
      <c r="T214" s="14" t="s">
        <v>33</v>
      </c>
      <c r="U214" s="6">
        <v>3</v>
      </c>
      <c r="V214" s="14" t="s">
        <v>33</v>
      </c>
      <c r="W214" s="6">
        <v>3</v>
      </c>
      <c r="X214" s="14" t="s">
        <v>33</v>
      </c>
      <c r="Y214" s="6">
        <v>3</v>
      </c>
      <c r="Z214" s="14" t="s">
        <v>155</v>
      </c>
      <c r="AA214" s="9">
        <v>2</v>
      </c>
      <c r="AB214" s="7">
        <v>73.921532525600838</v>
      </c>
      <c r="AC214" s="6">
        <v>23.815110891313537</v>
      </c>
      <c r="AD214" s="13">
        <v>2.263356583085625</v>
      </c>
      <c r="AE214" s="8">
        <v>502.20327591023744</v>
      </c>
      <c r="AF214" s="6">
        <v>385.23451635572167</v>
      </c>
      <c r="AG214" s="6">
        <v>251.65245693267806</v>
      </c>
      <c r="AH214" s="6">
        <v>580.76148386400666</v>
      </c>
      <c r="AI214" s="6">
        <v>3.9228299039148586</v>
      </c>
      <c r="AJ214" s="6"/>
      <c r="AK214" s="6"/>
      <c r="AL214" s="6"/>
      <c r="AM214" s="6"/>
      <c r="AN214" s="6">
        <v>4.4097516889015065</v>
      </c>
      <c r="AO214" s="6">
        <v>1.8099366241005295</v>
      </c>
      <c r="AP214" s="6">
        <v>2.0132196554614246</v>
      </c>
      <c r="AQ214" s="6">
        <v>111.47500000000001</v>
      </c>
      <c r="AR214" s="6"/>
      <c r="AS214" s="6"/>
      <c r="AT214" s="6">
        <v>1.132470479616319</v>
      </c>
      <c r="AU214" s="6">
        <v>1</v>
      </c>
      <c r="AV214" s="10"/>
      <c r="AW214" s="13">
        <v>57.785177453358251</v>
      </c>
      <c r="AX214" s="1" t="s">
        <v>150</v>
      </c>
      <c r="AY214" s="17">
        <v>25.5224409448819</v>
      </c>
      <c r="AZ214" s="12">
        <v>100</v>
      </c>
      <c r="BA214" s="12">
        <v>0</v>
      </c>
      <c r="BB214" s="12">
        <v>0</v>
      </c>
      <c r="BC214" s="12">
        <v>100</v>
      </c>
      <c r="BD214" s="12">
        <v>0</v>
      </c>
      <c r="BE214" s="12">
        <v>0</v>
      </c>
      <c r="BF214" s="18">
        <v>73.921532525600838</v>
      </c>
      <c r="BG214" s="18">
        <v>23.815110891313537</v>
      </c>
      <c r="BH214" s="18">
        <v>2.263356583085625</v>
      </c>
      <c r="BI214" s="15"/>
      <c r="BJ214" s="19">
        <f t="shared" ca="1" si="28"/>
        <v>1</v>
      </c>
      <c r="BK214" s="18">
        <f t="shared" ca="1" si="29"/>
        <v>3.8867262576501225</v>
      </c>
      <c r="BL214" s="17">
        <f t="shared" si="30"/>
        <v>3.9398307092090037</v>
      </c>
      <c r="BM214" s="17">
        <f t="shared" ca="1" si="31"/>
        <v>3.404813558875273</v>
      </c>
      <c r="BN214" s="16">
        <f t="shared" si="32"/>
        <v>3.2332641618374618</v>
      </c>
      <c r="BO214" s="15"/>
      <c r="BP214" s="2"/>
    </row>
    <row r="215" spans="1:68" x14ac:dyDescent="0.2">
      <c r="A215">
        <v>10.1</v>
      </c>
      <c r="B215">
        <v>2.1</v>
      </c>
      <c r="C215">
        <v>0.16794000000000001</v>
      </c>
      <c r="D215">
        <v>-0.13886999999999999</v>
      </c>
      <c r="E215">
        <v>8.949E-2</v>
      </c>
      <c r="F215">
        <v>1.9031800000000001</v>
      </c>
      <c r="G215">
        <v>2.0190999999999999</v>
      </c>
      <c r="H215" s="15"/>
      <c r="I215" s="11">
        <f t="shared" si="26"/>
        <v>33.136482939632543</v>
      </c>
      <c r="J215" s="10">
        <f t="shared" si="27"/>
        <v>-25.686482939632544</v>
      </c>
      <c r="K215" s="6">
        <v>106</v>
      </c>
      <c r="L215" s="10">
        <v>3562.6640419947598</v>
      </c>
      <c r="M215" s="10">
        <v>1679.1994750656133</v>
      </c>
      <c r="N215" s="10">
        <v>14.3591426071741</v>
      </c>
      <c r="O215" s="10">
        <v>4.4334883905762181</v>
      </c>
      <c r="P215" s="10">
        <v>5.0515526079674471</v>
      </c>
      <c r="Q215" s="10">
        <v>0.12857757488715643</v>
      </c>
      <c r="R215" s="10">
        <v>2.5453080441914109</v>
      </c>
      <c r="S215" s="10">
        <v>42.921126207724235</v>
      </c>
      <c r="T215" s="14" t="s">
        <v>33</v>
      </c>
      <c r="U215" s="6">
        <v>3</v>
      </c>
      <c r="V215" s="14" t="s">
        <v>33</v>
      </c>
      <c r="W215" s="6">
        <v>3</v>
      </c>
      <c r="X215" s="14" t="s">
        <v>33</v>
      </c>
      <c r="Y215" s="6">
        <v>3</v>
      </c>
      <c r="Z215" s="14" t="s">
        <v>155</v>
      </c>
      <c r="AA215" s="9">
        <v>2</v>
      </c>
      <c r="AB215" s="7">
        <v>73.727180206787565</v>
      </c>
      <c r="AC215" s="6">
        <v>23.998175167952368</v>
      </c>
      <c r="AD215" s="13">
        <v>2.2746446252600689</v>
      </c>
      <c r="AE215" s="8">
        <v>505.15526079674476</v>
      </c>
      <c r="AF215" s="6">
        <v>387.68458966669675</v>
      </c>
      <c r="AG215" s="6">
        <v>253.86644559755854</v>
      </c>
      <c r="AH215" s="6">
        <v>587.56080549703142</v>
      </c>
      <c r="AI215" s="6">
        <v>3.9287975468512624</v>
      </c>
      <c r="AJ215" s="6"/>
      <c r="AK215" s="6"/>
      <c r="AL215" s="6"/>
      <c r="AM215" s="6"/>
      <c r="AN215" s="6">
        <v>4.4334883905762181</v>
      </c>
      <c r="AO215" s="6">
        <v>1.8194199101529449</v>
      </c>
      <c r="AP215" s="6">
        <v>2.0309315647804684</v>
      </c>
      <c r="AQ215" s="6">
        <v>111.47500000000001</v>
      </c>
      <c r="AR215" s="6"/>
      <c r="AS215" s="6"/>
      <c r="AT215" s="6">
        <v>1.1343080052386783</v>
      </c>
      <c r="AU215" s="6">
        <v>1</v>
      </c>
      <c r="AV215" s="10"/>
      <c r="AW215" s="13">
        <v>58.152688450004511</v>
      </c>
      <c r="AX215" s="1" t="s">
        <v>150</v>
      </c>
      <c r="AY215" s="17">
        <v>25.686482939632501</v>
      </c>
      <c r="AZ215" s="12">
        <v>100</v>
      </c>
      <c r="BA215" s="12">
        <v>0</v>
      </c>
      <c r="BB215" s="12">
        <v>0</v>
      </c>
      <c r="BC215" s="12">
        <v>100</v>
      </c>
      <c r="BD215" s="12">
        <v>0</v>
      </c>
      <c r="BE215" s="12">
        <v>0</v>
      </c>
      <c r="BF215" s="18">
        <v>73.727180206787565</v>
      </c>
      <c r="BG215" s="18">
        <v>23.998175167952368</v>
      </c>
      <c r="BH215" s="18">
        <v>2.2746446252600689</v>
      </c>
      <c r="BI215" s="15"/>
      <c r="BJ215" s="19">
        <f t="shared" ca="1" si="28"/>
        <v>1</v>
      </c>
      <c r="BK215" s="18">
        <f t="shared" ca="1" si="29"/>
        <v>3.8949757137606134</v>
      </c>
      <c r="BL215" s="17">
        <f t="shared" si="30"/>
        <v>3.9317707007124691</v>
      </c>
      <c r="BM215" s="17">
        <f t="shared" ca="1" si="31"/>
        <v>3.4035603625680282</v>
      </c>
      <c r="BN215" s="16">
        <f t="shared" si="32"/>
        <v>3.2307322886038441</v>
      </c>
      <c r="BO215" s="15"/>
      <c r="BP215" s="2"/>
    </row>
    <row r="216" spans="1:68" x14ac:dyDescent="0.2">
      <c r="A216">
        <v>10.15</v>
      </c>
      <c r="B216">
        <v>2.1</v>
      </c>
      <c r="C216">
        <v>0.16814999999999999</v>
      </c>
      <c r="D216">
        <v>-0.13929</v>
      </c>
      <c r="E216">
        <v>9.1420000000000001E-2</v>
      </c>
      <c r="F216">
        <v>1.90415</v>
      </c>
      <c r="G216">
        <v>2.0198800000000001</v>
      </c>
      <c r="H216" s="15"/>
      <c r="I216" s="11">
        <f t="shared" si="26"/>
        <v>33.300524934383205</v>
      </c>
      <c r="J216" s="10">
        <f t="shared" si="27"/>
        <v>-25.850524934383206</v>
      </c>
      <c r="K216" s="6">
        <v>106</v>
      </c>
      <c r="L216" s="10">
        <v>3580.0524934383297</v>
      </c>
      <c r="M216" s="10">
        <v>1686.3517060367421</v>
      </c>
      <c r="N216" s="10">
        <v>14.430227471566054</v>
      </c>
      <c r="O216" s="10">
        <v>4.4888740278172028</v>
      </c>
      <c r="P216" s="10">
        <v>5.1143792279266966</v>
      </c>
      <c r="Q216" s="10">
        <v>0.12565377513336076</v>
      </c>
      <c r="R216" s="10">
        <v>2.4568724674783096</v>
      </c>
      <c r="S216" s="10">
        <v>43.437861118714856</v>
      </c>
      <c r="T216" s="14" t="s">
        <v>33</v>
      </c>
      <c r="U216" s="6">
        <v>3</v>
      </c>
      <c r="V216" s="14" t="s">
        <v>33</v>
      </c>
      <c r="W216" s="6">
        <v>3</v>
      </c>
      <c r="X216" s="14" t="s">
        <v>33</v>
      </c>
      <c r="Y216" s="6">
        <v>3</v>
      </c>
      <c r="Z216" s="14" t="s">
        <v>155</v>
      </c>
      <c r="AA216" s="9">
        <v>2</v>
      </c>
      <c r="AB216" s="7">
        <v>71.254431043093234</v>
      </c>
      <c r="AC216" s="6">
        <v>26.328049377200358</v>
      </c>
      <c r="AD216" s="13">
        <v>2.4175195797064055</v>
      </c>
      <c r="AE216" s="8">
        <v>511.43792279266961</v>
      </c>
      <c r="AF216" s="6">
        <v>394.0531066358102</v>
      </c>
      <c r="AG216" s="6">
        <v>258.57844209450224</v>
      </c>
      <c r="AH216" s="6">
        <v>596.72846359848961</v>
      </c>
      <c r="AI216" s="6">
        <v>4.070215337739457</v>
      </c>
      <c r="AJ216" s="6"/>
      <c r="AK216" s="6"/>
      <c r="AL216" s="6"/>
      <c r="AM216" s="6"/>
      <c r="AN216" s="6">
        <v>4.4888740278172028</v>
      </c>
      <c r="AO216" s="6">
        <v>1.8272072050440886</v>
      </c>
      <c r="AP216" s="6">
        <v>2.0686275367560181</v>
      </c>
      <c r="AQ216" s="6">
        <v>111.47500000000001</v>
      </c>
      <c r="AR216" s="6"/>
      <c r="AS216" s="6"/>
      <c r="AT216" s="6">
        <v>1.1481127951547747</v>
      </c>
      <c r="AU216" s="6">
        <v>1</v>
      </c>
      <c r="AV216" s="10"/>
      <c r="AW216" s="13">
        <v>59.107965995371529</v>
      </c>
      <c r="AX216" s="1" t="s">
        <v>150</v>
      </c>
      <c r="AY216" s="17">
        <v>25.850524934383198</v>
      </c>
      <c r="AZ216" s="12">
        <v>100</v>
      </c>
      <c r="BA216" s="12">
        <v>0</v>
      </c>
      <c r="BB216" s="12">
        <v>0</v>
      </c>
      <c r="BC216" s="12">
        <v>100</v>
      </c>
      <c r="BD216" s="12">
        <v>0</v>
      </c>
      <c r="BE216" s="12">
        <v>0</v>
      </c>
      <c r="BF216" s="18">
        <v>71.254431043093234</v>
      </c>
      <c r="BG216" s="18">
        <v>26.328049377200358</v>
      </c>
      <c r="BH216" s="18">
        <v>2.4175195797064055</v>
      </c>
      <c r="BI216" s="15"/>
      <c r="BJ216" s="19">
        <f t="shared" ca="1" si="28"/>
        <v>1</v>
      </c>
      <c r="BK216" s="18">
        <f t="shared" ca="1" si="29"/>
        <v>3.9426567652609248</v>
      </c>
      <c r="BL216" s="17">
        <f t="shared" si="30"/>
        <v>3.7797964248585454</v>
      </c>
      <c r="BM216" s="17">
        <f t="shared" ca="1" si="31"/>
        <v>3.3899825555433072</v>
      </c>
      <c r="BN216" s="16">
        <f t="shared" si="32"/>
        <v>3.2183825928500589</v>
      </c>
      <c r="BO216" s="15"/>
      <c r="BP216" s="2"/>
    </row>
    <row r="217" spans="1:68" x14ac:dyDescent="0.2">
      <c r="A217">
        <v>10.199999999999999</v>
      </c>
      <c r="B217">
        <v>2.1</v>
      </c>
      <c r="C217">
        <v>0.16772999999999999</v>
      </c>
      <c r="D217">
        <v>-0.14108000000000001</v>
      </c>
      <c r="E217">
        <v>9.4039999999999999E-2</v>
      </c>
      <c r="F217">
        <v>1.9036500000000001</v>
      </c>
      <c r="G217">
        <v>2.0227499999999998</v>
      </c>
      <c r="H217" s="15"/>
      <c r="I217" s="11">
        <f t="shared" si="26"/>
        <v>33.464566929133852</v>
      </c>
      <c r="J217" s="10">
        <f t="shared" si="27"/>
        <v>-26.014566929133853</v>
      </c>
      <c r="K217" s="6">
        <v>106</v>
      </c>
      <c r="L217" s="10">
        <v>3597.4409448818983</v>
      </c>
      <c r="M217" s="10">
        <v>1693.5039370078703</v>
      </c>
      <c r="N217" s="10">
        <v>14.501312335958001</v>
      </c>
      <c r="O217" s="10">
        <v>4.3781027533352264</v>
      </c>
      <c r="P217" s="10">
        <v>5.0137091838705512</v>
      </c>
      <c r="Q217" s="10">
        <v>0.11319281903980302</v>
      </c>
      <c r="R217" s="10">
        <v>2.2576662285070728</v>
      </c>
      <c r="S217" s="10">
        <v>44.139335453842037</v>
      </c>
      <c r="T217" s="14" t="s">
        <v>33</v>
      </c>
      <c r="U217" s="6">
        <v>3</v>
      </c>
      <c r="V217" s="14" t="s">
        <v>33</v>
      </c>
      <c r="W217" s="6">
        <v>3</v>
      </c>
      <c r="X217" s="14" t="s">
        <v>33</v>
      </c>
      <c r="Y217" s="6">
        <v>3</v>
      </c>
      <c r="Z217" s="14" t="s">
        <v>155</v>
      </c>
      <c r="AA217" s="9">
        <v>2</v>
      </c>
      <c r="AB217" s="7">
        <v>67.272582543880688</v>
      </c>
      <c r="AC217" s="6">
        <v>30.070531052993474</v>
      </c>
      <c r="AD217" s="13">
        <v>2.6568864031258359</v>
      </c>
      <c r="AE217" s="8">
        <v>501.3709183870551</v>
      </c>
      <c r="AF217" s="6">
        <v>381.18672195605376</v>
      </c>
      <c r="AG217" s="6">
        <v>251.02818879029135</v>
      </c>
      <c r="AH217" s="6">
        <v>609.69647556790017</v>
      </c>
      <c r="AI217" s="6">
        <v>4.429352697813397</v>
      </c>
      <c r="AJ217" s="6"/>
      <c r="AK217" s="6"/>
      <c r="AL217" s="6"/>
      <c r="AM217" s="6"/>
      <c r="AN217" s="6">
        <v>4.3781027533352264</v>
      </c>
      <c r="AO217" s="6">
        <v>1.7870196692103744</v>
      </c>
      <c r="AP217" s="6">
        <v>2.0082255103223305</v>
      </c>
      <c r="AQ217" s="6">
        <v>111.47500000000001</v>
      </c>
      <c r="AR217" s="6"/>
      <c r="AS217" s="6"/>
      <c r="AT217" s="6">
        <v>1.1032668933403114</v>
      </c>
      <c r="AU217" s="6">
        <v>1</v>
      </c>
      <c r="AV217" s="10"/>
      <c r="AW217" s="13">
        <v>57.178008293408062</v>
      </c>
      <c r="AX217" s="1" t="s">
        <v>150</v>
      </c>
      <c r="AY217" s="17">
        <v>26.014566929133899</v>
      </c>
      <c r="AZ217" s="12">
        <v>100</v>
      </c>
      <c r="BA217" s="12">
        <v>0</v>
      </c>
      <c r="BB217" s="12">
        <v>0</v>
      </c>
      <c r="BC217" s="12">
        <v>100</v>
      </c>
      <c r="BD217" s="12">
        <v>0</v>
      </c>
      <c r="BE217" s="12">
        <v>0</v>
      </c>
      <c r="BF217" s="18">
        <v>67.272582543880688</v>
      </c>
      <c r="BG217" s="18">
        <v>30.070531052993474</v>
      </c>
      <c r="BH217" s="18">
        <v>2.6568864031258359</v>
      </c>
      <c r="BI217" s="15"/>
      <c r="BJ217" s="19">
        <f t="shared" ca="1" si="28"/>
        <v>1</v>
      </c>
      <c r="BK217" s="18">
        <f t="shared" ca="1" si="29"/>
        <v>3.7968482283069669</v>
      </c>
      <c r="BL217" s="17">
        <f t="shared" si="30"/>
        <v>3.5207843386009836</v>
      </c>
      <c r="BM217" s="17">
        <f t="shared" ca="1" si="31"/>
        <v>3.3876907878148583</v>
      </c>
      <c r="BN217" s="16">
        <f t="shared" si="32"/>
        <v>3.2076861107982149</v>
      </c>
      <c r="BO217" s="15"/>
      <c r="BP217" s="2"/>
    </row>
    <row r="218" spans="1:68" x14ac:dyDescent="0.2">
      <c r="A218">
        <v>10.25</v>
      </c>
      <c r="B218">
        <v>2.1</v>
      </c>
      <c r="C218">
        <v>0.16700999999999999</v>
      </c>
      <c r="D218">
        <v>-0.14249000000000001</v>
      </c>
      <c r="E218">
        <v>9.5519999999999994E-2</v>
      </c>
      <c r="F218">
        <v>1.90873</v>
      </c>
      <c r="G218">
        <v>2.02915</v>
      </c>
      <c r="H218" s="15"/>
      <c r="I218" s="11">
        <f t="shared" si="26"/>
        <v>33.628608923884514</v>
      </c>
      <c r="J218" s="10">
        <f t="shared" si="27"/>
        <v>-26.178608923884514</v>
      </c>
      <c r="K218" s="6">
        <v>106</v>
      </c>
      <c r="L218" s="10">
        <v>3614.8293963254682</v>
      </c>
      <c r="M218" s="10">
        <v>1700.6561679789991</v>
      </c>
      <c r="N218" s="10">
        <v>14.572397200349956</v>
      </c>
      <c r="O218" s="10">
        <v>4.1882091399375545</v>
      </c>
      <c r="P218" s="10">
        <v>4.8295216090340363</v>
      </c>
      <c r="Q218" s="10">
        <v>0.10337720558063195</v>
      </c>
      <c r="R218" s="10">
        <v>2.1405268254159164</v>
      </c>
      <c r="S218" s="10">
        <v>44.535588131700131</v>
      </c>
      <c r="T218" s="14" t="s">
        <v>33</v>
      </c>
      <c r="U218" s="6">
        <v>3</v>
      </c>
      <c r="V218" s="14" t="s">
        <v>33</v>
      </c>
      <c r="W218" s="6">
        <v>3</v>
      </c>
      <c r="X218" s="14" t="s">
        <v>33</v>
      </c>
      <c r="Y218" s="6">
        <v>3</v>
      </c>
      <c r="Z218" s="14" t="s">
        <v>155</v>
      </c>
      <c r="AA218" s="9">
        <v>2</v>
      </c>
      <c r="AB218" s="7">
        <v>65.87261498383711</v>
      </c>
      <c r="AC218" s="6">
        <v>31.379382719696707</v>
      </c>
      <c r="AD218" s="13">
        <v>2.7480022964661801</v>
      </c>
      <c r="AE218" s="8">
        <v>482.95216090340364</v>
      </c>
      <c r="AF218" s="6">
        <v>358.49474541978316</v>
      </c>
      <c r="AG218" s="6">
        <v>241.47608045170182</v>
      </c>
      <c r="AH218" s="6">
        <v>616.38564201634642</v>
      </c>
      <c r="AI218" s="6">
        <v>4.6717471050879933</v>
      </c>
      <c r="AJ218" s="6"/>
      <c r="AK218" s="6"/>
      <c r="AL218" s="6"/>
      <c r="AM218" s="6"/>
      <c r="AN218" s="6">
        <v>4.1882091399375545</v>
      </c>
      <c r="AO218" s="6">
        <v>1.737943599999622</v>
      </c>
      <c r="AP218" s="6">
        <v>1</v>
      </c>
      <c r="AQ218" s="6">
        <v>111.47500000000001</v>
      </c>
      <c r="AR218" s="6"/>
      <c r="AS218" s="6"/>
      <c r="AT218" s="6">
        <v>1.0292881644520773</v>
      </c>
      <c r="AU218" s="6">
        <v>1</v>
      </c>
      <c r="AV218" s="10"/>
      <c r="AW218" s="13">
        <v>53.774211812967472</v>
      </c>
      <c r="AX218" s="1" t="s">
        <v>150</v>
      </c>
      <c r="AY218" s="17">
        <v>26.1786089238845</v>
      </c>
      <c r="AZ218" s="12">
        <v>100</v>
      </c>
      <c r="BA218" s="12">
        <v>0</v>
      </c>
      <c r="BB218" s="12">
        <v>0</v>
      </c>
      <c r="BC218" s="12">
        <v>100</v>
      </c>
      <c r="BD218" s="12">
        <v>0</v>
      </c>
      <c r="BE218" s="12">
        <v>0</v>
      </c>
      <c r="BF218" s="18">
        <v>65.87261498383711</v>
      </c>
      <c r="BG218" s="18">
        <v>31.379382719696707</v>
      </c>
      <c r="BH218" s="18">
        <v>2.7480022964661801</v>
      </c>
      <c r="BI218" s="15"/>
      <c r="BJ218" s="19">
        <f t="shared" ca="1" si="28"/>
        <v>1</v>
      </c>
      <c r="BK218" s="18">
        <f t="shared" ca="1" si="29"/>
        <v>3.5540480995199273</v>
      </c>
      <c r="BL218" s="17">
        <f t="shared" si="30"/>
        <v>3.4206998173611045</v>
      </c>
      <c r="BM218" s="17">
        <f t="shared" ca="1" si="31"/>
        <v>3.4057445225793463</v>
      </c>
      <c r="BN218" s="16">
        <f t="shared" si="32"/>
        <v>3.2106220849561562</v>
      </c>
      <c r="BO218" s="15"/>
      <c r="BP218" s="2"/>
    </row>
    <row r="219" spans="1:68" x14ac:dyDescent="0.2">
      <c r="A219">
        <v>10.3</v>
      </c>
      <c r="B219">
        <v>2.1</v>
      </c>
      <c r="C219">
        <v>0.16721</v>
      </c>
      <c r="D219">
        <v>-0.14343</v>
      </c>
      <c r="E219">
        <v>9.9430000000000004E-2</v>
      </c>
      <c r="F219">
        <v>1.9025300000000001</v>
      </c>
      <c r="G219">
        <v>2.02488</v>
      </c>
      <c r="H219" s="15"/>
      <c r="I219" s="11">
        <f t="shared" si="26"/>
        <v>33.792650918635168</v>
      </c>
      <c r="J219" s="10">
        <f t="shared" si="27"/>
        <v>-26.342650918635169</v>
      </c>
      <c r="K219" s="6">
        <v>106</v>
      </c>
      <c r="L219" s="10">
        <v>3632.2178477690377</v>
      </c>
      <c r="M219" s="10">
        <v>1707.8083989501276</v>
      </c>
      <c r="N219" s="10">
        <v>14.643482064741907</v>
      </c>
      <c r="O219" s="10">
        <v>4.2409573658813535</v>
      </c>
      <c r="P219" s="10">
        <v>4.8973445719873778</v>
      </c>
      <c r="Q219" s="10">
        <v>9.6833463274517889E-2</v>
      </c>
      <c r="R219" s="10">
        <v>1.9772646553889952</v>
      </c>
      <c r="S219" s="10">
        <v>45.5824448684739</v>
      </c>
      <c r="T219" s="14" t="s">
        <v>33</v>
      </c>
      <c r="U219" s="6">
        <v>3</v>
      </c>
      <c r="V219" s="14" t="s">
        <v>33</v>
      </c>
      <c r="W219" s="6">
        <v>3</v>
      </c>
      <c r="X219" s="14" t="s">
        <v>33</v>
      </c>
      <c r="Y219" s="6">
        <v>3</v>
      </c>
      <c r="Z219" s="14" t="s">
        <v>155</v>
      </c>
      <c r="AA219" s="9">
        <v>2</v>
      </c>
      <c r="AB219" s="7">
        <v>61.589400600246599</v>
      </c>
      <c r="AC219" s="6">
        <v>35.344518528248585</v>
      </c>
      <c r="AD219" s="13">
        <v>3.0660808715048216</v>
      </c>
      <c r="AE219" s="8">
        <v>489.7344571987378</v>
      </c>
      <c r="AF219" s="6">
        <v>365.4510674470252</v>
      </c>
      <c r="AG219" s="6">
        <v>244.8672285993689</v>
      </c>
      <c r="AH219" s="6">
        <v>636.45866339105817</v>
      </c>
      <c r="AI219" s="6">
        <v>5.0574919107288956</v>
      </c>
      <c r="AJ219" s="6"/>
      <c r="AK219" s="6"/>
      <c r="AL219" s="6"/>
      <c r="AM219" s="6"/>
      <c r="AN219" s="6">
        <v>4.2409573658813535</v>
      </c>
      <c r="AO219" s="6">
        <v>1.7367138334794892</v>
      </c>
      <c r="AP219" s="6">
        <v>1</v>
      </c>
      <c r="AQ219" s="6">
        <v>111.47500000000001</v>
      </c>
      <c r="AR219" s="6"/>
      <c r="AS219" s="6"/>
      <c r="AT219" s="6">
        <v>1.0450931397118637</v>
      </c>
      <c r="AU219" s="6">
        <v>1</v>
      </c>
      <c r="AV219" s="10"/>
      <c r="AW219" s="13">
        <v>54.817660117053777</v>
      </c>
      <c r="AX219" s="1" t="s">
        <v>150</v>
      </c>
      <c r="AY219" s="17">
        <v>26.342650918635201</v>
      </c>
      <c r="AZ219" s="12">
        <v>100</v>
      </c>
      <c r="BA219" s="12">
        <v>0</v>
      </c>
      <c r="BB219" s="12">
        <v>0</v>
      </c>
      <c r="BC219" s="12">
        <v>100</v>
      </c>
      <c r="BD219" s="12">
        <v>0</v>
      </c>
      <c r="BE219" s="12">
        <v>0</v>
      </c>
      <c r="BF219" s="18">
        <v>61.589400600246599</v>
      </c>
      <c r="BG219" s="18">
        <v>35.344518528248585</v>
      </c>
      <c r="BH219" s="18">
        <v>3.0660808715048216</v>
      </c>
      <c r="BI219" s="15"/>
      <c r="BJ219" s="19">
        <f t="shared" ca="1" si="28"/>
        <v>1</v>
      </c>
      <c r="BK219" s="18">
        <f t="shared" ca="1" si="29"/>
        <v>3.6084090580618335</v>
      </c>
      <c r="BL219" s="17">
        <f t="shared" si="30"/>
        <v>3.1426828173346308</v>
      </c>
      <c r="BM219" s="17">
        <f t="shared" ca="1" si="31"/>
        <v>3.3812498634719916</v>
      </c>
      <c r="BN219" s="16">
        <f t="shared" si="32"/>
        <v>3.1887951014833864</v>
      </c>
      <c r="BO219" s="15"/>
      <c r="BP219" s="2"/>
    </row>
    <row r="220" spans="1:68" x14ac:dyDescent="0.2">
      <c r="A220">
        <v>10.35</v>
      </c>
      <c r="B220">
        <v>2.2000000000000002</v>
      </c>
      <c r="C220">
        <v>0.16711000000000001</v>
      </c>
      <c r="D220">
        <v>-0.14252000000000001</v>
      </c>
      <c r="E220">
        <v>0.10163</v>
      </c>
      <c r="F220">
        <v>1.8983300000000001</v>
      </c>
      <c r="G220">
        <v>2.0225499999999998</v>
      </c>
      <c r="H220" s="15"/>
      <c r="I220" s="11">
        <f t="shared" si="26"/>
        <v>33.956692913385822</v>
      </c>
      <c r="J220" s="10">
        <f t="shared" si="27"/>
        <v>-26.506692913385823</v>
      </c>
      <c r="K220" s="6">
        <v>106</v>
      </c>
      <c r="L220" s="10">
        <v>3649.6062992126072</v>
      </c>
      <c r="M220" s="10">
        <v>1714.9606299212562</v>
      </c>
      <c r="N220" s="10">
        <v>14.714566929133857</v>
      </c>
      <c r="O220" s="10">
        <v>4.2145832529094571</v>
      </c>
      <c r="P220" s="10">
        <v>4.8794524082280111</v>
      </c>
      <c r="Q220" s="10">
        <v>0.10316836274107509</v>
      </c>
      <c r="R220" s="10">
        <v>2.1143430473285632</v>
      </c>
      <c r="S220" s="10">
        <v>46.171469119344039</v>
      </c>
      <c r="T220" s="14" t="s">
        <v>33</v>
      </c>
      <c r="U220" s="6">
        <v>3</v>
      </c>
      <c r="V220" s="14" t="s">
        <v>33</v>
      </c>
      <c r="W220" s="6">
        <v>3</v>
      </c>
      <c r="X220" s="14" t="s">
        <v>33</v>
      </c>
      <c r="Y220" s="6">
        <v>3</v>
      </c>
      <c r="Z220" s="14" t="s">
        <v>155</v>
      </c>
      <c r="AA220" s="9">
        <v>2</v>
      </c>
      <c r="AB220" s="7">
        <v>65.276697011730647</v>
      </c>
      <c r="AC220" s="6">
        <v>31.934908963770397</v>
      </c>
      <c r="AD220" s="13">
        <v>2.7883940244989556</v>
      </c>
      <c r="AE220" s="8">
        <v>487.94524082280111</v>
      </c>
      <c r="AF220" s="6">
        <v>362.32325691983095</v>
      </c>
      <c r="AG220" s="6">
        <v>243.97262041140056</v>
      </c>
      <c r="AH220" s="6">
        <v>647.11341648432369</v>
      </c>
      <c r="AI220" s="6">
        <v>4.7296014772223609</v>
      </c>
      <c r="AJ220" s="6"/>
      <c r="AK220" s="6"/>
      <c r="AL220" s="6"/>
      <c r="AM220" s="6"/>
      <c r="AN220" s="6">
        <v>4.2145832529094571</v>
      </c>
      <c r="AO220" s="6">
        <v>1.7522892224136264</v>
      </c>
      <c r="AP220" s="6">
        <v>1</v>
      </c>
      <c r="AQ220" s="6">
        <v>111.47500000000001</v>
      </c>
      <c r="AR220" s="6"/>
      <c r="AS220" s="6"/>
      <c r="AT220" s="6">
        <v>1.030622519437205</v>
      </c>
      <c r="AU220" s="6">
        <v>1</v>
      </c>
      <c r="AV220" s="10"/>
      <c r="AW220" s="13">
        <v>54.348488537974639</v>
      </c>
      <c r="AX220" s="1" t="s">
        <v>150</v>
      </c>
      <c r="AY220" s="17">
        <v>26.506692913385798</v>
      </c>
      <c r="AZ220" s="12">
        <v>100</v>
      </c>
      <c r="BA220" s="12">
        <v>0</v>
      </c>
      <c r="BB220" s="12">
        <v>0</v>
      </c>
      <c r="BC220" s="12">
        <v>100</v>
      </c>
      <c r="BD220" s="12">
        <v>0</v>
      </c>
      <c r="BE220" s="12">
        <v>0</v>
      </c>
      <c r="BF220" s="18">
        <v>65.276697011730647</v>
      </c>
      <c r="BG220" s="18">
        <v>31.934908963770397</v>
      </c>
      <c r="BH220" s="18">
        <v>2.7883940244989556</v>
      </c>
      <c r="BI220" s="15"/>
      <c r="BJ220" s="19">
        <f t="shared" ca="1" si="28"/>
        <v>1</v>
      </c>
      <c r="BK220" s="18">
        <f t="shared" ca="1" si="29"/>
        <v>3.5623549664367098</v>
      </c>
      <c r="BL220" s="17">
        <f t="shared" si="30"/>
        <v>3.3774209084687459</v>
      </c>
      <c r="BM220" s="17">
        <f t="shared" ca="1" si="31"/>
        <v>3.4020299785311079</v>
      </c>
      <c r="BN220" s="16">
        <f t="shared" si="32"/>
        <v>3.2041301518242711</v>
      </c>
      <c r="BO220" s="15"/>
      <c r="BP220" s="2"/>
    </row>
    <row r="221" spans="1:68" x14ac:dyDescent="0.2">
      <c r="A221">
        <v>10.4</v>
      </c>
      <c r="B221">
        <v>2.1</v>
      </c>
      <c r="C221">
        <v>0.16766</v>
      </c>
      <c r="D221">
        <v>-0.14252000000000001</v>
      </c>
      <c r="E221">
        <v>0.10186000000000001</v>
      </c>
      <c r="F221">
        <v>1.8976500000000001</v>
      </c>
      <c r="G221">
        <v>2.0239799999999999</v>
      </c>
      <c r="H221" s="15"/>
      <c r="I221" s="11">
        <f t="shared" si="26"/>
        <v>34.120734908136484</v>
      </c>
      <c r="J221" s="10">
        <f t="shared" si="27"/>
        <v>-26.670734908136485</v>
      </c>
      <c r="K221" s="6">
        <v>106</v>
      </c>
      <c r="L221" s="10">
        <v>3666.9947506561771</v>
      </c>
      <c r="M221" s="10">
        <v>1722.112860892385</v>
      </c>
      <c r="N221" s="10">
        <v>14.78565179352581</v>
      </c>
      <c r="O221" s="10">
        <v>4.3596408742549011</v>
      </c>
      <c r="P221" s="10">
        <v>5.025396778809311</v>
      </c>
      <c r="Q221" s="10">
        <v>0.10316836274107509</v>
      </c>
      <c r="R221" s="10">
        <v>2.0529396440119347</v>
      </c>
      <c r="S221" s="10">
        <v>46.233048927389554</v>
      </c>
      <c r="T221" s="14" t="s">
        <v>33</v>
      </c>
      <c r="U221" s="6">
        <v>3</v>
      </c>
      <c r="V221" s="14" t="s">
        <v>33</v>
      </c>
      <c r="W221" s="6">
        <v>3</v>
      </c>
      <c r="X221" s="14" t="s">
        <v>33</v>
      </c>
      <c r="Y221" s="6">
        <v>3</v>
      </c>
      <c r="Z221" s="14" t="s">
        <v>155</v>
      </c>
      <c r="AA221" s="9">
        <v>2</v>
      </c>
      <c r="AB221" s="7">
        <v>62.666163997728624</v>
      </c>
      <c r="AC221" s="6">
        <v>34.354431690691712</v>
      </c>
      <c r="AD221" s="13">
        <v>2.9794043115796645</v>
      </c>
      <c r="AE221" s="8">
        <v>502.53967788093115</v>
      </c>
      <c r="AF221" s="6">
        <v>378.47033278565624</v>
      </c>
      <c r="AG221" s="6">
        <v>251.90475841069832</v>
      </c>
      <c r="AH221" s="6">
        <v>646.91788389662565</v>
      </c>
      <c r="AI221" s="6">
        <v>4.8710638080219493</v>
      </c>
      <c r="AJ221" s="6"/>
      <c r="AK221" s="6"/>
      <c r="AL221" s="6"/>
      <c r="AM221" s="6"/>
      <c r="AN221" s="6">
        <v>4.3596408742549011</v>
      </c>
      <c r="AO221" s="6">
        <v>1.7794159021479257</v>
      </c>
      <c r="AP221" s="6">
        <v>2.0152380672855865</v>
      </c>
      <c r="AQ221" s="6">
        <v>111.47500000000001</v>
      </c>
      <c r="AR221" s="6"/>
      <c r="AS221" s="6"/>
      <c r="AT221" s="6">
        <v>1.0736341095848749</v>
      </c>
      <c r="AU221" s="6">
        <v>1</v>
      </c>
      <c r="AV221" s="10"/>
      <c r="AW221" s="13">
        <v>56.770549917848442</v>
      </c>
      <c r="AX221" s="1" t="s">
        <v>150</v>
      </c>
      <c r="AY221" s="17">
        <v>26.670734908136499</v>
      </c>
      <c r="AZ221" s="12">
        <v>100</v>
      </c>
      <c r="BA221" s="12">
        <v>0</v>
      </c>
      <c r="BB221" s="12">
        <v>0</v>
      </c>
      <c r="BC221" s="12">
        <v>100</v>
      </c>
      <c r="BD221" s="12">
        <v>0</v>
      </c>
      <c r="BE221" s="12">
        <v>0</v>
      </c>
      <c r="BF221" s="18">
        <v>62.666163997728624</v>
      </c>
      <c r="BG221" s="18">
        <v>34.354431690691712</v>
      </c>
      <c r="BH221" s="18">
        <v>2.9794043115796645</v>
      </c>
      <c r="BI221" s="15"/>
      <c r="BJ221" s="19">
        <f t="shared" ca="1" si="28"/>
        <v>1</v>
      </c>
      <c r="BK221" s="18">
        <f t="shared" ca="1" si="29"/>
        <v>3.7069572801717605</v>
      </c>
      <c r="BL221" s="17">
        <f t="shared" si="30"/>
        <v>3.2321934277927191</v>
      </c>
      <c r="BM221" s="17">
        <f t="shared" ca="1" si="31"/>
        <v>3.377404336679708</v>
      </c>
      <c r="BN221" s="16">
        <f t="shared" si="32"/>
        <v>3.1867491271805526</v>
      </c>
      <c r="BO221" s="15"/>
      <c r="BP221" s="2"/>
    </row>
    <row r="222" spans="1:68" x14ac:dyDescent="0.2">
      <c r="A222">
        <v>10.45</v>
      </c>
      <c r="B222">
        <v>2.2000000000000002</v>
      </c>
      <c r="C222">
        <v>0.16644999999999999</v>
      </c>
      <c r="D222">
        <v>-0.14302999999999999</v>
      </c>
      <c r="E222">
        <v>9.8629999999999995E-2</v>
      </c>
      <c r="F222">
        <v>1.89845</v>
      </c>
      <c r="G222">
        <v>2.0257499999999999</v>
      </c>
      <c r="H222" s="15"/>
      <c r="I222" s="11">
        <f t="shared" si="26"/>
        <v>34.284776902887138</v>
      </c>
      <c r="J222" s="10">
        <f t="shared" si="27"/>
        <v>-26.834776902887139</v>
      </c>
      <c r="K222" s="6">
        <v>106</v>
      </c>
      <c r="L222" s="10">
        <v>3684.3832020997465</v>
      </c>
      <c r="M222" s="10">
        <v>1729.2650918635136</v>
      </c>
      <c r="N222" s="10">
        <v>14.856736657917757</v>
      </c>
      <c r="O222" s="10">
        <v>4.0405141072949187</v>
      </c>
      <c r="P222" s="10">
        <v>4.69381696823275</v>
      </c>
      <c r="Q222" s="10">
        <v>9.9618034468609062E-2</v>
      </c>
      <c r="R222" s="10">
        <v>2.1223246484218117</v>
      </c>
      <c r="S222" s="10">
        <v>45.368254231793841</v>
      </c>
      <c r="T222" s="14" t="s">
        <v>33</v>
      </c>
      <c r="U222" s="6">
        <v>3</v>
      </c>
      <c r="V222" s="14" t="s">
        <v>33</v>
      </c>
      <c r="W222" s="6">
        <v>3</v>
      </c>
      <c r="X222" s="14" t="s">
        <v>33</v>
      </c>
      <c r="Y222" s="6">
        <v>3</v>
      </c>
      <c r="Z222" s="14" t="s">
        <v>155</v>
      </c>
      <c r="AA222" s="9">
        <v>2</v>
      </c>
      <c r="AB222" s="7">
        <v>66.714747137739252</v>
      </c>
      <c r="AC222" s="6">
        <v>30.59264648537949</v>
      </c>
      <c r="AD222" s="13">
        <v>2.6926063768812645</v>
      </c>
      <c r="AE222" s="8">
        <v>469.38169682327498</v>
      </c>
      <c r="AF222" s="6">
        <v>338.43809322114487</v>
      </c>
      <c r="AG222" s="6">
        <v>234.69084841163749</v>
      </c>
      <c r="AH222" s="6">
        <v>627.66550437687954</v>
      </c>
      <c r="AI222" s="6">
        <v>4.7118144754319893</v>
      </c>
      <c r="AJ222" s="6"/>
      <c r="AK222" s="6"/>
      <c r="AL222" s="6"/>
      <c r="AM222" s="6"/>
      <c r="AN222" s="6">
        <v>4.0405141072949187</v>
      </c>
      <c r="AO222" s="6">
        <v>1.721143937511695</v>
      </c>
      <c r="AP222" s="6">
        <v>1</v>
      </c>
      <c r="AQ222" s="6">
        <v>111.47500000000001</v>
      </c>
      <c r="AR222" s="6"/>
      <c r="AS222" s="6"/>
      <c r="AT222" s="6">
        <v>0.95008003604409441</v>
      </c>
      <c r="AU222" s="6">
        <v>1</v>
      </c>
      <c r="AV222" s="10"/>
      <c r="AW222" s="13">
        <v>50.765713983171729</v>
      </c>
      <c r="AX222" s="1" t="s">
        <v>150</v>
      </c>
      <c r="AY222" s="17">
        <v>26.8347769028871</v>
      </c>
      <c r="AZ222" s="12">
        <v>100</v>
      </c>
      <c r="BA222" s="12">
        <v>0</v>
      </c>
      <c r="BB222" s="12">
        <v>0</v>
      </c>
      <c r="BC222" s="12">
        <v>100</v>
      </c>
      <c r="BD222" s="12">
        <v>0</v>
      </c>
      <c r="BE222" s="12">
        <v>0</v>
      </c>
      <c r="BF222" s="18">
        <v>66.714747137739252</v>
      </c>
      <c r="BG222" s="18">
        <v>30.59264648537949</v>
      </c>
      <c r="BH222" s="18">
        <v>2.6926063768812645</v>
      </c>
      <c r="BI222" s="15"/>
      <c r="BJ222" s="19">
        <f t="shared" ca="1" si="28"/>
        <v>1</v>
      </c>
      <c r="BK222" s="18">
        <f t="shared" ca="1" si="29"/>
        <v>3.2980777563836328</v>
      </c>
      <c r="BL222" s="17">
        <f t="shared" si="30"/>
        <v>3.4933773424459966</v>
      </c>
      <c r="BM222" s="17">
        <f t="shared" ca="1" si="31"/>
        <v>3.4382842321375913</v>
      </c>
      <c r="BN222" s="16">
        <f t="shared" si="32"/>
        <v>3.2196830087744996</v>
      </c>
      <c r="BO222" s="15"/>
      <c r="BP222" s="2"/>
    </row>
    <row r="223" spans="1:68" x14ac:dyDescent="0.2">
      <c r="A223">
        <v>10.5</v>
      </c>
      <c r="B223">
        <v>2.1</v>
      </c>
      <c r="C223">
        <v>0.16653000000000001</v>
      </c>
      <c r="D223">
        <v>-0.14435999999999999</v>
      </c>
      <c r="E223">
        <v>9.987E-2</v>
      </c>
      <c r="F223">
        <v>1.897</v>
      </c>
      <c r="G223">
        <v>2.0259999999999998</v>
      </c>
      <c r="H223" s="15"/>
      <c r="I223" s="11">
        <f t="shared" si="26"/>
        <v>34.448818897637793</v>
      </c>
      <c r="J223" s="10">
        <f t="shared" si="27"/>
        <v>-26.998818897637793</v>
      </c>
      <c r="K223" s="6">
        <v>106</v>
      </c>
      <c r="L223" s="10">
        <v>3701.771653543316</v>
      </c>
      <c r="M223" s="10">
        <v>1736.4173228346422</v>
      </c>
      <c r="N223" s="10">
        <v>14.927821522309708</v>
      </c>
      <c r="O223" s="10">
        <v>4.0616133976724447</v>
      </c>
      <c r="P223" s="10">
        <v>4.7196969936209747</v>
      </c>
      <c r="Q223" s="10">
        <v>9.0359335248256192E-2</v>
      </c>
      <c r="R223" s="10">
        <v>1.914515600691816</v>
      </c>
      <c r="S223" s="10">
        <v>45.700249718647925</v>
      </c>
      <c r="T223" s="14" t="s">
        <v>33</v>
      </c>
      <c r="U223" s="6">
        <v>3</v>
      </c>
      <c r="V223" s="14" t="s">
        <v>33</v>
      </c>
      <c r="W223" s="6">
        <v>3</v>
      </c>
      <c r="X223" s="14" t="s">
        <v>33</v>
      </c>
      <c r="Y223" s="6">
        <v>3</v>
      </c>
      <c r="Z223" s="14" t="s">
        <v>155</v>
      </c>
      <c r="AA223" s="9">
        <v>2</v>
      </c>
      <c r="AB223" s="7">
        <v>61.444644188386022</v>
      </c>
      <c r="AC223" s="6">
        <v>35.477222324418634</v>
      </c>
      <c r="AD223" s="13">
        <v>3.078133487195343</v>
      </c>
      <c r="AE223" s="8">
        <v>471.96969936209746</v>
      </c>
      <c r="AF223" s="6">
        <v>340.45995200543194</v>
      </c>
      <c r="AG223" s="6">
        <v>235.98484968104873</v>
      </c>
      <c r="AH223" s="6">
        <v>633.03280861038627</v>
      </c>
      <c r="AI223" s="6">
        <v>5.2232533369727934</v>
      </c>
      <c r="AJ223" s="6"/>
      <c r="AK223" s="6"/>
      <c r="AL223" s="6"/>
      <c r="AM223" s="6"/>
      <c r="AN223" s="6">
        <v>4.0616133976724447</v>
      </c>
      <c r="AO223" s="6">
        <v>1.7055978942042114</v>
      </c>
      <c r="AP223" s="6">
        <v>1</v>
      </c>
      <c r="AQ223" s="6">
        <v>111.47500000000001</v>
      </c>
      <c r="AR223" s="6"/>
      <c r="AS223" s="6"/>
      <c r="AT223" s="6">
        <v>0.9514155007501004</v>
      </c>
      <c r="AU223" s="6">
        <v>1</v>
      </c>
      <c r="AV223" s="10"/>
      <c r="AW223" s="13">
        <v>51.06899280081479</v>
      </c>
      <c r="AX223" s="1" t="s">
        <v>150</v>
      </c>
      <c r="AY223" s="17">
        <v>26.998818897637801</v>
      </c>
      <c r="AZ223" s="12">
        <v>100</v>
      </c>
      <c r="BA223" s="12">
        <v>0</v>
      </c>
      <c r="BB223" s="12">
        <v>0</v>
      </c>
      <c r="BC223" s="12">
        <v>100</v>
      </c>
      <c r="BD223" s="12">
        <v>0</v>
      </c>
      <c r="BE223" s="12">
        <v>0</v>
      </c>
      <c r="BF223" s="18">
        <v>61.444644188386022</v>
      </c>
      <c r="BG223" s="18">
        <v>35.477222324418634</v>
      </c>
      <c r="BH223" s="18">
        <v>3.078133487195343</v>
      </c>
      <c r="BI223" s="15"/>
      <c r="BJ223" s="19">
        <f t="shared" ca="1" si="28"/>
        <v>1</v>
      </c>
      <c r="BK223" s="18">
        <f t="shared" ca="1" si="29"/>
        <v>3.3042876607175051</v>
      </c>
      <c r="BL223" s="17">
        <f t="shared" si="30"/>
        <v>3.1497135919020316</v>
      </c>
      <c r="BM223" s="17">
        <f t="shared" ca="1" si="31"/>
        <v>3.4147323460244663</v>
      </c>
      <c r="BN223" s="16">
        <f t="shared" si="32"/>
        <v>3.1963154352173642</v>
      </c>
      <c r="BO223" s="15"/>
      <c r="BP223" s="2"/>
    </row>
    <row r="224" spans="1:68" x14ac:dyDescent="0.2">
      <c r="A224">
        <v>10.55</v>
      </c>
      <c r="B224">
        <v>2.2000000000000002</v>
      </c>
      <c r="C224">
        <v>0.16889999999999999</v>
      </c>
      <c r="D224">
        <v>-0.14380000000000001</v>
      </c>
      <c r="E224">
        <v>0.10155</v>
      </c>
      <c r="F224">
        <v>1.89453</v>
      </c>
      <c r="G224">
        <v>2.02475</v>
      </c>
      <c r="H224" s="15"/>
      <c r="I224" s="11">
        <f t="shared" si="26"/>
        <v>34.612860892388454</v>
      </c>
      <c r="J224" s="10">
        <f t="shared" si="27"/>
        <v>-27.162860892388455</v>
      </c>
      <c r="K224" s="6">
        <v>106</v>
      </c>
      <c r="L224" s="10">
        <v>3719.1601049868859</v>
      </c>
      <c r="M224" s="10">
        <v>1743.569553805771</v>
      </c>
      <c r="N224" s="10">
        <v>14.998906386701663</v>
      </c>
      <c r="O224" s="10">
        <v>4.6866798751064458</v>
      </c>
      <c r="P224" s="10">
        <v>5.3512405959081804</v>
      </c>
      <c r="Q224" s="10">
        <v>9.4257734919983557E-2</v>
      </c>
      <c r="R224" s="10">
        <v>1.7614183707616815</v>
      </c>
      <c r="S224" s="10">
        <v>46.150050055676033</v>
      </c>
      <c r="T224" s="14" t="s">
        <v>153</v>
      </c>
      <c r="U224" s="6">
        <v>4</v>
      </c>
      <c r="V224" s="14" t="s">
        <v>33</v>
      </c>
      <c r="W224" s="6">
        <v>3</v>
      </c>
      <c r="X224" s="14" t="s">
        <v>33</v>
      </c>
      <c r="Y224" s="6">
        <v>3</v>
      </c>
      <c r="Z224" s="14" t="s">
        <v>155</v>
      </c>
      <c r="AA224" s="9">
        <v>2</v>
      </c>
      <c r="AB224" s="7">
        <v>53.18231286218429</v>
      </c>
      <c r="AC224" s="6">
        <v>42.846205228746264</v>
      </c>
      <c r="AD224" s="13">
        <v>3.9714819090694444</v>
      </c>
      <c r="AE224" s="8">
        <v>535.12405959081809</v>
      </c>
      <c r="AF224" s="6">
        <v>413.73634924842264</v>
      </c>
      <c r="AG224" s="6">
        <v>276.34304469311354</v>
      </c>
      <c r="AH224" s="6">
        <v>640.82352690461562</v>
      </c>
      <c r="AI224" s="6">
        <v>5.6772429344402422</v>
      </c>
      <c r="AJ224" s="6"/>
      <c r="AK224" s="6"/>
      <c r="AL224" s="6"/>
      <c r="AM224" s="6"/>
      <c r="AN224" s="6">
        <v>3.1244532500709639</v>
      </c>
      <c r="AO224" s="6">
        <v>1.8219137224752353</v>
      </c>
      <c r="AP224" s="6">
        <v>2.2107443575449084</v>
      </c>
      <c r="AQ224" s="6">
        <v>114.66</v>
      </c>
      <c r="AR224" s="6"/>
      <c r="AS224" s="6"/>
      <c r="AT224" s="6">
        <v>1.1618881663886105</v>
      </c>
      <c r="AU224" s="6">
        <v>1</v>
      </c>
      <c r="AV224" s="10"/>
      <c r="AW224" s="13">
        <v>62.060452387263396</v>
      </c>
      <c r="AX224" s="1" t="s">
        <v>150</v>
      </c>
      <c r="AY224" s="17">
        <v>27.162860892388501</v>
      </c>
      <c r="AZ224" s="12">
        <v>100</v>
      </c>
      <c r="BA224" s="12">
        <v>0</v>
      </c>
      <c r="BB224" s="12">
        <v>0</v>
      </c>
      <c r="BC224" s="12">
        <v>100</v>
      </c>
      <c r="BD224" s="12">
        <v>0</v>
      </c>
      <c r="BE224" s="12">
        <v>0</v>
      </c>
      <c r="BF224" s="18">
        <v>53.18231286218429</v>
      </c>
      <c r="BG224" s="18">
        <v>42.846205228746264</v>
      </c>
      <c r="BH224" s="18">
        <v>3.9714819090694444</v>
      </c>
      <c r="BI224" s="15"/>
      <c r="BJ224" s="19">
        <f t="shared" ca="1" si="28"/>
        <v>1</v>
      </c>
      <c r="BK224" s="18">
        <f t="shared" ca="1" si="29"/>
        <v>4.0051864128888077</v>
      </c>
      <c r="BL224" s="17">
        <f t="shared" si="30"/>
        <v>2.6995102687674892</v>
      </c>
      <c r="BM224" s="17">
        <f t="shared" ca="1" si="31"/>
        <v>3.3088660417513927</v>
      </c>
      <c r="BN224" s="16">
        <f t="shared" si="32"/>
        <v>3.1311690361994113</v>
      </c>
      <c r="BO224" s="15"/>
      <c r="BP224" s="2"/>
    </row>
    <row r="225" spans="1:68" x14ac:dyDescent="0.2">
      <c r="A225">
        <v>10.6</v>
      </c>
      <c r="B225">
        <v>2.1</v>
      </c>
      <c r="C225">
        <v>0.16822000000000001</v>
      </c>
      <c r="D225">
        <v>-0.14143</v>
      </c>
      <c r="E225">
        <v>0.10693</v>
      </c>
      <c r="F225">
        <v>1.8951499999999999</v>
      </c>
      <c r="G225">
        <v>2.0269300000000001</v>
      </c>
      <c r="H225" s="15"/>
      <c r="I225" s="11">
        <f t="shared" si="26"/>
        <v>34.776902887139101</v>
      </c>
      <c r="J225" s="10">
        <f t="shared" si="27"/>
        <v>-27.326902887139102</v>
      </c>
      <c r="K225" s="6">
        <v>106</v>
      </c>
      <c r="L225" s="10">
        <v>3736.5485564304545</v>
      </c>
      <c r="M225" s="10">
        <v>1750.7217847768991</v>
      </c>
      <c r="N225" s="10">
        <v>15.06999125109361</v>
      </c>
      <c r="O225" s="10">
        <v>4.507335906897536</v>
      </c>
      <c r="P225" s="10">
        <v>5.192638848955367</v>
      </c>
      <c r="Q225" s="10">
        <v>0.11075631924497338</v>
      </c>
      <c r="R225" s="10">
        <v>2.1329486310655876</v>
      </c>
      <c r="S225" s="10">
        <v>47.590482087349393</v>
      </c>
      <c r="T225" s="14" t="s">
        <v>33</v>
      </c>
      <c r="U225" s="6">
        <v>3</v>
      </c>
      <c r="V225" s="14" t="s">
        <v>33</v>
      </c>
      <c r="W225" s="6">
        <v>3</v>
      </c>
      <c r="X225" s="14" t="s">
        <v>33</v>
      </c>
      <c r="Y225" s="6">
        <v>3</v>
      </c>
      <c r="Z225" s="14" t="s">
        <v>155</v>
      </c>
      <c r="AA225" s="9">
        <v>2</v>
      </c>
      <c r="AB225" s="7">
        <v>63.770060242541788</v>
      </c>
      <c r="AC225" s="6">
        <v>33.33435177703852</v>
      </c>
      <c r="AD225" s="13">
        <v>2.8955879804196885</v>
      </c>
      <c r="AE225" s="8">
        <v>519.26388489553676</v>
      </c>
      <c r="AF225" s="6">
        <v>394.05447011023472</v>
      </c>
      <c r="AG225" s="6">
        <v>264.44791367165254</v>
      </c>
      <c r="AH225" s="6">
        <v>668.99295434583325</v>
      </c>
      <c r="AI225" s="6">
        <v>4.6883454455272826</v>
      </c>
      <c r="AJ225" s="6"/>
      <c r="AK225" s="6"/>
      <c r="AL225" s="6"/>
      <c r="AM225" s="6"/>
      <c r="AN225" s="6">
        <v>4.507335906897536</v>
      </c>
      <c r="AO225" s="6">
        <v>1.8378600176066042</v>
      </c>
      <c r="AP225" s="6">
        <v>2.1155833093732204</v>
      </c>
      <c r="AQ225" s="6">
        <v>111.47500000000001</v>
      </c>
      <c r="AR225" s="6"/>
      <c r="AS225" s="6"/>
      <c r="AT225" s="6">
        <v>1.0986306500282137</v>
      </c>
      <c r="AU225" s="6">
        <v>1</v>
      </c>
      <c r="AV225" s="10"/>
      <c r="AW225" s="13">
        <v>59.10817051653521</v>
      </c>
      <c r="AX225" s="1" t="s">
        <v>150</v>
      </c>
      <c r="AY225" s="17">
        <v>27.326902887139099</v>
      </c>
      <c r="AZ225" s="12">
        <v>100</v>
      </c>
      <c r="BA225" s="12">
        <v>0</v>
      </c>
      <c r="BB225" s="12">
        <v>0</v>
      </c>
      <c r="BC225" s="12">
        <v>100</v>
      </c>
      <c r="BD225" s="12">
        <v>0</v>
      </c>
      <c r="BE225" s="12">
        <v>0</v>
      </c>
      <c r="BF225" s="18">
        <v>63.770060242541788</v>
      </c>
      <c r="BG225" s="18">
        <v>33.33435177703852</v>
      </c>
      <c r="BH225" s="18">
        <v>2.8955879804196885</v>
      </c>
      <c r="BI225" s="15"/>
      <c r="BJ225" s="19">
        <f t="shared" ca="1" si="28"/>
        <v>1</v>
      </c>
      <c r="BK225" s="18">
        <f t="shared" ca="1" si="29"/>
        <v>3.7977074366088108</v>
      </c>
      <c r="BL225" s="17">
        <f t="shared" si="30"/>
        <v>3.3316538209981732</v>
      </c>
      <c r="BM225" s="17">
        <f t="shared" ca="1" si="31"/>
        <v>3.3751636034246824</v>
      </c>
      <c r="BN225" s="16">
        <f t="shared" si="32"/>
        <v>3.1823392258345038</v>
      </c>
      <c r="BO225" s="15"/>
      <c r="BP225" s="2"/>
    </row>
    <row r="226" spans="1:68" x14ac:dyDescent="0.2">
      <c r="A226">
        <v>10.65</v>
      </c>
      <c r="B226">
        <v>0.3</v>
      </c>
      <c r="C226">
        <v>0.16896</v>
      </c>
      <c r="D226">
        <v>-0.13886999999999999</v>
      </c>
      <c r="E226">
        <v>0.11119</v>
      </c>
      <c r="F226">
        <v>1.8952800000000001</v>
      </c>
      <c r="G226">
        <v>2.0288499999999998</v>
      </c>
      <c r="H226" s="15"/>
      <c r="I226" s="11">
        <f t="shared" si="26"/>
        <v>34.940944881889763</v>
      </c>
      <c r="J226" s="10">
        <f t="shared" si="27"/>
        <v>-27.490944881889764</v>
      </c>
      <c r="K226" s="6">
        <v>106</v>
      </c>
      <c r="L226" s="10">
        <v>3753.9370078740244</v>
      </c>
      <c r="M226" s="10">
        <v>1757.8740157480279</v>
      </c>
      <c r="N226" s="10">
        <v>15.141076115485564</v>
      </c>
      <c r="O226" s="10">
        <v>4.7025043428895863</v>
      </c>
      <c r="P226" s="10">
        <v>5.4042314229680439</v>
      </c>
      <c r="Q226" s="10">
        <v>0.12857757488715643</v>
      </c>
      <c r="R226" s="10">
        <v>2.3792018665355501</v>
      </c>
      <c r="S226" s="10">
        <v>48.731047227670686</v>
      </c>
      <c r="T226" s="14" t="s">
        <v>33</v>
      </c>
      <c r="U226" s="6">
        <v>3</v>
      </c>
      <c r="V226" s="14" t="s">
        <v>33</v>
      </c>
      <c r="W226" s="6">
        <v>3</v>
      </c>
      <c r="X226" s="14" t="s">
        <v>33</v>
      </c>
      <c r="Y226" s="6">
        <v>3</v>
      </c>
      <c r="Z226" s="14" t="s">
        <v>155</v>
      </c>
      <c r="AA226" s="9">
        <v>2</v>
      </c>
      <c r="AB226" s="7">
        <v>68.692252843783962</v>
      </c>
      <c r="AC226" s="6">
        <v>28.738828766944408</v>
      </c>
      <c r="AD226" s="13">
        <v>2.5689183892716292</v>
      </c>
      <c r="AE226" s="8">
        <v>540.42314229680437</v>
      </c>
      <c r="AF226" s="6">
        <v>417.92486402681016</v>
      </c>
      <c r="AG226" s="6">
        <v>280.31735672260328</v>
      </c>
      <c r="AH226" s="6">
        <v>690.99369145066544</v>
      </c>
      <c r="AI226" s="6">
        <v>4.2030901793807836</v>
      </c>
      <c r="AJ226" s="6"/>
      <c r="AK226" s="6"/>
      <c r="AL226" s="6"/>
      <c r="AM226" s="6"/>
      <c r="AN226" s="6">
        <v>4.7025043428895863</v>
      </c>
      <c r="AO226" s="6">
        <v>1.9156201999836289</v>
      </c>
      <c r="AP226" s="6">
        <v>2.2425388537808262</v>
      </c>
      <c r="AQ226" s="6">
        <v>111.47500000000001</v>
      </c>
      <c r="AR226" s="6"/>
      <c r="AS226" s="6"/>
      <c r="AT226" s="6">
        <v>1.1630367536576194</v>
      </c>
      <c r="AU226" s="6">
        <v>1</v>
      </c>
      <c r="AV226" s="10"/>
      <c r="AW226" s="13">
        <v>62.688729604021525</v>
      </c>
      <c r="AX226" s="1" t="s">
        <v>150</v>
      </c>
      <c r="AY226" s="17">
        <v>27.490944881889799</v>
      </c>
      <c r="AZ226" s="12">
        <v>100</v>
      </c>
      <c r="BA226" s="12">
        <v>0</v>
      </c>
      <c r="BB226" s="12">
        <v>0</v>
      </c>
      <c r="BC226" s="12">
        <v>100</v>
      </c>
      <c r="BD226" s="12">
        <v>0</v>
      </c>
      <c r="BE226" s="12">
        <v>0</v>
      </c>
      <c r="BF226" s="18">
        <v>68.692252843783962</v>
      </c>
      <c r="BG226" s="18">
        <v>28.738828766944408</v>
      </c>
      <c r="BH226" s="18">
        <v>2.5689183892716292</v>
      </c>
      <c r="BI226" s="15"/>
      <c r="BJ226" s="19">
        <f t="shared" ca="1" si="28"/>
        <v>1</v>
      </c>
      <c r="BK226" s="18">
        <f t="shared" ca="1" si="29"/>
        <v>4.0131009246758511</v>
      </c>
      <c r="BL226" s="17">
        <f t="shared" si="30"/>
        <v>3.6452506614527551</v>
      </c>
      <c r="BM226" s="17">
        <f t="shared" ca="1" si="31"/>
        <v>3.3751279916321719</v>
      </c>
      <c r="BN226" s="16">
        <f t="shared" si="32"/>
        <v>3.1906733648454915</v>
      </c>
      <c r="BO226" s="15"/>
      <c r="BP226" s="2"/>
    </row>
    <row r="227" spans="1:68" x14ac:dyDescent="0.2">
      <c r="A227">
        <v>10.7</v>
      </c>
      <c r="B227">
        <v>2.1</v>
      </c>
      <c r="C227">
        <v>0.16952</v>
      </c>
      <c r="D227">
        <v>-0.13893</v>
      </c>
      <c r="E227">
        <v>0.11434999999999999</v>
      </c>
      <c r="F227">
        <v>1.89375</v>
      </c>
      <c r="G227">
        <v>2.0282499999999999</v>
      </c>
      <c r="H227" s="15"/>
      <c r="I227" s="11">
        <f t="shared" si="26"/>
        <v>35.104986876640417</v>
      </c>
      <c r="J227" s="10">
        <f t="shared" si="27"/>
        <v>-27.654986876640418</v>
      </c>
      <c r="K227" s="6">
        <v>106</v>
      </c>
      <c r="L227" s="10">
        <v>3771.3254593175939</v>
      </c>
      <c r="M227" s="10">
        <v>1765.0262467191565</v>
      </c>
      <c r="N227" s="10">
        <v>15.212160979877515</v>
      </c>
      <c r="O227" s="10">
        <v>4.8501993755322204</v>
      </c>
      <c r="P227" s="10">
        <v>5.5641096190250394</v>
      </c>
      <c r="Q227" s="10">
        <v>0.12815988920804275</v>
      </c>
      <c r="R227" s="10">
        <v>2.3033314938626126</v>
      </c>
      <c r="S227" s="10">
        <v>49.577100242556895</v>
      </c>
      <c r="T227" s="14" t="s">
        <v>33</v>
      </c>
      <c r="U227" s="6">
        <v>3</v>
      </c>
      <c r="V227" s="14" t="s">
        <v>33</v>
      </c>
      <c r="W227" s="6">
        <v>3</v>
      </c>
      <c r="X227" s="14" t="s">
        <v>33</v>
      </c>
      <c r="Y227" s="6">
        <v>3</v>
      </c>
      <c r="Z227" s="14" t="s">
        <v>155</v>
      </c>
      <c r="AA227" s="9">
        <v>2</v>
      </c>
      <c r="AB227" s="7">
        <v>65.912679236422932</v>
      </c>
      <c r="AC227" s="6">
        <v>31.341997148916064</v>
      </c>
      <c r="AD227" s="13">
        <v>2.7453236146610012</v>
      </c>
      <c r="AE227" s="8">
        <v>556.41096190250391</v>
      </c>
      <c r="AF227" s="6">
        <v>435.71121347801142</v>
      </c>
      <c r="AG227" s="6">
        <v>292.30822142687794</v>
      </c>
      <c r="AH227" s="6">
        <v>706.9358934036901</v>
      </c>
      <c r="AI227" s="6">
        <v>4.3415374758890319</v>
      </c>
      <c r="AJ227" s="6"/>
      <c r="AK227" s="6"/>
      <c r="AL227" s="6"/>
      <c r="AM227" s="6"/>
      <c r="AN227" s="6">
        <v>4.8501993755322204</v>
      </c>
      <c r="AO227" s="6">
        <v>1.9450313067508431</v>
      </c>
      <c r="AP227" s="6">
        <v>2.3384657714150237</v>
      </c>
      <c r="AQ227" s="6">
        <v>111.47500000000001</v>
      </c>
      <c r="AR227" s="6"/>
      <c r="AS227" s="6"/>
      <c r="AT227" s="6">
        <v>1.2092917567749375</v>
      </c>
      <c r="AU227" s="6">
        <v>1</v>
      </c>
      <c r="AV227" s="10"/>
      <c r="AW227" s="13">
        <v>65.356682021701715</v>
      </c>
      <c r="AX227" s="1" t="s">
        <v>150</v>
      </c>
      <c r="AY227" s="17">
        <v>27.6549868766404</v>
      </c>
      <c r="AZ227" s="12">
        <v>100</v>
      </c>
      <c r="BA227" s="12">
        <v>0</v>
      </c>
      <c r="BB227" s="12">
        <v>0</v>
      </c>
      <c r="BC227" s="12">
        <v>100</v>
      </c>
      <c r="BD227" s="12">
        <v>0</v>
      </c>
      <c r="BE227" s="12">
        <v>0</v>
      </c>
      <c r="BF227" s="18">
        <v>65.912679236422932</v>
      </c>
      <c r="BG227" s="18">
        <v>31.341997148916064</v>
      </c>
      <c r="BH227" s="18">
        <v>2.7453236146610012</v>
      </c>
      <c r="BI227" s="15"/>
      <c r="BJ227" s="19">
        <f t="shared" ca="1" si="28"/>
        <v>1</v>
      </c>
      <c r="BK227" s="18">
        <f t="shared" ca="1" si="29"/>
        <v>4.1681497895045663</v>
      </c>
      <c r="BL227" s="17">
        <f t="shared" si="30"/>
        <v>3.484076107732613</v>
      </c>
      <c r="BM227" s="17">
        <f t="shared" ca="1" si="31"/>
        <v>3.3507873582344803</v>
      </c>
      <c r="BN227" s="16">
        <f t="shared" si="32"/>
        <v>3.1726736300036333</v>
      </c>
      <c r="BO227" s="15"/>
      <c r="BP227" s="2"/>
    </row>
    <row r="228" spans="1:68" x14ac:dyDescent="0.2">
      <c r="A228">
        <v>10.75</v>
      </c>
      <c r="B228">
        <v>2.1</v>
      </c>
      <c r="C228">
        <v>0.17000999999999999</v>
      </c>
      <c r="D228">
        <v>-0.13936000000000001</v>
      </c>
      <c r="E228">
        <v>0.11142000000000001</v>
      </c>
      <c r="F228">
        <v>1.8956999999999999</v>
      </c>
      <c r="G228">
        <v>2.02895</v>
      </c>
      <c r="H228" s="15"/>
      <c r="I228" s="11">
        <f t="shared" si="26"/>
        <v>35.269028871391072</v>
      </c>
      <c r="J228" s="10">
        <f t="shared" si="27"/>
        <v>-27.819028871391072</v>
      </c>
      <c r="K228" s="6">
        <v>106</v>
      </c>
      <c r="L228" s="10">
        <v>3788.7139107611633</v>
      </c>
      <c r="M228" s="10">
        <v>1772.178477690285</v>
      </c>
      <c r="N228" s="10">
        <v>15.283245844269466</v>
      </c>
      <c r="O228" s="10">
        <v>4.9794325290945229</v>
      </c>
      <c r="P228" s="10">
        <v>5.6820463584088357</v>
      </c>
      <c r="Q228" s="10">
        <v>0.12516647517439472</v>
      </c>
      <c r="R228" s="10">
        <v>2.2028414989814613</v>
      </c>
      <c r="S228" s="10">
        <v>48.792627035716201</v>
      </c>
      <c r="T228" s="14" t="s">
        <v>33</v>
      </c>
      <c r="U228" s="6">
        <v>3</v>
      </c>
      <c r="V228" s="14" t="s">
        <v>33</v>
      </c>
      <c r="W228" s="6">
        <v>3</v>
      </c>
      <c r="X228" s="14" t="s">
        <v>33</v>
      </c>
      <c r="Y228" s="6">
        <v>3</v>
      </c>
      <c r="Z228" s="14" t="s">
        <v>155</v>
      </c>
      <c r="AA228" s="9">
        <v>2</v>
      </c>
      <c r="AB228" s="7">
        <v>62.431255492004766</v>
      </c>
      <c r="AC228" s="6">
        <v>34.57086412720254</v>
      </c>
      <c r="AD228" s="13">
        <v>2.9978803807926981</v>
      </c>
      <c r="AE228" s="8">
        <v>568.20463584088361</v>
      </c>
      <c r="AF228" s="6">
        <v>448.56327390883632</v>
      </c>
      <c r="AG228" s="6">
        <v>301.15347688066265</v>
      </c>
      <c r="AH228" s="6">
        <v>689.33584165261846</v>
      </c>
      <c r="AI228" s="6">
        <v>4.5395912527631923</v>
      </c>
      <c r="AJ228" s="6"/>
      <c r="AK228" s="6"/>
      <c r="AL228" s="6"/>
      <c r="AM228" s="6"/>
      <c r="AN228" s="6">
        <v>4.9794325290945229</v>
      </c>
      <c r="AO228" s="6">
        <v>1.9619933358086488</v>
      </c>
      <c r="AP228" s="6">
        <v>2.4092278150453015</v>
      </c>
      <c r="AQ228" s="6">
        <v>111.47500000000001</v>
      </c>
      <c r="AR228" s="6"/>
      <c r="AS228" s="6"/>
      <c r="AT228" s="6">
        <v>1.2408770482843254</v>
      </c>
      <c r="AU228" s="6">
        <v>1</v>
      </c>
      <c r="AV228" s="10"/>
      <c r="AW228" s="13">
        <v>67.284491086325446</v>
      </c>
      <c r="AX228" s="1" t="s">
        <v>150</v>
      </c>
      <c r="AY228" s="17">
        <v>27.819028871391101</v>
      </c>
      <c r="AZ228" s="12">
        <v>100</v>
      </c>
      <c r="BA228" s="12">
        <v>0</v>
      </c>
      <c r="BB228" s="12">
        <v>0</v>
      </c>
      <c r="BC228" s="12">
        <v>100</v>
      </c>
      <c r="BD228" s="12">
        <v>0</v>
      </c>
      <c r="BE228" s="12">
        <v>0</v>
      </c>
      <c r="BF228" s="18">
        <v>62.431255492004766</v>
      </c>
      <c r="BG228" s="18">
        <v>34.57086412720254</v>
      </c>
      <c r="BH228" s="18">
        <v>2.9978803807926981</v>
      </c>
      <c r="BI228" s="15"/>
      <c r="BJ228" s="19">
        <f t="shared" ca="1" si="28"/>
        <v>1</v>
      </c>
      <c r="BK228" s="18">
        <f t="shared" ca="1" si="29"/>
        <v>4.2746139293654259</v>
      </c>
      <c r="BL228" s="17">
        <f t="shared" si="30"/>
        <v>3.3045601646830978</v>
      </c>
      <c r="BM228" s="17">
        <f t="shared" ca="1" si="31"/>
        <v>3.3294177817475092</v>
      </c>
      <c r="BN228" s="16">
        <f t="shared" si="32"/>
        <v>3.155139817374272</v>
      </c>
      <c r="BO228" s="15"/>
      <c r="BP228" s="2"/>
    </row>
    <row r="229" spans="1:68" x14ac:dyDescent="0.2">
      <c r="A229">
        <v>10.8</v>
      </c>
      <c r="B229">
        <v>2.1</v>
      </c>
      <c r="C229">
        <v>0.17269999999999999</v>
      </c>
      <c r="D229">
        <v>-0.13664999999999999</v>
      </c>
      <c r="E229">
        <v>0.12141</v>
      </c>
      <c r="F229">
        <v>1.89015</v>
      </c>
      <c r="G229">
        <v>2.0286</v>
      </c>
      <c r="H229" s="15"/>
      <c r="I229" s="11">
        <f t="shared" si="26"/>
        <v>35.433070866141733</v>
      </c>
      <c r="J229" s="10">
        <f t="shared" si="27"/>
        <v>-27.983070866141734</v>
      </c>
      <c r="K229" s="6">
        <v>106</v>
      </c>
      <c r="L229" s="10">
        <v>3806.1023622047333</v>
      </c>
      <c r="M229" s="10">
        <v>1779.3307086614138</v>
      </c>
      <c r="N229" s="10">
        <v>15.354330708661418</v>
      </c>
      <c r="O229" s="10">
        <v>5.6888961680386041</v>
      </c>
      <c r="P229" s="10">
        <v>6.430025757640724</v>
      </c>
      <c r="Q229" s="10">
        <v>0.14403194501436201</v>
      </c>
      <c r="R229" s="10">
        <v>2.2399901717844681</v>
      </c>
      <c r="S229" s="10">
        <v>51.467332611258364</v>
      </c>
      <c r="T229" s="14" t="s">
        <v>33</v>
      </c>
      <c r="U229" s="6">
        <v>3</v>
      </c>
      <c r="V229" s="14" t="s">
        <v>33</v>
      </c>
      <c r="W229" s="6">
        <v>3</v>
      </c>
      <c r="X229" s="14" t="s">
        <v>33</v>
      </c>
      <c r="Y229" s="6">
        <v>3</v>
      </c>
      <c r="Z229" s="14" t="s">
        <v>155</v>
      </c>
      <c r="AA229" s="9">
        <v>2</v>
      </c>
      <c r="AB229" s="7">
        <v>59.34665809119393</v>
      </c>
      <c r="AC229" s="6">
        <v>37.388750943328219</v>
      </c>
      <c r="AD229" s="13">
        <v>3.2645909654778538</v>
      </c>
      <c r="AE229" s="8">
        <v>643.00257576407239</v>
      </c>
      <c r="AF229" s="6">
        <v>535.53800020414269</v>
      </c>
      <c r="AG229" s="6">
        <v>357.25193182305429</v>
      </c>
      <c r="AH229" s="6">
        <v>742.8960391391372</v>
      </c>
      <c r="AI229" s="6">
        <v>4.4643053018547798</v>
      </c>
      <c r="AJ229" s="6"/>
      <c r="AK229" s="6"/>
      <c r="AL229" s="6"/>
      <c r="AM229" s="6"/>
      <c r="AN229" s="6">
        <v>5.6888961680386041</v>
      </c>
      <c r="AO229" s="6">
        <v>2.1345387116070365</v>
      </c>
      <c r="AP229" s="6">
        <v>2.8580154545844345</v>
      </c>
      <c r="AQ229" s="6">
        <v>111.47500000000001</v>
      </c>
      <c r="AR229" s="6"/>
      <c r="AS229" s="6"/>
      <c r="AT229" s="6">
        <v>1.4876280080854969</v>
      </c>
      <c r="AU229" s="6">
        <v>1</v>
      </c>
      <c r="AV229" s="10"/>
      <c r="AW229" s="13">
        <v>80.330700030621401</v>
      </c>
      <c r="AX229" s="1" t="s">
        <v>150</v>
      </c>
      <c r="AY229" s="17">
        <v>27.983070866141698</v>
      </c>
      <c r="AZ229" s="12">
        <v>100</v>
      </c>
      <c r="BA229" s="12">
        <v>0</v>
      </c>
      <c r="BB229" s="12">
        <v>0</v>
      </c>
      <c r="BC229" s="12">
        <v>100</v>
      </c>
      <c r="BD229" s="12">
        <v>0</v>
      </c>
      <c r="BE229" s="12">
        <v>0</v>
      </c>
      <c r="BF229" s="18">
        <v>59.34665809119393</v>
      </c>
      <c r="BG229" s="18">
        <v>37.388750943328219</v>
      </c>
      <c r="BH229" s="18">
        <v>3.2645909654778538</v>
      </c>
      <c r="BI229" s="15"/>
      <c r="BJ229" s="19">
        <f t="shared" ca="1" si="28"/>
        <v>1</v>
      </c>
      <c r="BK229" s="18">
        <f t="shared" ca="1" si="29"/>
        <v>5.0884015596448506</v>
      </c>
      <c r="BL229" s="17">
        <f t="shared" si="30"/>
        <v>3.1816380361583332</v>
      </c>
      <c r="BM229" s="17">
        <f t="shared" ca="1" si="31"/>
        <v>3.25637960944802</v>
      </c>
      <c r="BN229" s="16">
        <f t="shared" si="32"/>
        <v>3.1122568122999663</v>
      </c>
      <c r="BO229" s="15"/>
      <c r="BP229" s="2"/>
    </row>
    <row r="230" spans="1:68" x14ac:dyDescent="0.2">
      <c r="A230">
        <v>10.85</v>
      </c>
      <c r="B230">
        <v>2.1</v>
      </c>
      <c r="C230">
        <v>0.17605000000000001</v>
      </c>
      <c r="D230">
        <v>-0.12884000000000001</v>
      </c>
      <c r="E230">
        <v>0.1313</v>
      </c>
      <c r="F230">
        <v>1.89008</v>
      </c>
      <c r="G230">
        <v>2.0303499999999999</v>
      </c>
      <c r="H230" s="15"/>
      <c r="I230" s="11">
        <f t="shared" si="26"/>
        <v>35.597112860892388</v>
      </c>
      <c r="J230" s="10">
        <f t="shared" si="27"/>
        <v>-28.147112860892388</v>
      </c>
      <c r="K230" s="6">
        <v>106</v>
      </c>
      <c r="L230" s="10">
        <v>3823.4908136483027</v>
      </c>
      <c r="M230" s="10">
        <v>1786.4829396325424</v>
      </c>
      <c r="N230" s="10">
        <v>15.425415573053366</v>
      </c>
      <c r="O230" s="10">
        <v>6.5724289525972246</v>
      </c>
      <c r="P230" s="10">
        <v>7.351688759341128</v>
      </c>
      <c r="Q230" s="10">
        <v>0.19840069757899054</v>
      </c>
      <c r="R230" s="10">
        <v>2.6987091547761821</v>
      </c>
      <c r="S230" s="10">
        <v>54.11526435721553</v>
      </c>
      <c r="T230" s="14" t="s">
        <v>33</v>
      </c>
      <c r="U230" s="6">
        <v>3</v>
      </c>
      <c r="V230" s="14" t="s">
        <v>33</v>
      </c>
      <c r="W230" s="6">
        <v>3</v>
      </c>
      <c r="X230" s="14" t="s">
        <v>33</v>
      </c>
      <c r="Y230" s="6">
        <v>3</v>
      </c>
      <c r="Z230" s="14" t="s">
        <v>155</v>
      </c>
      <c r="AA230" s="9">
        <v>2</v>
      </c>
      <c r="AB230" s="7">
        <v>66.420216219839332</v>
      </c>
      <c r="AC230" s="6">
        <v>30.868014135285506</v>
      </c>
      <c r="AD230" s="13">
        <v>2.7117696448751585</v>
      </c>
      <c r="AE230" s="8">
        <v>735.16887593411286</v>
      </c>
      <c r="AF230" s="6">
        <v>642.94609149574489</v>
      </c>
      <c r="AG230" s="6">
        <v>426.37665695058456</v>
      </c>
      <c r="AH230" s="6">
        <v>795.90546070276446</v>
      </c>
      <c r="AI230" s="6">
        <v>3.705475257421488</v>
      </c>
      <c r="AJ230" s="6"/>
      <c r="AK230" s="6"/>
      <c r="AL230" s="6"/>
      <c r="AM230" s="6"/>
      <c r="AN230" s="6">
        <v>6.5724289525972246</v>
      </c>
      <c r="AO230" s="6">
        <v>2.4030336752518653</v>
      </c>
      <c r="AP230" s="6">
        <v>3.4110132556046766</v>
      </c>
      <c r="AQ230" s="6">
        <v>111.47500000000001</v>
      </c>
      <c r="AR230" s="6"/>
      <c r="AS230" s="6"/>
      <c r="AT230" s="6">
        <v>1.7939390445413108</v>
      </c>
      <c r="AU230" s="6">
        <v>1</v>
      </c>
      <c r="AV230" s="10"/>
      <c r="AW230" s="13">
        <v>96.441913724361726</v>
      </c>
      <c r="AX230" s="1" t="s">
        <v>150</v>
      </c>
      <c r="AY230" s="17">
        <v>28.147112860892399</v>
      </c>
      <c r="AZ230" s="12">
        <v>100</v>
      </c>
      <c r="BA230" s="12">
        <v>0</v>
      </c>
      <c r="BB230" s="12">
        <v>0</v>
      </c>
      <c r="BC230" s="12">
        <v>100</v>
      </c>
      <c r="BD230" s="12">
        <v>0</v>
      </c>
      <c r="BE230" s="12">
        <v>0</v>
      </c>
      <c r="BF230" s="18">
        <v>66.420216219839332</v>
      </c>
      <c r="BG230" s="18">
        <v>30.868014135285506</v>
      </c>
      <c r="BH230" s="18">
        <v>2.7117696448751585</v>
      </c>
      <c r="BI230" s="15"/>
      <c r="BJ230" s="19">
        <f t="shared" ca="1" si="28"/>
        <v>1</v>
      </c>
      <c r="BK230" s="18">
        <f t="shared" ca="1" si="29"/>
        <v>6.0901150879570194</v>
      </c>
      <c r="BL230" s="17">
        <f t="shared" si="30"/>
        <v>3.6471096245366903</v>
      </c>
      <c r="BM230" s="17">
        <f t="shared" ca="1" si="31"/>
        <v>3.2228214028334907</v>
      </c>
      <c r="BN230" s="16">
        <f t="shared" si="32"/>
        <v>3.1044371819631107</v>
      </c>
      <c r="BO230" s="15"/>
      <c r="BP230" s="2"/>
    </row>
    <row r="231" spans="1:68" x14ac:dyDescent="0.2">
      <c r="A231">
        <v>10.9</v>
      </c>
      <c r="B231">
        <v>2.2000000000000002</v>
      </c>
      <c r="C231">
        <v>0.17731</v>
      </c>
      <c r="D231">
        <v>-0.11738</v>
      </c>
      <c r="E231">
        <v>0.12354</v>
      </c>
      <c r="F231">
        <v>1.8832800000000001</v>
      </c>
      <c r="G231">
        <v>2.02685</v>
      </c>
      <c r="H231" s="15"/>
      <c r="I231" s="11">
        <f t="shared" si="26"/>
        <v>35.761154855643042</v>
      </c>
      <c r="J231" s="10">
        <f t="shared" si="27"/>
        <v>-28.311154855643043</v>
      </c>
      <c r="K231" s="6">
        <v>106</v>
      </c>
      <c r="L231" s="10">
        <v>3840.8792650918722</v>
      </c>
      <c r="M231" s="10">
        <v>1793.635170603671</v>
      </c>
      <c r="N231" s="10">
        <v>15.496500437445317</v>
      </c>
      <c r="O231" s="10">
        <v>6.9047427760431468</v>
      </c>
      <c r="P231" s="10">
        <v>7.6540844346555801</v>
      </c>
      <c r="Q231" s="10">
        <v>0.27817866228970051</v>
      </c>
      <c r="R231" s="10">
        <v>3.6343819390100318</v>
      </c>
      <c r="S231" s="10">
        <v>52.037615181419007</v>
      </c>
      <c r="T231" s="14" t="s">
        <v>33</v>
      </c>
      <c r="U231" s="6">
        <v>3</v>
      </c>
      <c r="V231" s="14" t="s">
        <v>33</v>
      </c>
      <c r="W231" s="6">
        <v>3</v>
      </c>
      <c r="X231" s="14" t="s">
        <v>33</v>
      </c>
      <c r="Y231" s="6">
        <v>3</v>
      </c>
      <c r="Z231" s="14" t="s">
        <v>155</v>
      </c>
      <c r="AA231" s="9">
        <v>2</v>
      </c>
      <c r="AB231" s="7">
        <v>87.832284881350859</v>
      </c>
      <c r="AC231" s="6">
        <v>10.951278160596033</v>
      </c>
      <c r="AD231" s="13">
        <v>1.2164369580531129</v>
      </c>
      <c r="AE231" s="8">
        <v>765.40844346555809</v>
      </c>
      <c r="AF231" s="6">
        <v>677.49920321252921</v>
      </c>
      <c r="AG231" s="6">
        <v>449.05633259916851</v>
      </c>
      <c r="AH231" s="6">
        <v>751.70293187603033</v>
      </c>
      <c r="AI231" s="6">
        <v>2.7514994757881439</v>
      </c>
      <c r="AJ231" s="6"/>
      <c r="AK231" s="6"/>
      <c r="AL231" s="6"/>
      <c r="AM231" s="6"/>
      <c r="AN231" s="6">
        <v>6.9047427760431468</v>
      </c>
      <c r="AO231" s="6">
        <v>2.5859600409350736</v>
      </c>
      <c r="AP231" s="6">
        <v>3.592450660793348</v>
      </c>
      <c r="AQ231" s="6">
        <v>111.47500000000001</v>
      </c>
      <c r="AR231" s="6"/>
      <c r="AS231" s="6"/>
      <c r="AT231" s="6">
        <v>1.8864598356219953</v>
      </c>
      <c r="AU231" s="6">
        <v>1</v>
      </c>
      <c r="AV231" s="10"/>
      <c r="AW231" s="13">
        <v>101.62488048187939</v>
      </c>
      <c r="AX231" s="1" t="s">
        <v>150</v>
      </c>
      <c r="AY231" s="17">
        <v>28.311154855643</v>
      </c>
      <c r="AZ231" s="12">
        <v>100</v>
      </c>
      <c r="BA231" s="12">
        <v>0</v>
      </c>
      <c r="BB231" s="12">
        <v>0</v>
      </c>
      <c r="BC231" s="12">
        <v>100</v>
      </c>
      <c r="BD231" s="12">
        <v>0</v>
      </c>
      <c r="BE231" s="12">
        <v>0</v>
      </c>
      <c r="BF231" s="18">
        <v>87.832284881350859</v>
      </c>
      <c r="BG231" s="18">
        <v>10.951278160596033</v>
      </c>
      <c r="BH231" s="18">
        <v>1.2164369580531129</v>
      </c>
      <c r="BI231" s="15"/>
      <c r="BJ231" s="19">
        <f t="shared" ca="1" si="28"/>
        <v>1</v>
      </c>
      <c r="BK231" s="18">
        <f t="shared" ca="1" si="29"/>
        <v>6.3933233425389542</v>
      </c>
      <c r="BL231" s="17">
        <f t="shared" si="30"/>
        <v>4.8516898393731527</v>
      </c>
      <c r="BM231" s="17">
        <f t="shared" ca="1" si="31"/>
        <v>3.2757870228687018</v>
      </c>
      <c r="BN231" s="16">
        <f t="shared" si="32"/>
        <v>3.1606026090859118</v>
      </c>
      <c r="BO231" s="15"/>
      <c r="BP231" s="2"/>
    </row>
    <row r="232" spans="1:68" x14ac:dyDescent="0.2">
      <c r="A232">
        <v>10.95</v>
      </c>
      <c r="B232">
        <v>2.1</v>
      </c>
      <c r="C232">
        <v>0.16955999999999999</v>
      </c>
      <c r="D232">
        <v>-0.12414</v>
      </c>
      <c r="E232">
        <v>7.1940000000000004E-2</v>
      </c>
      <c r="F232">
        <v>1.89263</v>
      </c>
      <c r="G232">
        <v>2.0339299999999998</v>
      </c>
      <c r="H232" s="15"/>
      <c r="I232" s="11">
        <f t="shared" si="26"/>
        <v>35.925196850393696</v>
      </c>
      <c r="J232" s="10">
        <f t="shared" si="27"/>
        <v>-28.475196850393697</v>
      </c>
      <c r="K232" s="6">
        <v>106</v>
      </c>
      <c r="L232" s="10">
        <v>3858.2677165354417</v>
      </c>
      <c r="M232" s="10">
        <v>1800.7874015747996</v>
      </c>
      <c r="N232" s="10">
        <v>15.567585301837267</v>
      </c>
      <c r="O232" s="10">
        <v>4.8607490207209763</v>
      </c>
      <c r="P232" s="10">
        <v>5.4111504159849764</v>
      </c>
      <c r="Q232" s="10">
        <v>0.23111940910956097</v>
      </c>
      <c r="R232" s="10">
        <v>4.271169554385617</v>
      </c>
      <c r="S232" s="10">
        <v>38.22231911555555</v>
      </c>
      <c r="T232" s="14" t="s">
        <v>33</v>
      </c>
      <c r="U232" s="6">
        <v>3</v>
      </c>
      <c r="V232" s="14" t="s">
        <v>33</v>
      </c>
      <c r="W232" s="6">
        <v>3</v>
      </c>
      <c r="X232" s="14" t="s">
        <v>33</v>
      </c>
      <c r="Y232" s="6">
        <v>3</v>
      </c>
      <c r="Z232" s="14" t="s">
        <v>155</v>
      </c>
      <c r="AA232" s="9">
        <v>2</v>
      </c>
      <c r="AB232" s="7">
        <v>97.81</v>
      </c>
      <c r="AC232" s="6">
        <v>1.8400000000000034</v>
      </c>
      <c r="AD232" s="13">
        <v>0.35</v>
      </c>
      <c r="AE232" s="8">
        <v>541.11504159849767</v>
      </c>
      <c r="AF232" s="6">
        <v>412.60176269577772</v>
      </c>
      <c r="AG232" s="6">
        <v>280.83628119887322</v>
      </c>
      <c r="AH232" s="6">
        <v>466.04023845363315</v>
      </c>
      <c r="AI232" s="6">
        <v>2.3412790976026803</v>
      </c>
      <c r="AJ232" s="6"/>
      <c r="AK232" s="6"/>
      <c r="AL232" s="6"/>
      <c r="AM232" s="6"/>
      <c r="AN232" s="6">
        <v>4.8607490207209763</v>
      </c>
      <c r="AO232" s="6">
        <v>2.1254331517003617</v>
      </c>
      <c r="AP232" s="6">
        <v>2.2466902495909857</v>
      </c>
      <c r="AQ232" s="6">
        <v>111.47500000000001</v>
      </c>
      <c r="AR232" s="6"/>
      <c r="AS232" s="6"/>
      <c r="AT232" s="6">
        <v>1.1155239921302909</v>
      </c>
      <c r="AU232" s="6">
        <v>1</v>
      </c>
      <c r="AV232" s="10"/>
      <c r="AW232" s="13">
        <v>61.890264404366661</v>
      </c>
      <c r="AX232" s="1" t="s">
        <v>150</v>
      </c>
      <c r="AY232" s="17">
        <v>28.475196850393701</v>
      </c>
      <c r="AZ232" s="12">
        <v>100</v>
      </c>
      <c r="BA232" s="12">
        <v>0</v>
      </c>
      <c r="BB232" s="12">
        <v>0</v>
      </c>
      <c r="BC232" s="12">
        <v>100</v>
      </c>
      <c r="BD232" s="12">
        <v>0</v>
      </c>
      <c r="BE232" s="12">
        <v>0</v>
      </c>
      <c r="BF232" s="18">
        <v>97.81</v>
      </c>
      <c r="BG232" s="18">
        <v>1.8400000000000034</v>
      </c>
      <c r="BH232" s="18">
        <v>0.35</v>
      </c>
      <c r="BI232" s="15"/>
      <c r="BJ232" s="19">
        <f t="shared" ca="1" si="28"/>
        <v>1</v>
      </c>
      <c r="BK232" s="18">
        <f t="shared" ca="1" si="29"/>
        <v>3.8672155909933741</v>
      </c>
      <c r="BL232" s="17">
        <f t="shared" si="30"/>
        <v>6.6375160852502821</v>
      </c>
      <c r="BM232" s="17">
        <f t="shared" ca="1" si="31"/>
        <v>3.5325881294466495</v>
      </c>
      <c r="BN232" s="16">
        <f t="shared" si="32"/>
        <v>3.3246439385811115</v>
      </c>
      <c r="BO232" s="15"/>
      <c r="BP232" s="2"/>
    </row>
    <row r="233" spans="1:68" x14ac:dyDescent="0.2">
      <c r="A233">
        <v>11</v>
      </c>
      <c r="B233">
        <v>2.2000000000000002</v>
      </c>
      <c r="C233">
        <v>0.16567999999999999</v>
      </c>
      <c r="D233">
        <v>-0.13450999999999999</v>
      </c>
      <c r="E233">
        <v>5.5930000000000001E-2</v>
      </c>
      <c r="F233">
        <v>1.88855</v>
      </c>
      <c r="G233">
        <v>2.03295</v>
      </c>
      <c r="H233" s="15"/>
      <c r="I233" s="11">
        <f t="shared" si="26"/>
        <v>36.089238845144358</v>
      </c>
      <c r="J233" s="10">
        <f t="shared" si="27"/>
        <v>-28.639238845144359</v>
      </c>
      <c r="K233" s="6">
        <v>106</v>
      </c>
      <c r="L233" s="10">
        <v>3875.6561679790116</v>
      </c>
      <c r="M233" s="10">
        <v>1807.9396325459284</v>
      </c>
      <c r="N233" s="10">
        <v>15.638670166229222</v>
      </c>
      <c r="O233" s="10">
        <v>3.8374334374112986</v>
      </c>
      <c r="P233" s="10">
        <v>4.3261093749968405</v>
      </c>
      <c r="Q233" s="10">
        <v>0.1589294009027494</v>
      </c>
      <c r="R233" s="10">
        <v>3.6737259076549691</v>
      </c>
      <c r="S233" s="10">
        <v>33.935828998995987</v>
      </c>
      <c r="T233" s="14" t="s">
        <v>33</v>
      </c>
      <c r="U233" s="6">
        <v>3</v>
      </c>
      <c r="V233" s="14" t="s">
        <v>33</v>
      </c>
      <c r="W233" s="6">
        <v>3</v>
      </c>
      <c r="X233" s="14" t="s">
        <v>163</v>
      </c>
      <c r="Y233" s="6">
        <v>2</v>
      </c>
      <c r="Z233" s="14" t="s">
        <v>155</v>
      </c>
      <c r="AA233" s="9">
        <v>2</v>
      </c>
      <c r="AB233" s="7">
        <v>97.81</v>
      </c>
      <c r="AC233" s="6">
        <v>1.8400000000000034</v>
      </c>
      <c r="AD233" s="13">
        <v>0.35</v>
      </c>
      <c r="AE233" s="8">
        <v>432.61093749968404</v>
      </c>
      <c r="AF233" s="6">
        <v>283.92702543578696</v>
      </c>
      <c r="AG233" s="6">
        <v>216.30546874984202</v>
      </c>
      <c r="AH233" s="6">
        <v>376.39869598834485</v>
      </c>
      <c r="AI233" s="6">
        <v>2.7220321415821815</v>
      </c>
      <c r="AJ233" s="6"/>
      <c r="AK233" s="6"/>
      <c r="AL233" s="6"/>
      <c r="AM233" s="6"/>
      <c r="AN233" s="6">
        <v>3.8374334374112986</v>
      </c>
      <c r="AO233" s="6">
        <v>1.8432880515856447</v>
      </c>
      <c r="AP233" s="6">
        <v>1</v>
      </c>
      <c r="AQ233" s="6">
        <v>111.47500000000001</v>
      </c>
      <c r="AR233" s="6"/>
      <c r="AS233" s="6"/>
      <c r="AT233" s="6">
        <v>0.74993776766060372</v>
      </c>
      <c r="AU233" s="6">
        <v>1</v>
      </c>
      <c r="AV233" s="10"/>
      <c r="AW233" s="13">
        <v>42.589053815368047</v>
      </c>
      <c r="AX233" s="1" t="s">
        <v>150</v>
      </c>
      <c r="AY233" s="17">
        <v>28.639238845144401</v>
      </c>
      <c r="AZ233" s="12">
        <v>100</v>
      </c>
      <c r="BA233" s="12">
        <v>0</v>
      </c>
      <c r="BB233" s="12">
        <v>0</v>
      </c>
      <c r="BC233" s="12">
        <v>100</v>
      </c>
      <c r="BD233" s="12">
        <v>0</v>
      </c>
      <c r="BE233" s="12">
        <v>0</v>
      </c>
      <c r="BF233" s="18">
        <v>97.81</v>
      </c>
      <c r="BG233" s="18">
        <v>1.8400000000000034</v>
      </c>
      <c r="BH233" s="18">
        <v>0.35</v>
      </c>
      <c r="BI233" s="15"/>
      <c r="BJ233" s="19">
        <f t="shared" ca="1" si="28"/>
        <v>1</v>
      </c>
      <c r="BK233" s="18">
        <f t="shared" ca="1" si="29"/>
        <v>2.6419922966611149</v>
      </c>
      <c r="BL233" s="17">
        <f t="shared" si="30"/>
        <v>6.6545511829436048</v>
      </c>
      <c r="BM233" s="17">
        <f t="shared" ca="1" si="31"/>
        <v>3.6694762026096335</v>
      </c>
      <c r="BN233" s="16">
        <f t="shared" si="32"/>
        <v>3.3707089187944712</v>
      </c>
      <c r="BO233" s="15"/>
      <c r="BP233" s="2"/>
    </row>
    <row r="234" spans="1:68" x14ac:dyDescent="0.2">
      <c r="A234">
        <v>11.05</v>
      </c>
      <c r="B234">
        <v>2.1</v>
      </c>
      <c r="C234">
        <v>0.16775999999999999</v>
      </c>
      <c r="D234">
        <v>-0.14163000000000001</v>
      </c>
      <c r="E234">
        <v>6.898E-2</v>
      </c>
      <c r="F234">
        <v>1.88873</v>
      </c>
      <c r="G234">
        <v>2.0330300000000001</v>
      </c>
      <c r="H234" s="15"/>
      <c r="I234" s="11">
        <f t="shared" si="26"/>
        <v>36.253280839895012</v>
      </c>
      <c r="J234" s="10">
        <f t="shared" si="27"/>
        <v>-28.803280839895013</v>
      </c>
      <c r="K234" s="6">
        <v>106</v>
      </c>
      <c r="L234" s="10">
        <v>3893.044619422581</v>
      </c>
      <c r="M234" s="10">
        <v>1815.0918635170569</v>
      </c>
      <c r="N234" s="10">
        <v>15.709755030621173</v>
      </c>
      <c r="O234" s="10">
        <v>4.3860149872267966</v>
      </c>
      <c r="P234" s="10">
        <v>4.9250043053684829</v>
      </c>
      <c r="Q234" s="10">
        <v>0.10936403364792778</v>
      </c>
      <c r="R234" s="10">
        <v>2.2205875744862986</v>
      </c>
      <c r="S234" s="10">
        <v>37.429813759839355</v>
      </c>
      <c r="T234" s="14" t="s">
        <v>33</v>
      </c>
      <c r="U234" s="6">
        <v>3</v>
      </c>
      <c r="V234" s="14" t="s">
        <v>33</v>
      </c>
      <c r="W234" s="6">
        <v>3</v>
      </c>
      <c r="X234" s="14" t="s">
        <v>33</v>
      </c>
      <c r="Y234" s="6">
        <v>3</v>
      </c>
      <c r="Z234" s="14" t="s">
        <v>155</v>
      </c>
      <c r="AA234" s="9">
        <v>2</v>
      </c>
      <c r="AB234" s="7">
        <v>65.246422688213045</v>
      </c>
      <c r="AC234" s="6">
        <v>31.963102915194156</v>
      </c>
      <c r="AD234" s="13">
        <v>2.7904743965928009</v>
      </c>
      <c r="AE234" s="8">
        <v>492.50043053684828</v>
      </c>
      <c r="AF234" s="6">
        <v>353.36240245341736</v>
      </c>
      <c r="AG234" s="6">
        <v>246.25021526842414</v>
      </c>
      <c r="AH234" s="6">
        <v>446.81263671534543</v>
      </c>
      <c r="AI234" s="6">
        <v>4.5033125983843973</v>
      </c>
      <c r="AJ234" s="6"/>
      <c r="AK234" s="6"/>
      <c r="AL234" s="6"/>
      <c r="AM234" s="6"/>
      <c r="AN234" s="6">
        <v>4.3860149872267966</v>
      </c>
      <c r="AO234" s="6">
        <v>1.8224443049070558</v>
      </c>
      <c r="AP234" s="6">
        <v>1</v>
      </c>
      <c r="AQ234" s="6">
        <v>111.47500000000001</v>
      </c>
      <c r="AR234" s="6"/>
      <c r="AS234" s="6"/>
      <c r="AT234" s="6">
        <v>0.93925871790823023</v>
      </c>
      <c r="AU234" s="6">
        <v>1</v>
      </c>
      <c r="AV234" s="10"/>
      <c r="AW234" s="13">
        <v>53.004360368012605</v>
      </c>
      <c r="AX234" s="1" t="s">
        <v>150</v>
      </c>
      <c r="AY234" s="17">
        <v>28.803280839894999</v>
      </c>
      <c r="AZ234" s="12">
        <v>100</v>
      </c>
      <c r="BA234" s="12">
        <v>0</v>
      </c>
      <c r="BB234" s="12">
        <v>0</v>
      </c>
      <c r="BC234" s="12">
        <v>100</v>
      </c>
      <c r="BD234" s="12">
        <v>0</v>
      </c>
      <c r="BE234" s="12">
        <v>0</v>
      </c>
      <c r="BF234" s="18">
        <v>65.246422688213045</v>
      </c>
      <c r="BG234" s="18">
        <v>31.963102915194156</v>
      </c>
      <c r="BH234" s="18">
        <v>2.7904743965928009</v>
      </c>
      <c r="BI234" s="15"/>
      <c r="BJ234" s="19">
        <f t="shared" ca="1" si="28"/>
        <v>1</v>
      </c>
      <c r="BK234" s="18">
        <f t="shared" ca="1" si="29"/>
        <v>3.2819077155531562</v>
      </c>
      <c r="BL234" s="17">
        <f t="shared" si="30"/>
        <v>3.6718044227692892</v>
      </c>
      <c r="BM234" s="17">
        <f t="shared" ca="1" si="31"/>
        <v>3.4512554855689666</v>
      </c>
      <c r="BN234" s="16">
        <f t="shared" si="32"/>
        <v>3.2109291347665989</v>
      </c>
      <c r="BO234" s="15"/>
      <c r="BP234" s="2"/>
    </row>
    <row r="235" spans="1:68" x14ac:dyDescent="0.2">
      <c r="A235">
        <v>11.1</v>
      </c>
      <c r="B235">
        <v>2.2000000000000002</v>
      </c>
      <c r="C235">
        <v>0.17215</v>
      </c>
      <c r="D235">
        <v>-0.13680999999999999</v>
      </c>
      <c r="E235">
        <v>7.6020000000000004E-2</v>
      </c>
      <c r="F235">
        <v>1.8864799999999999</v>
      </c>
      <c r="G235">
        <v>2.0312000000000001</v>
      </c>
      <c r="H235" s="15"/>
      <c r="I235" s="11">
        <f t="shared" si="26"/>
        <v>36.417322834645667</v>
      </c>
      <c r="J235" s="10">
        <f t="shared" si="27"/>
        <v>-28.967322834645667</v>
      </c>
      <c r="K235" s="6">
        <v>106</v>
      </c>
      <c r="L235" s="10">
        <v>3910.4330708661505</v>
      </c>
      <c r="M235" s="10">
        <v>1822.2440944881855</v>
      </c>
      <c r="N235" s="10">
        <v>15.780839895013123</v>
      </c>
      <c r="O235" s="10">
        <v>5.5438385466931619</v>
      </c>
      <c r="P235" s="10">
        <v>6.1099701023149446</v>
      </c>
      <c r="Q235" s="10">
        <v>0.14291811653672559</v>
      </c>
      <c r="R235" s="10">
        <v>2.3390968227909461</v>
      </c>
      <c r="S235" s="10">
        <v>39.314691362623826</v>
      </c>
      <c r="T235" s="14" t="s">
        <v>33</v>
      </c>
      <c r="U235" s="6">
        <v>3</v>
      </c>
      <c r="V235" s="14" t="s">
        <v>33</v>
      </c>
      <c r="W235" s="6">
        <v>3</v>
      </c>
      <c r="X235" s="14" t="s">
        <v>33</v>
      </c>
      <c r="Y235" s="6">
        <v>3</v>
      </c>
      <c r="Z235" s="14" t="s">
        <v>33</v>
      </c>
      <c r="AA235" s="9">
        <v>3</v>
      </c>
      <c r="AB235" s="7">
        <v>61.043275506952625</v>
      </c>
      <c r="AC235" s="6">
        <v>35.844650843046779</v>
      </c>
      <c r="AD235" s="13">
        <v>3.1120736500005939</v>
      </c>
      <c r="AE235" s="8">
        <v>610.99701023149441</v>
      </c>
      <c r="AF235" s="6">
        <v>491.74729318573225</v>
      </c>
      <c r="AG235" s="6">
        <v>333.24775767362087</v>
      </c>
      <c r="AH235" s="6">
        <v>484.12494447656297</v>
      </c>
      <c r="AI235" s="6">
        <v>4.2751543683720943</v>
      </c>
      <c r="AJ235" s="6"/>
      <c r="AK235" s="6"/>
      <c r="AL235" s="6"/>
      <c r="AM235" s="6"/>
      <c r="AN235" s="6">
        <v>5.5438385466931619</v>
      </c>
      <c r="AO235" s="6">
        <v>2.0956066879910904</v>
      </c>
      <c r="AP235" s="6">
        <v>2.6659820613889669</v>
      </c>
      <c r="AQ235" s="6">
        <v>111.47500000000001</v>
      </c>
      <c r="AR235" s="6"/>
      <c r="AS235" s="6"/>
      <c r="AT235" s="6">
        <v>1.3227794791698591</v>
      </c>
      <c r="AU235" s="6">
        <v>1</v>
      </c>
      <c r="AV235" s="10"/>
      <c r="AW235" s="13">
        <v>73.762093977859834</v>
      </c>
      <c r="AX235" s="1" t="s">
        <v>150</v>
      </c>
      <c r="AY235" s="17">
        <v>28.967322834645699</v>
      </c>
      <c r="AZ235" s="12">
        <v>100</v>
      </c>
      <c r="BA235" s="12">
        <v>0</v>
      </c>
      <c r="BB235" s="12">
        <v>0</v>
      </c>
      <c r="BC235" s="12">
        <v>100</v>
      </c>
      <c r="BD235" s="12">
        <v>0</v>
      </c>
      <c r="BE235" s="12">
        <v>0</v>
      </c>
      <c r="BF235" s="18">
        <v>61.043275506952625</v>
      </c>
      <c r="BG235" s="18">
        <v>35.844650843046779</v>
      </c>
      <c r="BH235" s="18">
        <v>3.1120736500005939</v>
      </c>
      <c r="BI235" s="15"/>
      <c r="BJ235" s="19">
        <f t="shared" ca="1" si="28"/>
        <v>1</v>
      </c>
      <c r="BK235" s="18">
        <f t="shared" ca="1" si="29"/>
        <v>4.5600406437852286</v>
      </c>
      <c r="BL235" s="17">
        <f t="shared" si="30"/>
        <v>3.439869880032024</v>
      </c>
      <c r="BM235" s="17">
        <f t="shared" ca="1" si="31"/>
        <v>3.3147151828134085</v>
      </c>
      <c r="BN235" s="16">
        <f t="shared" si="32"/>
        <v>3.1408916989918185</v>
      </c>
      <c r="BO235" s="15"/>
      <c r="BP235" s="2"/>
    </row>
    <row r="236" spans="1:68" x14ac:dyDescent="0.2">
      <c r="A236">
        <v>11.15</v>
      </c>
      <c r="B236">
        <v>2.2000000000000002</v>
      </c>
      <c r="C236">
        <v>0.17326</v>
      </c>
      <c r="D236">
        <v>-0.12992000000000001</v>
      </c>
      <c r="E236">
        <v>8.0369999999999997E-2</v>
      </c>
      <c r="F236">
        <v>1.88198</v>
      </c>
      <c r="G236">
        <v>2.0305800000000001</v>
      </c>
      <c r="H236" s="15"/>
      <c r="I236" s="11">
        <f t="shared" si="26"/>
        <v>36.581364829396328</v>
      </c>
      <c r="J236" s="10">
        <f t="shared" si="27"/>
        <v>-29.131364829396329</v>
      </c>
      <c r="K236" s="6">
        <v>106</v>
      </c>
      <c r="L236" s="10">
        <v>3927.8215223097204</v>
      </c>
      <c r="M236" s="10">
        <v>1829.3963254593143</v>
      </c>
      <c r="N236" s="10">
        <v>15.851924759405076</v>
      </c>
      <c r="O236" s="10">
        <v>5.8365912006812399</v>
      </c>
      <c r="P236" s="10">
        <v>6.419493883155071</v>
      </c>
      <c r="Q236" s="10">
        <v>0.19088235535494458</v>
      </c>
      <c r="R236" s="10">
        <v>2.9734798230094923</v>
      </c>
      <c r="S236" s="10">
        <v>40.479352949571613</v>
      </c>
      <c r="T236" s="14" t="s">
        <v>33</v>
      </c>
      <c r="U236" s="6">
        <v>3</v>
      </c>
      <c r="V236" s="14" t="s">
        <v>33</v>
      </c>
      <c r="W236" s="6">
        <v>3</v>
      </c>
      <c r="X236" s="14" t="s">
        <v>33</v>
      </c>
      <c r="Y236" s="6">
        <v>3</v>
      </c>
      <c r="Z236" s="14" t="s">
        <v>155</v>
      </c>
      <c r="AA236" s="9">
        <v>2</v>
      </c>
      <c r="AB236" s="7">
        <v>75.051105069093225</v>
      </c>
      <c r="AC236" s="6">
        <v>22.751714933193639</v>
      </c>
      <c r="AD236" s="13">
        <v>2.1971799977131421</v>
      </c>
      <c r="AE236" s="8">
        <v>641.94938831550712</v>
      </c>
      <c r="AF236" s="6">
        <v>527.13900555259602</v>
      </c>
      <c r="AG236" s="6">
        <v>356.46204123663034</v>
      </c>
      <c r="AH236" s="6">
        <v>506.62137991199728</v>
      </c>
      <c r="AI236" s="6">
        <v>3.3630630087406774</v>
      </c>
      <c r="AJ236" s="6"/>
      <c r="AK236" s="6"/>
      <c r="AL236" s="6"/>
      <c r="AM236" s="6"/>
      <c r="AN236" s="6">
        <v>5.8365912006812399</v>
      </c>
      <c r="AO236" s="6">
        <v>2.243433764410927</v>
      </c>
      <c r="AP236" s="6">
        <v>2.8516963298930427</v>
      </c>
      <c r="AQ236" s="6">
        <v>111.47500000000001</v>
      </c>
      <c r="AR236" s="6"/>
      <c r="AS236" s="6"/>
      <c r="AT236" s="6">
        <v>1.4164229993153175</v>
      </c>
      <c r="AU236" s="6">
        <v>1</v>
      </c>
      <c r="AV236" s="10"/>
      <c r="AW236" s="13">
        <v>79.070850832889406</v>
      </c>
      <c r="AX236" s="1" t="s">
        <v>150</v>
      </c>
      <c r="AY236" s="17">
        <v>29.131364829396301</v>
      </c>
      <c r="AZ236" s="12">
        <v>100</v>
      </c>
      <c r="BA236" s="12">
        <v>0</v>
      </c>
      <c r="BB236" s="12">
        <v>0</v>
      </c>
      <c r="BC236" s="12">
        <v>100</v>
      </c>
      <c r="BD236" s="12">
        <v>0</v>
      </c>
      <c r="BE236" s="12">
        <v>0</v>
      </c>
      <c r="BF236" s="18">
        <v>75.051105069093225</v>
      </c>
      <c r="BG236" s="18">
        <v>22.751714933193639</v>
      </c>
      <c r="BH236" s="18">
        <v>2.1971799977131421</v>
      </c>
      <c r="BI236" s="15"/>
      <c r="BJ236" s="19">
        <f t="shared" ca="1" si="28"/>
        <v>1</v>
      </c>
      <c r="BK236" s="18">
        <f t="shared" ca="1" si="29"/>
        <v>4.8710966125741262</v>
      </c>
      <c r="BL236" s="17">
        <f t="shared" si="30"/>
        <v>4.2841161331370978</v>
      </c>
      <c r="BM236" s="17">
        <f t="shared" ca="1" si="31"/>
        <v>3.3423032437530695</v>
      </c>
      <c r="BN236" s="16">
        <f t="shared" si="32"/>
        <v>3.1767030821652251</v>
      </c>
      <c r="BO236" s="15"/>
      <c r="BP236" s="2"/>
    </row>
    <row r="237" spans="1:68" x14ac:dyDescent="0.2">
      <c r="A237">
        <v>11.2</v>
      </c>
      <c r="B237">
        <v>2.1</v>
      </c>
      <c r="C237">
        <v>0.17488000000000001</v>
      </c>
      <c r="D237">
        <v>-0.12146999999999999</v>
      </c>
      <c r="E237">
        <v>7.6899999999999996E-2</v>
      </c>
      <c r="F237">
        <v>1.8828499999999999</v>
      </c>
      <c r="G237">
        <v>2.0308299999999999</v>
      </c>
      <c r="H237" s="15"/>
      <c r="I237" s="11">
        <f t="shared" si="26"/>
        <v>36.745406824146976</v>
      </c>
      <c r="J237" s="10">
        <f t="shared" si="27"/>
        <v>-29.295406824146976</v>
      </c>
      <c r="K237" s="6">
        <v>106</v>
      </c>
      <c r="L237" s="10">
        <v>3945.209973753289</v>
      </c>
      <c r="M237" s="10">
        <v>1836.5485564304424</v>
      </c>
      <c r="N237" s="10">
        <v>15.923009623797023</v>
      </c>
      <c r="O237" s="10">
        <v>6.2638518308260061</v>
      </c>
      <c r="P237" s="10">
        <v>6.8333761661328012</v>
      </c>
      <c r="Q237" s="10">
        <v>0.24970642183011907</v>
      </c>
      <c r="R237" s="10">
        <v>3.6542174140463706</v>
      </c>
      <c r="S237" s="10">
        <v>39.550301062971883</v>
      </c>
      <c r="T237" s="14" t="s">
        <v>33</v>
      </c>
      <c r="U237" s="6">
        <v>3</v>
      </c>
      <c r="V237" s="14" t="s">
        <v>33</v>
      </c>
      <c r="W237" s="6">
        <v>3</v>
      </c>
      <c r="X237" s="14" t="s">
        <v>33</v>
      </c>
      <c r="Y237" s="6">
        <v>3</v>
      </c>
      <c r="Z237" s="14" t="s">
        <v>155</v>
      </c>
      <c r="AA237" s="9">
        <v>2</v>
      </c>
      <c r="AB237" s="7">
        <v>89.147002101627137</v>
      </c>
      <c r="AC237" s="6">
        <v>9.7769819971837819</v>
      </c>
      <c r="AD237" s="13">
        <v>1.0760159011890782</v>
      </c>
      <c r="AE237" s="8">
        <v>683.33761661328003</v>
      </c>
      <c r="AF237" s="6">
        <v>574.80818875917782</v>
      </c>
      <c r="AG237" s="6">
        <v>387.50321245996008</v>
      </c>
      <c r="AH237" s="6">
        <v>486.04713817731147</v>
      </c>
      <c r="AI237" s="6">
        <v>2.7365640483133835</v>
      </c>
      <c r="AJ237" s="6"/>
      <c r="AK237" s="6"/>
      <c r="AL237" s="6"/>
      <c r="AM237" s="6"/>
      <c r="AN237" s="6">
        <v>6.2638518308260061</v>
      </c>
      <c r="AO237" s="6">
        <v>2.4163927581433362</v>
      </c>
      <c r="AP237" s="6">
        <v>3.1000256996796809</v>
      </c>
      <c r="AQ237" s="6">
        <v>111.47500000000001</v>
      </c>
      <c r="AR237" s="6"/>
      <c r="AS237" s="6"/>
      <c r="AT237" s="6">
        <v>1.5441605738756436</v>
      </c>
      <c r="AU237" s="6">
        <v>1</v>
      </c>
      <c r="AV237" s="10"/>
      <c r="AW237" s="13">
        <v>86.221228313876679</v>
      </c>
      <c r="AX237" s="1" t="s">
        <v>150</v>
      </c>
      <c r="AY237" s="17">
        <v>29.295406824147001</v>
      </c>
      <c r="AZ237" s="12">
        <v>100</v>
      </c>
      <c r="BA237" s="12">
        <v>0</v>
      </c>
      <c r="BB237" s="12">
        <v>0</v>
      </c>
      <c r="BC237" s="12">
        <v>100</v>
      </c>
      <c r="BD237" s="12">
        <v>0</v>
      </c>
      <c r="BE237" s="12">
        <v>0</v>
      </c>
      <c r="BF237" s="18">
        <v>89.147002101627137</v>
      </c>
      <c r="BG237" s="18">
        <v>9.7769819971837819</v>
      </c>
      <c r="BH237" s="18">
        <v>1.0760159011890782</v>
      </c>
      <c r="BI237" s="15"/>
      <c r="BJ237" s="19">
        <f t="shared" ca="1" si="28"/>
        <v>1</v>
      </c>
      <c r="BK237" s="18">
        <f t="shared" ca="1" si="29"/>
        <v>5.2933761671988266</v>
      </c>
      <c r="BL237" s="17">
        <f t="shared" si="30"/>
        <v>5.1371770573312947</v>
      </c>
      <c r="BM237" s="17">
        <f t="shared" ca="1" si="31"/>
        <v>3.3570345535383312</v>
      </c>
      <c r="BN237" s="16">
        <f t="shared" si="32"/>
        <v>3.2027368790563955</v>
      </c>
      <c r="BO237" s="15"/>
      <c r="BP237" s="2"/>
    </row>
    <row r="238" spans="1:68" x14ac:dyDescent="0.2">
      <c r="A238">
        <v>11.25</v>
      </c>
      <c r="B238">
        <v>2.2000000000000002</v>
      </c>
      <c r="C238">
        <v>0.17615</v>
      </c>
      <c r="D238">
        <v>-0.11669</v>
      </c>
      <c r="E238">
        <v>6.4320000000000002E-2</v>
      </c>
      <c r="F238">
        <v>1.88205</v>
      </c>
      <c r="G238">
        <v>2.0295299999999998</v>
      </c>
      <c r="H238" s="15"/>
      <c r="I238" s="11">
        <f t="shared" si="26"/>
        <v>36.909448818897637</v>
      </c>
      <c r="J238" s="10">
        <f t="shared" si="27"/>
        <v>-29.459448818897638</v>
      </c>
      <c r="K238" s="6">
        <v>106</v>
      </c>
      <c r="L238" s="10">
        <v>3962.5984251968589</v>
      </c>
      <c r="M238" s="10">
        <v>1843.7007874015712</v>
      </c>
      <c r="N238" s="10">
        <v>15.994094488188974</v>
      </c>
      <c r="O238" s="10">
        <v>6.598803065569121</v>
      </c>
      <c r="P238" s="10">
        <v>7.1198260731060845</v>
      </c>
      <c r="Q238" s="10">
        <v>0.28298204759950762</v>
      </c>
      <c r="R238" s="10">
        <v>3.9745640510577012</v>
      </c>
      <c r="S238" s="10">
        <v>36.18215330117804</v>
      </c>
      <c r="T238" s="14" t="s">
        <v>33</v>
      </c>
      <c r="U238" s="6">
        <v>3</v>
      </c>
      <c r="V238" s="14" t="s">
        <v>33</v>
      </c>
      <c r="W238" s="6">
        <v>3</v>
      </c>
      <c r="X238" s="14" t="s">
        <v>33</v>
      </c>
      <c r="Y238" s="6">
        <v>3</v>
      </c>
      <c r="Z238" s="14" t="s">
        <v>155</v>
      </c>
      <c r="AA238" s="9">
        <v>2</v>
      </c>
      <c r="AB238" s="7">
        <v>94.725372516357353</v>
      </c>
      <c r="AC238" s="6">
        <v>4.9246274836426522</v>
      </c>
      <c r="AD238" s="13">
        <v>0.35</v>
      </c>
      <c r="AE238" s="8">
        <v>711.9826073106085</v>
      </c>
      <c r="AF238" s="6">
        <v>607.48532772994224</v>
      </c>
      <c r="AG238" s="6">
        <v>408.98695548295632</v>
      </c>
      <c r="AH238" s="6">
        <v>415.29720986720366</v>
      </c>
      <c r="AI238" s="6">
        <v>2.515999206841018</v>
      </c>
      <c r="AJ238" s="6"/>
      <c r="AK238" s="6"/>
      <c r="AL238" s="6"/>
      <c r="AM238" s="6"/>
      <c r="AN238" s="6">
        <v>6.598803065569121</v>
      </c>
      <c r="AO238" s="6">
        <v>2.5206443311624351</v>
      </c>
      <c r="AP238" s="6">
        <v>3.2718956438636506</v>
      </c>
      <c r="AQ238" s="6">
        <v>111.47500000000001</v>
      </c>
      <c r="AR238" s="6"/>
      <c r="AS238" s="6"/>
      <c r="AT238" s="6">
        <v>1.6290570718031938</v>
      </c>
      <c r="AU238" s="6">
        <v>1</v>
      </c>
      <c r="AV238" s="10"/>
      <c r="AW238" s="13">
        <v>91.122799159491336</v>
      </c>
      <c r="AX238" s="1" t="s">
        <v>150</v>
      </c>
      <c r="AY238" s="17">
        <v>29.459448818897599</v>
      </c>
      <c r="AZ238" s="12">
        <v>100</v>
      </c>
      <c r="BA238" s="12">
        <v>0</v>
      </c>
      <c r="BB238" s="12">
        <v>0</v>
      </c>
      <c r="BC238" s="12">
        <v>100</v>
      </c>
      <c r="BD238" s="12">
        <v>0</v>
      </c>
      <c r="BE238" s="12">
        <v>0</v>
      </c>
      <c r="BF238" s="18">
        <v>94.725372516357353</v>
      </c>
      <c r="BG238" s="18">
        <v>4.9246274836426522</v>
      </c>
      <c r="BH238" s="18">
        <v>0.35</v>
      </c>
      <c r="BI238" s="15"/>
      <c r="BJ238" s="19">
        <f t="shared" ca="1" si="28"/>
        <v>1</v>
      </c>
      <c r="BK238" s="18">
        <f t="shared" ca="1" si="29"/>
        <v>5.5741440212212119</v>
      </c>
      <c r="BL238" s="17">
        <f t="shared" si="30"/>
        <v>5.507065648997127</v>
      </c>
      <c r="BM238" s="17">
        <f t="shared" ca="1" si="31"/>
        <v>3.3562499189072361</v>
      </c>
      <c r="BN238" s="16">
        <f t="shared" si="32"/>
        <v>3.2084885770236742</v>
      </c>
      <c r="BO238" s="15"/>
      <c r="BP238" s="2"/>
    </row>
    <row r="239" spans="1:68" x14ac:dyDescent="0.2">
      <c r="A239">
        <v>11.3</v>
      </c>
      <c r="B239">
        <v>2.1</v>
      </c>
      <c r="C239">
        <v>0.17641999999999999</v>
      </c>
      <c r="D239">
        <v>-0.11427</v>
      </c>
      <c r="E239">
        <v>6.0470000000000003E-2</v>
      </c>
      <c r="F239">
        <v>1.8827</v>
      </c>
      <c r="G239">
        <v>2.03145</v>
      </c>
      <c r="H239" s="15"/>
      <c r="I239" s="11">
        <f t="shared" si="26"/>
        <v>37.073490813648291</v>
      </c>
      <c r="J239" s="10">
        <f t="shared" si="27"/>
        <v>-29.623490813648292</v>
      </c>
      <c r="K239" s="6">
        <v>106</v>
      </c>
      <c r="L239" s="10">
        <v>3979.9868766404284</v>
      </c>
      <c r="M239" s="10">
        <v>1850.8530183726998</v>
      </c>
      <c r="N239" s="10">
        <v>16.065179352580927</v>
      </c>
      <c r="O239" s="10">
        <v>6.6700131705932453</v>
      </c>
      <c r="P239" s="10">
        <v>7.1761927670082812</v>
      </c>
      <c r="Q239" s="10">
        <v>0.29982870332375877</v>
      </c>
      <c r="R239" s="10">
        <v>4.178102693982618</v>
      </c>
      <c r="S239" s="10">
        <v>35.151360862155286</v>
      </c>
      <c r="T239" s="14" t="s">
        <v>33</v>
      </c>
      <c r="U239" s="6">
        <v>3</v>
      </c>
      <c r="V239" s="14" t="s">
        <v>33</v>
      </c>
      <c r="W239" s="6">
        <v>3</v>
      </c>
      <c r="X239" s="14" t="s">
        <v>33</v>
      </c>
      <c r="Y239" s="6">
        <v>3</v>
      </c>
      <c r="Z239" s="14" t="s">
        <v>155</v>
      </c>
      <c r="AA239" s="9">
        <v>2</v>
      </c>
      <c r="AB239" s="7">
        <v>97.81</v>
      </c>
      <c r="AC239" s="6">
        <v>1.8400000000000034</v>
      </c>
      <c r="AD239" s="13">
        <v>0.35</v>
      </c>
      <c r="AE239" s="8">
        <v>717.6192767008281</v>
      </c>
      <c r="AF239" s="6">
        <v>613.09385339822609</v>
      </c>
      <c r="AG239" s="6">
        <v>413.21445752562113</v>
      </c>
      <c r="AH239" s="6">
        <v>392.63001962552971</v>
      </c>
      <c r="AI239" s="6">
        <v>2.3934308781835805</v>
      </c>
      <c r="AJ239" s="6"/>
      <c r="AK239" s="6"/>
      <c r="AL239" s="6"/>
      <c r="AM239" s="6"/>
      <c r="AN239" s="6">
        <v>6.6700131705932453</v>
      </c>
      <c r="AO239" s="6">
        <v>2.5583373942253824</v>
      </c>
      <c r="AP239" s="6">
        <v>3.3057156602049687</v>
      </c>
      <c r="AQ239" s="6">
        <v>111.47500000000001</v>
      </c>
      <c r="AR239" s="6"/>
      <c r="AS239" s="6"/>
      <c r="AT239" s="6">
        <v>1.6374417097711895</v>
      </c>
      <c r="AU239" s="6">
        <v>1</v>
      </c>
      <c r="AV239" s="10"/>
      <c r="AW239" s="13">
        <v>91.96407800973391</v>
      </c>
      <c r="AX239" s="1" t="s">
        <v>150</v>
      </c>
      <c r="AY239" s="17">
        <v>29.623490813648299</v>
      </c>
      <c r="AZ239" s="12">
        <v>100</v>
      </c>
      <c r="BA239" s="12">
        <v>0</v>
      </c>
      <c r="BB239" s="12">
        <v>0</v>
      </c>
      <c r="BC239" s="12">
        <v>100</v>
      </c>
      <c r="BD239" s="12">
        <v>0</v>
      </c>
      <c r="BE239" s="12">
        <v>0</v>
      </c>
      <c r="BF239" s="18">
        <v>97.81</v>
      </c>
      <c r="BG239" s="18">
        <v>1.8400000000000034</v>
      </c>
      <c r="BH239" s="18">
        <v>0.35</v>
      </c>
      <c r="BI239" s="15"/>
      <c r="BJ239" s="19">
        <f t="shared" ca="1" si="28"/>
        <v>1</v>
      </c>
      <c r="BK239" s="18">
        <f t="shared" ca="1" si="29"/>
        <v>5.60411796853308</v>
      </c>
      <c r="BL239" s="17">
        <f t="shared" si="30"/>
        <v>5.781279976363833</v>
      </c>
      <c r="BM239" s="17">
        <f t="shared" ca="1" si="31"/>
        <v>3.3667405350713997</v>
      </c>
      <c r="BN239" s="16">
        <f t="shared" si="32"/>
        <v>3.2180271240765435</v>
      </c>
      <c r="BO239" s="15"/>
      <c r="BP239" s="2"/>
    </row>
    <row r="240" spans="1:68" x14ac:dyDescent="0.2">
      <c r="A240">
        <v>11.35</v>
      </c>
      <c r="B240">
        <v>2.1</v>
      </c>
      <c r="C240">
        <v>0.17746999999999999</v>
      </c>
      <c r="D240">
        <v>-0.11113000000000001</v>
      </c>
      <c r="E240">
        <v>6.6830000000000001E-2</v>
      </c>
      <c r="F240">
        <v>1.88053</v>
      </c>
      <c r="G240">
        <v>2.0321500000000001</v>
      </c>
      <c r="H240" s="15"/>
      <c r="I240" s="11">
        <f t="shared" si="26"/>
        <v>37.237532808398946</v>
      </c>
      <c r="J240" s="10">
        <f t="shared" si="27"/>
        <v>-29.787532808398947</v>
      </c>
      <c r="K240" s="6">
        <v>106</v>
      </c>
      <c r="L240" s="10">
        <v>3997.3753280839978</v>
      </c>
      <c r="M240" s="10">
        <v>1858.0052493438284</v>
      </c>
      <c r="N240" s="10">
        <v>16.136264216972876</v>
      </c>
      <c r="O240" s="10">
        <v>6.9469413567981837</v>
      </c>
      <c r="P240" s="10">
        <v>7.4776414973003522</v>
      </c>
      <c r="Q240" s="10">
        <v>0.32168758719737384</v>
      </c>
      <c r="R240" s="10">
        <v>4.3019926445191636</v>
      </c>
      <c r="S240" s="10">
        <v>36.854176423761707</v>
      </c>
      <c r="T240" s="14" t="s">
        <v>33</v>
      </c>
      <c r="U240" s="6">
        <v>3</v>
      </c>
      <c r="V240" s="14" t="s">
        <v>33</v>
      </c>
      <c r="W240" s="6">
        <v>3</v>
      </c>
      <c r="X240" s="14" t="s">
        <v>33</v>
      </c>
      <c r="Y240" s="6">
        <v>3</v>
      </c>
      <c r="Z240" s="14" t="s">
        <v>155</v>
      </c>
      <c r="AA240" s="9">
        <v>2</v>
      </c>
      <c r="AB240" s="7">
        <v>97.81</v>
      </c>
      <c r="AC240" s="6">
        <v>1.8400000000000034</v>
      </c>
      <c r="AD240" s="13">
        <v>0.35</v>
      </c>
      <c r="AE240" s="8">
        <v>747.76414973003523</v>
      </c>
      <c r="AF240" s="6">
        <v>647.5355598182598</v>
      </c>
      <c r="AG240" s="6">
        <v>435.82311229752645</v>
      </c>
      <c r="AH240" s="6">
        <v>426.19705111108453</v>
      </c>
      <c r="AI240" s="6">
        <v>2.3245042068447579</v>
      </c>
      <c r="AJ240" s="6"/>
      <c r="AK240" s="6"/>
      <c r="AL240" s="6"/>
      <c r="AM240" s="6"/>
      <c r="AN240" s="6">
        <v>6.9469413567981837</v>
      </c>
      <c r="AO240" s="6">
        <v>2.6465789419366379</v>
      </c>
      <c r="AP240" s="6">
        <v>3.4865848983802112</v>
      </c>
      <c r="AQ240" s="6">
        <v>111.47500000000001</v>
      </c>
      <c r="AR240" s="6"/>
      <c r="AS240" s="6"/>
      <c r="AT240" s="6">
        <v>1.7263806631228105</v>
      </c>
      <c r="AU240" s="6">
        <v>1</v>
      </c>
      <c r="AV240" s="10"/>
      <c r="AW240" s="13">
        <v>97.130333972738967</v>
      </c>
      <c r="AX240" s="1" t="s">
        <v>150</v>
      </c>
      <c r="AY240" s="17">
        <v>29.7875328083989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97.81</v>
      </c>
      <c r="BG240" s="18">
        <v>1.8400000000000034</v>
      </c>
      <c r="BH240" s="18">
        <v>0.35</v>
      </c>
      <c r="BI240" s="15"/>
      <c r="BJ240" s="19">
        <f t="shared" ca="1" si="28"/>
        <v>1</v>
      </c>
      <c r="BK240" s="18">
        <f t="shared" ca="1" si="29"/>
        <v>5.8976731472564969</v>
      </c>
      <c r="BL240" s="17">
        <f t="shared" si="30"/>
        <v>5.8713323197699783</v>
      </c>
      <c r="BM240" s="17">
        <f t="shared" ca="1" si="31"/>
        <v>3.3528194397157125</v>
      </c>
      <c r="BN240" s="16">
        <f t="shared" si="32"/>
        <v>3.210696126719355</v>
      </c>
      <c r="BO240" s="15"/>
      <c r="BP240" s="2"/>
    </row>
    <row r="241" spans="1:68" x14ac:dyDescent="0.2">
      <c r="A241">
        <v>11.4</v>
      </c>
      <c r="B241">
        <v>2.2999999999999998</v>
      </c>
      <c r="C241">
        <v>0.17873</v>
      </c>
      <c r="D241">
        <v>-0.10886</v>
      </c>
      <c r="E241">
        <v>7.1679999999999994E-2</v>
      </c>
      <c r="F241">
        <v>1.87913</v>
      </c>
      <c r="G241">
        <v>2.0331299999999999</v>
      </c>
      <c r="H241" s="15"/>
      <c r="I241" s="11">
        <f t="shared" si="26"/>
        <v>37.401574803149607</v>
      </c>
      <c r="J241" s="10">
        <f t="shared" si="27"/>
        <v>-29.951574803149608</v>
      </c>
      <c r="K241" s="6">
        <v>106</v>
      </c>
      <c r="L241" s="10">
        <v>4014.7637795275677</v>
      </c>
      <c r="M241" s="10">
        <v>1865.1574803149572</v>
      </c>
      <c r="N241" s="10">
        <v>16.207349081364828</v>
      </c>
      <c r="O241" s="10">
        <v>7.2792551802441139</v>
      </c>
      <c r="P241" s="10">
        <v>7.8286541633284514</v>
      </c>
      <c r="Q241" s="10">
        <v>0.33749002872384082</v>
      </c>
      <c r="R241" s="10">
        <v>4.3109584570070298</v>
      </c>
      <c r="S241" s="10">
        <v>38.152707158634534</v>
      </c>
      <c r="T241" s="14" t="s">
        <v>33</v>
      </c>
      <c r="U241" s="6">
        <v>3</v>
      </c>
      <c r="V241" s="14" t="s">
        <v>33</v>
      </c>
      <c r="W241" s="6">
        <v>3</v>
      </c>
      <c r="X241" s="14" t="s">
        <v>33</v>
      </c>
      <c r="Y241" s="6">
        <v>3</v>
      </c>
      <c r="Z241" s="14" t="s">
        <v>155</v>
      </c>
      <c r="AA241" s="9">
        <v>2</v>
      </c>
      <c r="AB241" s="7">
        <v>97.81</v>
      </c>
      <c r="AC241" s="6">
        <v>1.8400000000000034</v>
      </c>
      <c r="AD241" s="13">
        <v>0.35</v>
      </c>
      <c r="AE241" s="8">
        <v>782.86541633284514</v>
      </c>
      <c r="AF241" s="6">
        <v>687.80831750135553</v>
      </c>
      <c r="AG241" s="6">
        <v>462.14906224963386</v>
      </c>
      <c r="AH241" s="6">
        <v>451.44736616097686</v>
      </c>
      <c r="AI241" s="6">
        <v>2.319669767113159</v>
      </c>
      <c r="AJ241" s="6"/>
      <c r="AK241" s="6"/>
      <c r="AL241" s="6"/>
      <c r="AM241" s="6"/>
      <c r="AN241" s="6">
        <v>7.2792551802441139</v>
      </c>
      <c r="AO241" s="6">
        <v>2.7353736104875979</v>
      </c>
      <c r="AP241" s="6">
        <v>3.6971924979970705</v>
      </c>
      <c r="AQ241" s="6">
        <v>111.47500000000001</v>
      </c>
      <c r="AR241" s="6"/>
      <c r="AS241" s="6"/>
      <c r="AT241" s="6">
        <v>1.831074861617382</v>
      </c>
      <c r="AU241" s="6">
        <v>1</v>
      </c>
      <c r="AV241" s="10"/>
      <c r="AW241" s="13">
        <v>103.17124762520332</v>
      </c>
      <c r="AX241" s="1" t="s">
        <v>150</v>
      </c>
      <c r="AY241" s="17">
        <v>29.951574803149601</v>
      </c>
      <c r="AZ241" s="12">
        <v>100</v>
      </c>
      <c r="BA241" s="12">
        <v>0</v>
      </c>
      <c r="BB241" s="12">
        <v>0</v>
      </c>
      <c r="BC241" s="12">
        <v>100</v>
      </c>
      <c r="BD241" s="12">
        <v>0</v>
      </c>
      <c r="BE241" s="12">
        <v>0</v>
      </c>
      <c r="BF241" s="18">
        <v>97.81</v>
      </c>
      <c r="BG241" s="18">
        <v>1.8400000000000034</v>
      </c>
      <c r="BH241" s="18">
        <v>0.35</v>
      </c>
      <c r="BI241" s="15"/>
      <c r="BJ241" s="19">
        <f t="shared" ca="1" si="28"/>
        <v>1</v>
      </c>
      <c r="BK241" s="18">
        <f t="shared" ca="1" si="29"/>
        <v>6.2421241476957405</v>
      </c>
      <c r="BL241" s="17">
        <f t="shared" si="30"/>
        <v>5.7975303827728055</v>
      </c>
      <c r="BM241" s="17">
        <f t="shared" ca="1" si="31"/>
        <v>3.3297296720754241</v>
      </c>
      <c r="BN241" s="16">
        <f t="shared" si="32"/>
        <v>3.194974847594378</v>
      </c>
      <c r="BO241" s="15"/>
      <c r="BP241" s="2"/>
    </row>
    <row r="242" spans="1:68" x14ac:dyDescent="0.2">
      <c r="A242">
        <v>11.45</v>
      </c>
      <c r="B242">
        <v>2.2000000000000002</v>
      </c>
      <c r="C242">
        <v>0.18027000000000001</v>
      </c>
      <c r="D242">
        <v>-0.10607</v>
      </c>
      <c r="E242">
        <v>7.9020000000000007E-2</v>
      </c>
      <c r="F242">
        <v>1.88018</v>
      </c>
      <c r="G242">
        <v>2.0318000000000001</v>
      </c>
      <c r="H242" s="15"/>
      <c r="I242" s="11">
        <f t="shared" si="26"/>
        <v>37.565616797900262</v>
      </c>
      <c r="J242" s="10">
        <f t="shared" si="27"/>
        <v>-30.115616797900262</v>
      </c>
      <c r="K242" s="6">
        <v>106</v>
      </c>
      <c r="L242" s="10">
        <v>4032.1522309711372</v>
      </c>
      <c r="M242" s="10">
        <v>1872.3097112860858</v>
      </c>
      <c r="N242" s="10">
        <v>16.278433945756781</v>
      </c>
      <c r="O242" s="10">
        <v>7.6854165200113602</v>
      </c>
      <c r="P242" s="10">
        <v>8.2631143700138665</v>
      </c>
      <c r="Q242" s="10">
        <v>0.35691241280262626</v>
      </c>
      <c r="R242" s="10">
        <v>4.3193449445384759</v>
      </c>
      <c r="S242" s="10">
        <v>40.11790625017403</v>
      </c>
      <c r="T242" s="14" t="s">
        <v>33</v>
      </c>
      <c r="U242" s="6">
        <v>3</v>
      </c>
      <c r="V242" s="14" t="s">
        <v>33</v>
      </c>
      <c r="W242" s="6">
        <v>3</v>
      </c>
      <c r="X242" s="14" t="s">
        <v>33</v>
      </c>
      <c r="Y242" s="6">
        <v>3</v>
      </c>
      <c r="Z242" s="14" t="s">
        <v>155</v>
      </c>
      <c r="AA242" s="9">
        <v>2</v>
      </c>
      <c r="AB242" s="7">
        <v>97.81</v>
      </c>
      <c r="AC242" s="6">
        <v>1.8400000000000034</v>
      </c>
      <c r="AD242" s="13">
        <v>0.35</v>
      </c>
      <c r="AE242" s="8">
        <v>826.31143700138671</v>
      </c>
      <c r="AF242" s="6">
        <v>737.89843290884164</v>
      </c>
      <c r="AG242" s="6">
        <v>494.73357775104</v>
      </c>
      <c r="AH242" s="6">
        <v>490.41200169086915</v>
      </c>
      <c r="AI242" s="6">
        <v>2.3151658708444516</v>
      </c>
      <c r="AJ242" s="6"/>
      <c r="AK242" s="6"/>
      <c r="AL242" s="6"/>
      <c r="AM242" s="6"/>
      <c r="AN242" s="6">
        <v>7.6854165200113602</v>
      </c>
      <c r="AO242" s="6">
        <v>2.8442696435913475</v>
      </c>
      <c r="AP242" s="6">
        <v>3.9578686220083199</v>
      </c>
      <c r="AQ242" s="6">
        <v>111.47500000000001</v>
      </c>
      <c r="AR242" s="6"/>
      <c r="AS242" s="6"/>
      <c r="AT242" s="6">
        <v>1.9625716742620538</v>
      </c>
      <c r="AU242" s="6">
        <v>1</v>
      </c>
      <c r="AV242" s="10"/>
      <c r="AW242" s="13">
        <v>110.68476493632625</v>
      </c>
      <c r="AX242" s="1" t="s">
        <v>150</v>
      </c>
      <c r="AY242" s="17">
        <v>30.115616797900302</v>
      </c>
      <c r="AZ242" s="12">
        <v>100</v>
      </c>
      <c r="BA242" s="12">
        <v>0</v>
      </c>
      <c r="BB242" s="12">
        <v>0</v>
      </c>
      <c r="BC242" s="12">
        <v>100</v>
      </c>
      <c r="BD242" s="12">
        <v>0</v>
      </c>
      <c r="BE242" s="12">
        <v>0</v>
      </c>
      <c r="BF242" s="18">
        <v>97.81</v>
      </c>
      <c r="BG242" s="18">
        <v>1.8400000000000034</v>
      </c>
      <c r="BH242" s="18">
        <v>0.35</v>
      </c>
      <c r="BI242" s="15"/>
      <c r="BJ242" s="19">
        <f t="shared" ca="1" si="28"/>
        <v>1</v>
      </c>
      <c r="BK242" s="18">
        <f t="shared" ca="1" si="29"/>
        <v>6.6730821475440836</v>
      </c>
      <c r="BL242" s="17">
        <f t="shared" si="30"/>
        <v>5.7133060221603538</v>
      </c>
      <c r="BM242" s="17">
        <f t="shared" ca="1" si="31"/>
        <v>3.3026765746444666</v>
      </c>
      <c r="BN242" s="16">
        <f t="shared" si="32"/>
        <v>3.1763966001496651</v>
      </c>
      <c r="BO242" s="15"/>
      <c r="BP242" s="2"/>
    </row>
    <row r="243" spans="1:68" x14ac:dyDescent="0.2">
      <c r="A243">
        <v>11.5</v>
      </c>
      <c r="B243">
        <v>2.1</v>
      </c>
      <c r="C243">
        <v>0.18385000000000001</v>
      </c>
      <c r="D243">
        <v>-0.10033</v>
      </c>
      <c r="E243">
        <v>8.4309999999999996E-2</v>
      </c>
      <c r="F243">
        <v>1.8785499999999999</v>
      </c>
      <c r="G243">
        <v>2.0389300000000001</v>
      </c>
      <c r="H243" s="15"/>
      <c r="I243" s="11">
        <f t="shared" si="26"/>
        <v>37.729658792650916</v>
      </c>
      <c r="J243" s="10">
        <f t="shared" si="27"/>
        <v>-30.279658792650917</v>
      </c>
      <c r="K243" s="6">
        <v>106</v>
      </c>
      <c r="L243" s="10">
        <v>4049.5406824147067</v>
      </c>
      <c r="M243" s="10">
        <v>1879.4619422572143</v>
      </c>
      <c r="N243" s="10">
        <v>16.34951881014873</v>
      </c>
      <c r="O243" s="10">
        <v>8.6296097644053429</v>
      </c>
      <c r="P243" s="10">
        <v>9.2277028468325231</v>
      </c>
      <c r="Q243" s="10">
        <v>0.39687100943783338</v>
      </c>
      <c r="R243" s="10">
        <v>4.3008646466553948</v>
      </c>
      <c r="S243" s="10">
        <v>41.534241835220882</v>
      </c>
      <c r="T243" s="14" t="s">
        <v>33</v>
      </c>
      <c r="U243" s="6">
        <v>3</v>
      </c>
      <c r="V243" s="14" t="s">
        <v>33</v>
      </c>
      <c r="W243" s="6">
        <v>3</v>
      </c>
      <c r="X243" s="14" t="s">
        <v>33</v>
      </c>
      <c r="Y243" s="6">
        <v>3</v>
      </c>
      <c r="Z243" s="14" t="s">
        <v>33</v>
      </c>
      <c r="AA243" s="9">
        <v>3</v>
      </c>
      <c r="AB243" s="7">
        <v>95.710929577537428</v>
      </c>
      <c r="AC243" s="6">
        <v>3.9390704224625779</v>
      </c>
      <c r="AD243" s="13">
        <v>0.35</v>
      </c>
      <c r="AE243" s="8">
        <v>922.77028468325227</v>
      </c>
      <c r="AF243" s="6">
        <v>850.35658009670874</v>
      </c>
      <c r="AG243" s="6">
        <v>567.07771351243923</v>
      </c>
      <c r="AH243" s="6">
        <v>518.08573080148426</v>
      </c>
      <c r="AI243" s="6">
        <v>2.3251138600180288</v>
      </c>
      <c r="AJ243" s="6"/>
      <c r="AK243" s="6"/>
      <c r="AL243" s="6"/>
      <c r="AM243" s="6"/>
      <c r="AN243" s="6">
        <v>8.6296097644053429</v>
      </c>
      <c r="AO243" s="6">
        <v>3.0774601467403215</v>
      </c>
      <c r="AP243" s="6">
        <v>4.5366217080995135</v>
      </c>
      <c r="AQ243" s="6">
        <v>111.47500000000001</v>
      </c>
      <c r="AR243" s="6"/>
      <c r="AS243" s="6"/>
      <c r="AT243" s="6">
        <v>2.2676823970015572</v>
      </c>
      <c r="AU243" s="6">
        <v>1</v>
      </c>
      <c r="AV243" s="10"/>
      <c r="AW243" s="13">
        <v>127.55348701450632</v>
      </c>
      <c r="AX243" s="1" t="s">
        <v>150</v>
      </c>
      <c r="AY243" s="17">
        <v>30.279658792650899</v>
      </c>
      <c r="AZ243" s="12">
        <v>100</v>
      </c>
      <c r="BA243" s="12">
        <v>0</v>
      </c>
      <c r="BB243" s="12">
        <v>0</v>
      </c>
      <c r="BC243" s="12">
        <v>100</v>
      </c>
      <c r="BD243" s="12">
        <v>0</v>
      </c>
      <c r="BE243" s="12">
        <v>0</v>
      </c>
      <c r="BF243" s="18">
        <v>95.710929577537428</v>
      </c>
      <c r="BG243" s="18">
        <v>3.9390704224625779</v>
      </c>
      <c r="BH243" s="18">
        <v>0.35</v>
      </c>
      <c r="BI243" s="15"/>
      <c r="BJ243" s="19">
        <f t="shared" ca="1" si="28"/>
        <v>1</v>
      </c>
      <c r="BK243" s="18">
        <f t="shared" ca="1" si="29"/>
        <v>7.6648878529293576</v>
      </c>
      <c r="BL243" s="17">
        <f t="shared" si="30"/>
        <v>5.5098532316927136</v>
      </c>
      <c r="BM243" s="17">
        <f t="shared" ca="1" si="31"/>
        <v>3.2451271857836059</v>
      </c>
      <c r="BN243" s="16">
        <f t="shared" si="32"/>
        <v>3.1365017319157653</v>
      </c>
      <c r="BO243" s="15"/>
      <c r="BP243" s="2"/>
    </row>
    <row r="244" spans="1:68" x14ac:dyDescent="0.2">
      <c r="A244">
        <v>11.55</v>
      </c>
      <c r="B244">
        <v>2.1</v>
      </c>
      <c r="C244">
        <v>0.18758</v>
      </c>
      <c r="D244">
        <v>-9.1429999999999997E-2</v>
      </c>
      <c r="E244">
        <v>8.269E-2</v>
      </c>
      <c r="F244">
        <v>1.87913</v>
      </c>
      <c r="G244">
        <v>2.0389499999999998</v>
      </c>
      <c r="H244" s="15"/>
      <c r="I244" s="11">
        <f t="shared" si="26"/>
        <v>37.893700787401578</v>
      </c>
      <c r="J244" s="10">
        <f t="shared" si="27"/>
        <v>-30.443700787401578</v>
      </c>
      <c r="K244" s="6">
        <v>106</v>
      </c>
      <c r="L244" s="10">
        <v>4066.9291338582766</v>
      </c>
      <c r="M244" s="10">
        <v>1886.6141732283431</v>
      </c>
      <c r="N244" s="10">
        <v>16.420603674540686</v>
      </c>
      <c r="O244" s="10">
        <v>9.6133641782571697</v>
      </c>
      <c r="P244" s="10">
        <v>10.205211461718759</v>
      </c>
      <c r="Q244" s="10">
        <v>0.45882771850636034</v>
      </c>
      <c r="R244" s="10">
        <v>4.4960138281062596</v>
      </c>
      <c r="S244" s="10">
        <v>41.100505795943768</v>
      </c>
      <c r="T244" s="14" t="s">
        <v>33</v>
      </c>
      <c r="U244" s="6">
        <v>3</v>
      </c>
      <c r="V244" s="14" t="s">
        <v>33</v>
      </c>
      <c r="W244" s="6">
        <v>3</v>
      </c>
      <c r="X244" s="14" t="s">
        <v>33</v>
      </c>
      <c r="Y244" s="6">
        <v>3</v>
      </c>
      <c r="Z244" s="14" t="s">
        <v>33</v>
      </c>
      <c r="AA244" s="9">
        <v>3</v>
      </c>
      <c r="AB244" s="7">
        <v>97.336234915875593</v>
      </c>
      <c r="AC244" s="6">
        <v>2.3137650841244124</v>
      </c>
      <c r="AD244" s="13">
        <v>0.35</v>
      </c>
      <c r="AE244" s="8">
        <v>1020.521146171876</v>
      </c>
      <c r="AF244" s="6">
        <v>964.33474352782071</v>
      </c>
      <c r="AG244" s="6">
        <v>640.39085962890704</v>
      </c>
      <c r="AH244" s="6">
        <v>507.70084364029196</v>
      </c>
      <c r="AI244" s="6">
        <v>2.2241924474267116</v>
      </c>
      <c r="AJ244" s="6"/>
      <c r="AK244" s="6"/>
      <c r="AL244" s="6"/>
      <c r="AM244" s="6"/>
      <c r="AN244" s="6">
        <v>9.6133641782571697</v>
      </c>
      <c r="AO244" s="6">
        <v>3.3385003463317142</v>
      </c>
      <c r="AP244" s="6">
        <v>5.1231268770312557</v>
      </c>
      <c r="AQ244" s="6">
        <v>111.47500000000001</v>
      </c>
      <c r="AR244" s="6"/>
      <c r="AS244" s="6"/>
      <c r="AT244" s="6">
        <v>2.5764422348792091</v>
      </c>
      <c r="AU244" s="6">
        <v>1</v>
      </c>
      <c r="AV244" s="10"/>
      <c r="AW244" s="13">
        <v>144.65021152917311</v>
      </c>
      <c r="AX244" s="1" t="s">
        <v>150</v>
      </c>
      <c r="AY244" s="17">
        <v>30.4437007874016</v>
      </c>
      <c r="AZ244" s="12">
        <v>100</v>
      </c>
      <c r="BA244" s="12">
        <v>0</v>
      </c>
      <c r="BB244" s="12">
        <v>0</v>
      </c>
      <c r="BC244" s="12">
        <v>100</v>
      </c>
      <c r="BD244" s="12">
        <v>0</v>
      </c>
      <c r="BE244" s="12">
        <v>0</v>
      </c>
      <c r="BF244" s="18">
        <v>97.336234915875593</v>
      </c>
      <c r="BG244" s="18">
        <v>2.3137650841244124</v>
      </c>
      <c r="BH244" s="18">
        <v>0.35</v>
      </c>
      <c r="BI244" s="15"/>
      <c r="BJ244" s="19">
        <f t="shared" ca="1" si="28"/>
        <v>1</v>
      </c>
      <c r="BK244" s="18">
        <f t="shared" ca="1" si="29"/>
        <v>8.6628702473980255</v>
      </c>
      <c r="BL244" s="17">
        <f t="shared" si="30"/>
        <v>5.6148057987321298</v>
      </c>
      <c r="BM244" s="17">
        <f t="shared" ca="1" si="31"/>
        <v>3.2079613507486093</v>
      </c>
      <c r="BN244" s="16">
        <f t="shared" si="32"/>
        <v>3.1128901899196015</v>
      </c>
      <c r="BO244" s="15"/>
      <c r="BP244" s="2"/>
    </row>
    <row r="245" spans="1:68" x14ac:dyDescent="0.2">
      <c r="A245">
        <v>11.6</v>
      </c>
      <c r="B245">
        <v>2.1</v>
      </c>
      <c r="C245">
        <v>0.19095999999999999</v>
      </c>
      <c r="D245">
        <v>-8.9370000000000005E-2</v>
      </c>
      <c r="E245">
        <v>8.5430000000000006E-2</v>
      </c>
      <c r="F245">
        <v>1.87748</v>
      </c>
      <c r="G245">
        <v>2.0383300000000002</v>
      </c>
      <c r="H245" s="15"/>
      <c r="I245" s="11">
        <f t="shared" si="26"/>
        <v>38.057742782152225</v>
      </c>
      <c r="J245" s="10">
        <f t="shared" si="27"/>
        <v>-30.607742782152226</v>
      </c>
      <c r="K245" s="6">
        <v>106</v>
      </c>
      <c r="L245" s="10">
        <v>4084.3175853018452</v>
      </c>
      <c r="M245" s="10">
        <v>1893.7664041994713</v>
      </c>
      <c r="N245" s="10">
        <v>16.491688538932628</v>
      </c>
      <c r="O245" s="10">
        <v>10.504809196707352</v>
      </c>
      <c r="P245" s="10">
        <v>11.107220362370002</v>
      </c>
      <c r="Q245" s="10">
        <v>0.47316826015592944</v>
      </c>
      <c r="R245" s="10">
        <v>4.2600060565915268</v>
      </c>
      <c r="S245" s="10">
        <v>41.834108726572957</v>
      </c>
      <c r="T245" s="14" t="s">
        <v>33</v>
      </c>
      <c r="U245" s="6">
        <v>3</v>
      </c>
      <c r="V245" s="14" t="s">
        <v>33</v>
      </c>
      <c r="W245" s="6">
        <v>3</v>
      </c>
      <c r="X245" s="14" t="s">
        <v>33</v>
      </c>
      <c r="Y245" s="6">
        <v>3</v>
      </c>
      <c r="Z245" s="14" t="s">
        <v>33</v>
      </c>
      <c r="AA245" s="9">
        <v>3</v>
      </c>
      <c r="AB245" s="7">
        <v>88.827380442892164</v>
      </c>
      <c r="AC245" s="6">
        <v>10.061623527971491</v>
      </c>
      <c r="AD245" s="13">
        <v>1.1109960291363443</v>
      </c>
      <c r="AE245" s="8">
        <v>1110.7220362370003</v>
      </c>
      <c r="AF245" s="6">
        <v>1069.4305876371689</v>
      </c>
      <c r="AG245" s="6">
        <v>708.04152717775014</v>
      </c>
      <c r="AH245" s="6">
        <v>521.32978671717251</v>
      </c>
      <c r="AI245" s="6">
        <v>2.3474145029739932</v>
      </c>
      <c r="AJ245" s="6"/>
      <c r="AK245" s="6"/>
      <c r="AL245" s="6"/>
      <c r="AM245" s="6"/>
      <c r="AN245" s="6">
        <v>10.504809196707352</v>
      </c>
      <c r="AO245" s="6">
        <v>3.5284180055312304</v>
      </c>
      <c r="AP245" s="6">
        <v>5.6643322174220012</v>
      </c>
      <c r="AQ245" s="6">
        <v>111.47500000000001</v>
      </c>
      <c r="AR245" s="6"/>
      <c r="AS245" s="6"/>
      <c r="AT245" s="6">
        <v>2.8594308124719618</v>
      </c>
      <c r="AU245" s="6">
        <v>1</v>
      </c>
      <c r="AV245" s="10"/>
      <c r="AW245" s="13">
        <v>160.41458814557535</v>
      </c>
      <c r="AX245" s="1" t="s">
        <v>150</v>
      </c>
      <c r="AY245" s="17">
        <v>30.607742782152201</v>
      </c>
      <c r="AZ245" s="12">
        <v>100</v>
      </c>
      <c r="BA245" s="12">
        <v>0</v>
      </c>
      <c r="BB245" s="12">
        <v>0</v>
      </c>
      <c r="BC245" s="12">
        <v>100</v>
      </c>
      <c r="BD245" s="12">
        <v>0</v>
      </c>
      <c r="BE245" s="12">
        <v>0</v>
      </c>
      <c r="BF245" s="18">
        <v>88.827380442892164</v>
      </c>
      <c r="BG245" s="18">
        <v>10.061623527971491</v>
      </c>
      <c r="BH245" s="18">
        <v>1.1109960291363443</v>
      </c>
      <c r="BI245" s="15"/>
      <c r="BJ245" s="19">
        <f t="shared" ca="1" si="28"/>
        <v>1</v>
      </c>
      <c r="BK245" s="18">
        <f t="shared" ca="1" si="29"/>
        <v>9.5735794548019175</v>
      </c>
      <c r="BL245" s="17">
        <f t="shared" si="30"/>
        <v>5.2196916316211244</v>
      </c>
      <c r="BM245" s="17">
        <f t="shared" ca="1" si="31"/>
        <v>3.1542381746573338</v>
      </c>
      <c r="BN245" s="16">
        <f t="shared" si="32"/>
        <v>3.0694218635760477</v>
      </c>
      <c r="BO245" s="15"/>
      <c r="BP245" s="2"/>
    </row>
    <row r="246" spans="1:68" x14ac:dyDescent="0.2">
      <c r="A246">
        <v>11.65</v>
      </c>
      <c r="B246">
        <v>0.5</v>
      </c>
      <c r="C246">
        <v>0.19597000000000001</v>
      </c>
      <c r="D246">
        <v>-8.3680000000000004E-2</v>
      </c>
      <c r="E246">
        <v>9.2710000000000001E-2</v>
      </c>
      <c r="F246">
        <v>1.87818</v>
      </c>
      <c r="G246">
        <v>2.04095</v>
      </c>
      <c r="H246" s="15"/>
      <c r="I246" s="11">
        <f t="shared" si="26"/>
        <v>38.221784776902886</v>
      </c>
      <c r="J246" s="10">
        <f t="shared" si="27"/>
        <v>-30.771784776902887</v>
      </c>
      <c r="K246" s="6">
        <v>106</v>
      </c>
      <c r="L246" s="10">
        <v>4101.7060367454151</v>
      </c>
      <c r="M246" s="10">
        <v>1900.9186351706001</v>
      </c>
      <c r="N246" s="10">
        <v>16.562773403324584</v>
      </c>
      <c r="O246" s="10">
        <v>11.826152256599494</v>
      </c>
      <c r="P246" s="10">
        <v>12.456630963292699</v>
      </c>
      <c r="Q246" s="10">
        <v>0.51277878539187527</v>
      </c>
      <c r="R246" s="10">
        <v>4.1165126180821758</v>
      </c>
      <c r="S246" s="10">
        <v>43.783243520361452</v>
      </c>
      <c r="T246" s="14" t="s">
        <v>33</v>
      </c>
      <c r="U246" s="6">
        <v>3</v>
      </c>
      <c r="V246" s="14" t="s">
        <v>33</v>
      </c>
      <c r="W246" s="6">
        <v>3</v>
      </c>
      <c r="X246" s="14" t="s">
        <v>33</v>
      </c>
      <c r="Y246" s="6">
        <v>3</v>
      </c>
      <c r="Z246" s="14" t="s">
        <v>33</v>
      </c>
      <c r="AA246" s="9">
        <v>3</v>
      </c>
      <c r="AB246" s="7">
        <v>81.955963126854328</v>
      </c>
      <c r="AC246" s="6">
        <v>16.303830231027206</v>
      </c>
      <c r="AD246" s="13">
        <v>1.7402066421184681</v>
      </c>
      <c r="AE246" s="8">
        <v>1245.6630963292698</v>
      </c>
      <c r="AF246" s="6">
        <v>1227.1619258960995</v>
      </c>
      <c r="AG246" s="6">
        <v>809.24732224695242</v>
      </c>
      <c r="AH246" s="6">
        <v>559.96395669332981</v>
      </c>
      <c r="AI246" s="6">
        <v>2.4292407014797046</v>
      </c>
      <c r="AJ246" s="6"/>
      <c r="AK246" s="6"/>
      <c r="AL246" s="6"/>
      <c r="AM246" s="6"/>
      <c r="AN246" s="6">
        <v>11.826152256599494</v>
      </c>
      <c r="AO246" s="6">
        <v>3.831146394937762</v>
      </c>
      <c r="AP246" s="6">
        <v>6.4739785779756192</v>
      </c>
      <c r="AQ246" s="6">
        <v>111.47500000000001</v>
      </c>
      <c r="AR246" s="6"/>
      <c r="AS246" s="6"/>
      <c r="AT246" s="6">
        <v>3.2893680146694071</v>
      </c>
      <c r="AU246" s="6">
        <v>1</v>
      </c>
      <c r="AV246" s="10"/>
      <c r="AW246" s="13">
        <v>184.07428888441495</v>
      </c>
      <c r="AX246" s="1" t="s">
        <v>150</v>
      </c>
      <c r="AY246" s="17">
        <v>30.771784776902901</v>
      </c>
      <c r="AZ246" s="12">
        <v>100</v>
      </c>
      <c r="BA246" s="12">
        <v>0</v>
      </c>
      <c r="BB246" s="12">
        <v>0</v>
      </c>
      <c r="BC246" s="12">
        <v>100</v>
      </c>
      <c r="BD246" s="12">
        <v>0</v>
      </c>
      <c r="BE246" s="12">
        <v>0</v>
      </c>
      <c r="BF246" s="18">
        <v>81.955963126854328</v>
      </c>
      <c r="BG246" s="18">
        <v>16.303830231027206</v>
      </c>
      <c r="BH246" s="18">
        <v>1.7402066421184681</v>
      </c>
      <c r="BI246" s="15"/>
      <c r="BJ246" s="19">
        <f t="shared" ca="1" si="28"/>
        <v>1</v>
      </c>
      <c r="BK246" s="18">
        <f t="shared" ca="1" si="29"/>
        <v>10.948157119819191</v>
      </c>
      <c r="BL246" s="17">
        <f t="shared" si="30"/>
        <v>4.9278274830207129</v>
      </c>
      <c r="BM246" s="17">
        <f t="shared" ca="1" si="31"/>
        <v>3.0929523296969941</v>
      </c>
      <c r="BN246" s="16">
        <f t="shared" si="32"/>
        <v>3.0207687095536473</v>
      </c>
      <c r="BO246" s="15"/>
      <c r="BP246" s="2"/>
    </row>
    <row r="247" spans="1:68" x14ac:dyDescent="0.2">
      <c r="A247">
        <v>11.7</v>
      </c>
      <c r="B247">
        <v>2.1</v>
      </c>
      <c r="C247">
        <v>0.2049</v>
      </c>
      <c r="D247">
        <v>-7.4800000000000005E-2</v>
      </c>
      <c r="E247">
        <v>0.10022</v>
      </c>
      <c r="F247">
        <v>1.8789800000000001</v>
      </c>
      <c r="G247">
        <v>2.0434000000000001</v>
      </c>
      <c r="H247" s="15"/>
      <c r="I247" s="11">
        <f t="shared" si="26"/>
        <v>38.385826771653541</v>
      </c>
      <c r="J247" s="10">
        <f t="shared" si="27"/>
        <v>-30.935826771653542</v>
      </c>
      <c r="K247" s="6">
        <v>106</v>
      </c>
      <c r="L247" s="10">
        <v>4119.0944881889845</v>
      </c>
      <c r="M247" s="10">
        <v>1908.0708661417286</v>
      </c>
      <c r="N247" s="10">
        <v>16.633858267716533</v>
      </c>
      <c r="O247" s="10">
        <v>14.181360544990069</v>
      </c>
      <c r="P247" s="10">
        <v>14.840793541949683</v>
      </c>
      <c r="Q247" s="10">
        <v>0.57459626590069757</v>
      </c>
      <c r="R247" s="10">
        <v>3.8717354585960435</v>
      </c>
      <c r="S247" s="10">
        <v>45.793958122195448</v>
      </c>
      <c r="T247" s="14" t="s">
        <v>33</v>
      </c>
      <c r="U247" s="6">
        <v>3</v>
      </c>
      <c r="V247" s="14" t="s">
        <v>151</v>
      </c>
      <c r="W247" s="6">
        <v>4</v>
      </c>
      <c r="X247" s="14" t="s">
        <v>33</v>
      </c>
      <c r="Y247" s="6">
        <v>3</v>
      </c>
      <c r="Z247" s="14" t="s">
        <v>33</v>
      </c>
      <c r="AA247" s="9">
        <v>3</v>
      </c>
      <c r="AB247" s="7">
        <v>70.369857599622492</v>
      </c>
      <c r="AC247" s="6">
        <v>27.161095621808371</v>
      </c>
      <c r="AD247" s="13">
        <v>2.4690467785691323</v>
      </c>
      <c r="AE247" s="8">
        <v>1484.0793541949683</v>
      </c>
      <c r="AF247" s="6">
        <v>1506.6287909472994</v>
      </c>
      <c r="AG247" s="6">
        <v>988.05951564622626</v>
      </c>
      <c r="AH247" s="6">
        <v>599.86491129213778</v>
      </c>
      <c r="AI247" s="6">
        <v>2.5828210906811719</v>
      </c>
      <c r="AJ247" s="6"/>
      <c r="AK247" s="6"/>
      <c r="AL247" s="6"/>
      <c r="AM247" s="6"/>
      <c r="AN247" s="6">
        <v>14.181360544990069</v>
      </c>
      <c r="AO247" s="6">
        <v>4.3503024707450475</v>
      </c>
      <c r="AP247" s="6">
        <v>7.9044761251698095</v>
      </c>
      <c r="AQ247" s="6">
        <v>111.47500000000001</v>
      </c>
      <c r="AR247" s="6"/>
      <c r="AS247" s="6"/>
      <c r="AT247" s="6">
        <v>4.0623386830443931</v>
      </c>
      <c r="AU247" s="6">
        <v>1</v>
      </c>
      <c r="AV247" s="10"/>
      <c r="AW247" s="13">
        <v>225.9943186420949</v>
      </c>
      <c r="AX247" s="1" t="s">
        <v>150</v>
      </c>
      <c r="AY247" s="17">
        <v>30.935826771653499</v>
      </c>
      <c r="AZ247" s="12">
        <v>100</v>
      </c>
      <c r="BA247" s="12">
        <v>0</v>
      </c>
      <c r="BB247" s="12">
        <v>0</v>
      </c>
      <c r="BC247" s="12">
        <v>100</v>
      </c>
      <c r="BD247" s="12">
        <v>0</v>
      </c>
      <c r="BE247" s="12">
        <v>0</v>
      </c>
      <c r="BF247" s="18">
        <v>70.369857599622492</v>
      </c>
      <c r="BG247" s="18">
        <v>27.161095621808371</v>
      </c>
      <c r="BH247" s="18">
        <v>2.4690467785691323</v>
      </c>
      <c r="BI247" s="15"/>
      <c r="BJ247" s="19">
        <f t="shared" ca="1" si="28"/>
        <v>1</v>
      </c>
      <c r="BK247" s="18">
        <f t="shared" ca="1" si="29"/>
        <v>13.397035219870935</v>
      </c>
      <c r="BL247" s="17">
        <f t="shared" si="30"/>
        <v>4.4956200084894693</v>
      </c>
      <c r="BM247" s="17">
        <f t="shared" ca="1" si="31"/>
        <v>2.9994914743819368</v>
      </c>
      <c r="BN247" s="16">
        <f t="shared" si="32"/>
        <v>2.9442819002133556</v>
      </c>
      <c r="BO247" s="15"/>
      <c r="BP247" s="2"/>
    </row>
    <row r="248" spans="1:68" x14ac:dyDescent="0.2">
      <c r="A248">
        <v>11.75</v>
      </c>
      <c r="B248">
        <v>2.2000000000000002</v>
      </c>
      <c r="C248">
        <v>0.21281</v>
      </c>
      <c r="D248">
        <v>-6.4360000000000001E-2</v>
      </c>
      <c r="E248">
        <v>0.11081000000000001</v>
      </c>
      <c r="F248">
        <v>1.8763300000000001</v>
      </c>
      <c r="G248">
        <v>2.0432299999999999</v>
      </c>
      <c r="H248" s="15"/>
      <c r="I248" s="11">
        <f t="shared" si="26"/>
        <v>38.549868766404195</v>
      </c>
      <c r="J248" s="10">
        <f t="shared" si="27"/>
        <v>-31.099868766404196</v>
      </c>
      <c r="K248" s="6">
        <v>115</v>
      </c>
      <c r="L248" s="10">
        <v>4137.9593175853097</v>
      </c>
      <c r="M248" s="10">
        <v>1916.6994750656131</v>
      </c>
      <c r="N248" s="10">
        <v>16.704943132108482</v>
      </c>
      <c r="O248" s="10">
        <v>16.267552881067274</v>
      </c>
      <c r="P248" s="10">
        <v>16.967814897190841</v>
      </c>
      <c r="Q248" s="10">
        <v>0.64727357406647512</v>
      </c>
      <c r="R248" s="10">
        <v>3.8147137860022067</v>
      </c>
      <c r="S248" s="10">
        <v>48.629306675247662</v>
      </c>
      <c r="T248" s="14" t="s">
        <v>153</v>
      </c>
      <c r="U248" s="6">
        <v>4</v>
      </c>
      <c r="V248" s="14" t="s">
        <v>151</v>
      </c>
      <c r="W248" s="6">
        <v>4</v>
      </c>
      <c r="X248" s="14" t="s">
        <v>151</v>
      </c>
      <c r="Y248" s="6">
        <v>4</v>
      </c>
      <c r="Z248" s="14" t="s">
        <v>33</v>
      </c>
      <c r="AA248" s="9">
        <v>3</v>
      </c>
      <c r="AB248" s="7">
        <v>64.803553448889446</v>
      </c>
      <c r="AC248" s="6">
        <v>32.375209879239748</v>
      </c>
      <c r="AD248" s="13">
        <v>2.8212366718708015</v>
      </c>
      <c r="AE248" s="8">
        <v>1696.7814897190842</v>
      </c>
      <c r="AF248" s="6">
        <v>1735.4349933085414</v>
      </c>
      <c r="AG248" s="6">
        <v>1131.1876598127228</v>
      </c>
      <c r="AH248" s="6">
        <v>656.72976431600591</v>
      </c>
      <c r="AI248" s="6">
        <v>2.6214286473323938</v>
      </c>
      <c r="AJ248" s="6"/>
      <c r="AK248" s="6"/>
      <c r="AL248" s="6"/>
      <c r="AM248" s="6"/>
      <c r="AN248" s="6">
        <v>10.84503525404485</v>
      </c>
      <c r="AO248" s="6">
        <v>4.829688495672146</v>
      </c>
      <c r="AP248" s="6">
        <v>8.9183136186890586</v>
      </c>
      <c r="AQ248" s="6">
        <v>114.66</v>
      </c>
      <c r="AR248" s="6"/>
      <c r="AS248" s="6"/>
      <c r="AT248" s="6">
        <v>4.6878256555662992</v>
      </c>
      <c r="AU248" s="6">
        <v>1</v>
      </c>
      <c r="AV248" s="10"/>
      <c r="AW248" s="13">
        <v>260.31524899628118</v>
      </c>
      <c r="AX248" s="1" t="s">
        <v>150</v>
      </c>
      <c r="AY248" s="17">
        <v>31.0998687664042</v>
      </c>
      <c r="AZ248" s="12">
        <v>100</v>
      </c>
      <c r="BA248" s="12">
        <v>0</v>
      </c>
      <c r="BB248" s="12">
        <v>0</v>
      </c>
      <c r="BC248" s="12">
        <v>100</v>
      </c>
      <c r="BD248" s="12">
        <v>0</v>
      </c>
      <c r="BE248" s="12">
        <v>0</v>
      </c>
      <c r="BF248" s="18">
        <v>64.803553448889446</v>
      </c>
      <c r="BG248" s="18">
        <v>32.375209879239748</v>
      </c>
      <c r="BH248" s="18">
        <v>2.8212366718708015</v>
      </c>
      <c r="BI248" s="15"/>
      <c r="BJ248" s="19">
        <f t="shared" ca="1" si="28"/>
        <v>1</v>
      </c>
      <c r="BK248" s="18">
        <f t="shared" ca="1" si="29"/>
        <v>15.546344570150378</v>
      </c>
      <c r="BL248" s="17">
        <f t="shared" si="30"/>
        <v>4.3444575613419909</v>
      </c>
      <c r="BM248" s="17">
        <f t="shared" ca="1" si="31"/>
        <v>2.9398813232262015</v>
      </c>
      <c r="BN248" s="16">
        <f t="shared" si="32"/>
        <v>2.8945761025694376</v>
      </c>
      <c r="BO248" s="15"/>
      <c r="BP248" s="2"/>
    </row>
    <row r="249" spans="1:68" x14ac:dyDescent="0.2">
      <c r="A249">
        <v>11.8</v>
      </c>
      <c r="B249">
        <v>2.1</v>
      </c>
      <c r="C249">
        <v>0.21743000000000001</v>
      </c>
      <c r="D249">
        <v>-5.4620000000000002E-2</v>
      </c>
      <c r="E249">
        <v>0.10607999999999999</v>
      </c>
      <c r="F249">
        <v>1.8762000000000001</v>
      </c>
      <c r="G249">
        <v>2.0443500000000001</v>
      </c>
      <c r="H249" s="15"/>
      <c r="I249" s="11">
        <f t="shared" si="26"/>
        <v>38.713910761154857</v>
      </c>
      <c r="J249" s="10">
        <f t="shared" si="27"/>
        <v>-31.263910761154857</v>
      </c>
      <c r="K249" s="6">
        <v>115</v>
      </c>
      <c r="L249" s="10">
        <v>4156.8241469816357</v>
      </c>
      <c r="M249" s="10">
        <v>1925.3280839894978</v>
      </c>
      <c r="N249" s="10">
        <v>16.776027996500439</v>
      </c>
      <c r="O249" s="10">
        <v>17.486036900369008</v>
      </c>
      <c r="P249" s="10">
        <v>18.168062725685633</v>
      </c>
      <c r="Q249" s="10">
        <v>0.71507788264259342</v>
      </c>
      <c r="R249" s="10">
        <v>3.9359060646110109</v>
      </c>
      <c r="S249" s="10">
        <v>47.362904535876837</v>
      </c>
      <c r="T249" s="14" t="s">
        <v>153</v>
      </c>
      <c r="U249" s="6">
        <v>4</v>
      </c>
      <c r="V249" s="14" t="s">
        <v>151</v>
      </c>
      <c r="W249" s="6">
        <v>4</v>
      </c>
      <c r="X249" s="14" t="s">
        <v>151</v>
      </c>
      <c r="Y249" s="6">
        <v>4</v>
      </c>
      <c r="Z249" s="14" t="s">
        <v>33</v>
      </c>
      <c r="AA249" s="9">
        <v>3</v>
      </c>
      <c r="AB249" s="7">
        <v>65.575272882208651</v>
      </c>
      <c r="AC249" s="6">
        <v>31.65670148312087</v>
      </c>
      <c r="AD249" s="13">
        <v>2.7680256346704857</v>
      </c>
      <c r="AE249" s="8">
        <v>1816.8062725685636</v>
      </c>
      <c r="AF249" s="6">
        <v>1875.530924343439</v>
      </c>
      <c r="AG249" s="6">
        <v>1211.2041817123757</v>
      </c>
      <c r="AH249" s="6">
        <v>629.21574595288587</v>
      </c>
      <c r="AI249" s="6">
        <v>2.5407110423475792</v>
      </c>
      <c r="AJ249" s="6"/>
      <c r="AK249" s="6"/>
      <c r="AL249" s="6"/>
      <c r="AM249" s="6"/>
      <c r="AN249" s="6">
        <v>11.657357933579339</v>
      </c>
      <c r="AO249" s="6">
        <v>5.1285160857264342</v>
      </c>
      <c r="AP249" s="6">
        <v>9.478429271986629</v>
      </c>
      <c r="AQ249" s="6">
        <v>114.66</v>
      </c>
      <c r="AR249" s="6"/>
      <c r="AS249" s="6"/>
      <c r="AT249" s="6">
        <v>5.0594996160636763</v>
      </c>
      <c r="AU249" s="6">
        <v>1</v>
      </c>
      <c r="AV249" s="10"/>
      <c r="AW249" s="13">
        <v>281.32963865151584</v>
      </c>
      <c r="AX249" s="1" t="s">
        <v>150</v>
      </c>
      <c r="AY249" s="17">
        <v>31.2639107611549</v>
      </c>
      <c r="AZ249" s="12">
        <v>100</v>
      </c>
      <c r="BA249" s="12">
        <v>0</v>
      </c>
      <c r="BB249" s="12">
        <v>0</v>
      </c>
      <c r="BC249" s="12">
        <v>100</v>
      </c>
      <c r="BD249" s="12">
        <v>0</v>
      </c>
      <c r="BE249" s="12">
        <v>0</v>
      </c>
      <c r="BF249" s="18">
        <v>65.575272882208651</v>
      </c>
      <c r="BG249" s="18">
        <v>31.65670148312087</v>
      </c>
      <c r="BH249" s="18">
        <v>2.7680256346704857</v>
      </c>
      <c r="BI249" s="15"/>
      <c r="BJ249" s="19">
        <f t="shared" ca="1" si="28"/>
        <v>1</v>
      </c>
      <c r="BK249" s="18">
        <f t="shared" ca="1" si="29"/>
        <v>16.713671592900923</v>
      </c>
      <c r="BL249" s="17">
        <f t="shared" si="30"/>
        <v>4.4443344240357909</v>
      </c>
      <c r="BM249" s="17">
        <f t="shared" ca="1" si="31"/>
        <v>2.9218809062923916</v>
      </c>
      <c r="BN249" s="16">
        <f t="shared" si="32"/>
        <v>2.8799428868288959</v>
      </c>
      <c r="BO249" s="15"/>
      <c r="BP249" s="2"/>
    </row>
    <row r="250" spans="1:68" x14ac:dyDescent="0.2">
      <c r="A250">
        <v>11.85</v>
      </c>
      <c r="B250">
        <v>2.1</v>
      </c>
      <c r="C250">
        <v>0.21686</v>
      </c>
      <c r="D250">
        <v>-5.357E-2</v>
      </c>
      <c r="E250">
        <v>0.10112</v>
      </c>
      <c r="F250">
        <v>1.8767</v>
      </c>
      <c r="G250">
        <v>2.0440499999999999</v>
      </c>
      <c r="H250" s="15"/>
      <c r="I250" s="11">
        <f t="shared" si="26"/>
        <v>38.877952755905511</v>
      </c>
      <c r="J250" s="10">
        <f t="shared" si="27"/>
        <v>-31.427952755905512</v>
      </c>
      <c r="K250" s="6">
        <v>115</v>
      </c>
      <c r="L250" s="10">
        <v>4175.6889763779609</v>
      </c>
      <c r="M250" s="10">
        <v>1933.9566929133823</v>
      </c>
      <c r="N250" s="10">
        <v>16.847112860892388</v>
      </c>
      <c r="O250" s="10">
        <v>17.33570445642918</v>
      </c>
      <c r="P250" s="10">
        <v>17.998607341703011</v>
      </c>
      <c r="Q250" s="10">
        <v>0.72238738202708241</v>
      </c>
      <c r="R250" s="10">
        <v>4.0135737633061277</v>
      </c>
      <c r="S250" s="10">
        <v>46.034922588460503</v>
      </c>
      <c r="T250" s="14" t="s">
        <v>153</v>
      </c>
      <c r="U250" s="6">
        <v>4</v>
      </c>
      <c r="V250" s="14" t="s">
        <v>151</v>
      </c>
      <c r="W250" s="6">
        <v>4</v>
      </c>
      <c r="X250" s="14" t="s">
        <v>151</v>
      </c>
      <c r="Y250" s="6">
        <v>4</v>
      </c>
      <c r="Z250" s="14" t="s">
        <v>33</v>
      </c>
      <c r="AA250" s="9">
        <v>3</v>
      </c>
      <c r="AB250" s="7">
        <v>67.776295914355899</v>
      </c>
      <c r="AC250" s="6">
        <v>29.59847743149966</v>
      </c>
      <c r="AD250" s="13">
        <v>2.6252266541444458</v>
      </c>
      <c r="AE250" s="8">
        <v>1799.8607341703009</v>
      </c>
      <c r="AF250" s="6">
        <v>1854.4853009692285</v>
      </c>
      <c r="AG250" s="6">
        <v>1199.907156113534</v>
      </c>
      <c r="AH250" s="6">
        <v>600.43494296711549</v>
      </c>
      <c r="AI250" s="6">
        <v>2.4915450891732545</v>
      </c>
      <c r="AJ250" s="6"/>
      <c r="AK250" s="6"/>
      <c r="AL250" s="6"/>
      <c r="AM250" s="6"/>
      <c r="AN250" s="6">
        <v>11.55713630428612</v>
      </c>
      <c r="AO250" s="6">
        <v>5.1098397027473164</v>
      </c>
      <c r="AP250" s="6">
        <v>9.3993500927947373</v>
      </c>
      <c r="AQ250" s="6">
        <v>114.66</v>
      </c>
      <c r="AR250" s="6"/>
      <c r="AS250" s="6"/>
      <c r="AT250" s="6">
        <v>4.9740177945839994</v>
      </c>
      <c r="AU250" s="6">
        <v>1</v>
      </c>
      <c r="AV250" s="10"/>
      <c r="AW250" s="13">
        <v>278.17279514538427</v>
      </c>
      <c r="AX250" s="1" t="s">
        <v>150</v>
      </c>
      <c r="AY250" s="17">
        <v>31.427952755905501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67.776295914355899</v>
      </c>
      <c r="BG250" s="18">
        <v>29.59847743149966</v>
      </c>
      <c r="BH250" s="18">
        <v>2.6252266541444458</v>
      </c>
      <c r="BI250" s="15"/>
      <c r="BJ250" s="19">
        <f t="shared" ca="1" si="28"/>
        <v>1</v>
      </c>
      <c r="BK250" s="18">
        <f t="shared" ca="1" si="29"/>
        <v>16.454104594809184</v>
      </c>
      <c r="BL250" s="17">
        <f t="shared" si="30"/>
        <v>4.5402435362647422</v>
      </c>
      <c r="BM250" s="17">
        <f t="shared" ca="1" si="31"/>
        <v>2.9330369705296961</v>
      </c>
      <c r="BN250" s="16">
        <f t="shared" si="32"/>
        <v>2.8884539487448988</v>
      </c>
      <c r="BO250" s="15"/>
      <c r="BP250" s="2"/>
    </row>
    <row r="251" spans="1:68" x14ac:dyDescent="0.2">
      <c r="A251">
        <v>11.9</v>
      </c>
      <c r="B251">
        <v>2.2000000000000002</v>
      </c>
      <c r="C251">
        <v>0.23052</v>
      </c>
      <c r="D251">
        <v>-4.0309999999999999E-2</v>
      </c>
      <c r="E251">
        <v>8.9219999999999994E-2</v>
      </c>
      <c r="F251">
        <v>1.8750500000000001</v>
      </c>
      <c r="G251">
        <v>2.0428299999999999</v>
      </c>
      <c r="H251" s="15"/>
      <c r="I251" s="11">
        <f t="shared" si="26"/>
        <v>39.041994750656166</v>
      </c>
      <c r="J251" s="10">
        <f t="shared" si="27"/>
        <v>-31.591994750656166</v>
      </c>
      <c r="K251" s="6">
        <v>115</v>
      </c>
      <c r="L251" s="10">
        <v>4194.553805774286</v>
      </c>
      <c r="M251" s="10">
        <v>1942.5853018372668</v>
      </c>
      <c r="N251" s="10">
        <v>16.91819772528434</v>
      </c>
      <c r="O251" s="10">
        <v>20.93840828839058</v>
      </c>
      <c r="P251" s="10">
        <v>21.555431539287543</v>
      </c>
      <c r="Q251" s="10">
        <v>0.81469591711120226</v>
      </c>
      <c r="R251" s="10">
        <v>3.7795388861796355</v>
      </c>
      <c r="S251" s="10">
        <v>42.84883686784471</v>
      </c>
      <c r="T251" s="14" t="s">
        <v>153</v>
      </c>
      <c r="U251" s="6">
        <v>4</v>
      </c>
      <c r="V251" s="14" t="s">
        <v>151</v>
      </c>
      <c r="W251" s="6">
        <v>4</v>
      </c>
      <c r="X251" s="14" t="s">
        <v>151</v>
      </c>
      <c r="Y251" s="6">
        <v>4</v>
      </c>
      <c r="Z251" s="14" t="s">
        <v>33</v>
      </c>
      <c r="AA251" s="9">
        <v>3</v>
      </c>
      <c r="AB251" s="7">
        <v>55.421624416350205</v>
      </c>
      <c r="AC251" s="6">
        <v>40.895098386990384</v>
      </c>
      <c r="AD251" s="13">
        <v>3.6832771966594082</v>
      </c>
      <c r="AE251" s="8">
        <v>2155.5431539287542</v>
      </c>
      <c r="AF251" s="6">
        <v>2271.8255107205659</v>
      </c>
      <c r="AG251" s="6">
        <v>1437.0287692858362</v>
      </c>
      <c r="AH251" s="6">
        <v>533.43029093267046</v>
      </c>
      <c r="AI251" s="6">
        <v>2.6458254038783067</v>
      </c>
      <c r="AJ251" s="6"/>
      <c r="AK251" s="6"/>
      <c r="AL251" s="6"/>
      <c r="AM251" s="6"/>
      <c r="AN251" s="6">
        <v>13.958938858927054</v>
      </c>
      <c r="AO251" s="6">
        <v>5.8634307042893727</v>
      </c>
      <c r="AP251" s="6">
        <v>11.059201385000854</v>
      </c>
      <c r="AQ251" s="6">
        <v>114.66</v>
      </c>
      <c r="AR251" s="6"/>
      <c r="AS251" s="6"/>
      <c r="AT251" s="6">
        <v>6.1238313687406603</v>
      </c>
      <c r="AU251" s="6">
        <v>1</v>
      </c>
      <c r="AV251" s="10"/>
      <c r="AW251" s="13">
        <v>340.7738266080849</v>
      </c>
      <c r="AX251" s="1" t="s">
        <v>150</v>
      </c>
      <c r="AY251" s="17">
        <v>31.591994750656202</v>
      </c>
      <c r="AZ251" s="12">
        <v>100</v>
      </c>
      <c r="BA251" s="12">
        <v>0</v>
      </c>
      <c r="BB251" s="12">
        <v>0</v>
      </c>
      <c r="BC251" s="12">
        <v>100</v>
      </c>
      <c r="BD251" s="12">
        <v>0</v>
      </c>
      <c r="BE251" s="12">
        <v>0</v>
      </c>
      <c r="BF251" s="18">
        <v>55.421624416350205</v>
      </c>
      <c r="BG251" s="18">
        <v>40.895098386990384</v>
      </c>
      <c r="BH251" s="18">
        <v>3.6832771966594082</v>
      </c>
      <c r="BI251" s="15"/>
      <c r="BJ251" s="19">
        <f t="shared" ca="1" si="28"/>
        <v>0.98005237670074841</v>
      </c>
      <c r="BK251" s="18">
        <f t="shared" ca="1" si="29"/>
        <v>19.998361768412952</v>
      </c>
      <c r="BL251" s="17">
        <f t="shared" si="30"/>
        <v>4.1869125430175655</v>
      </c>
      <c r="BM251" s="17">
        <f t="shared" ca="1" si="31"/>
        <v>2.8455506152157168</v>
      </c>
      <c r="BN251" s="16">
        <f t="shared" si="32"/>
        <v>2.8113956789254528</v>
      </c>
      <c r="BO251" s="15"/>
      <c r="BP251" s="2"/>
    </row>
    <row r="252" spans="1:68" x14ac:dyDescent="0.2">
      <c r="A252">
        <v>11.95</v>
      </c>
      <c r="B252">
        <v>2.2000000000000002</v>
      </c>
      <c r="C252">
        <v>0.21325</v>
      </c>
      <c r="D252">
        <v>-4.4209999999999999E-2</v>
      </c>
      <c r="E252">
        <v>-1.2800000000000001E-2</v>
      </c>
      <c r="F252">
        <v>1.8774</v>
      </c>
      <c r="G252">
        <v>2.04115</v>
      </c>
      <c r="H252" s="15"/>
      <c r="I252" s="11">
        <f t="shared" si="26"/>
        <v>39.20603674540682</v>
      </c>
      <c r="J252" s="10">
        <f t="shared" si="27"/>
        <v>-31.756036745406821</v>
      </c>
      <c r="K252" s="6">
        <v>115</v>
      </c>
      <c r="L252" s="10">
        <v>4213.4186351706112</v>
      </c>
      <c r="M252" s="10">
        <v>1951.2139107611513</v>
      </c>
      <c r="N252" s="10">
        <v>16.989282589676289</v>
      </c>
      <c r="O252" s="10">
        <v>16.383598978143628</v>
      </c>
      <c r="P252" s="10">
        <v>16.607291111466807</v>
      </c>
      <c r="Q252" s="10">
        <v>0.78754634796881418</v>
      </c>
      <c r="R252" s="10">
        <v>4.7421722343690265</v>
      </c>
      <c r="S252" s="10">
        <v>15.534175925220882</v>
      </c>
      <c r="T252" s="14" t="s">
        <v>33</v>
      </c>
      <c r="U252" s="6">
        <v>3</v>
      </c>
      <c r="V252" s="14" t="s">
        <v>33</v>
      </c>
      <c r="W252" s="6">
        <v>3</v>
      </c>
      <c r="X252" s="14" t="s">
        <v>33</v>
      </c>
      <c r="Y252" s="6">
        <v>3</v>
      </c>
      <c r="Z252" s="14" t="s">
        <v>33</v>
      </c>
      <c r="AA252" s="9">
        <v>3</v>
      </c>
      <c r="AB252" s="7">
        <v>85.265921693239676</v>
      </c>
      <c r="AC252" s="6">
        <v>13.269135781039083</v>
      </c>
      <c r="AD252" s="13">
        <v>1.4649425257212401</v>
      </c>
      <c r="AE252" s="8">
        <v>1660.7291111466807</v>
      </c>
      <c r="AF252" s="6">
        <v>1688.5816468948133</v>
      </c>
      <c r="AG252" s="6">
        <v>1107.1527407644539</v>
      </c>
      <c r="AH252" s="6">
        <v>0</v>
      </c>
      <c r="AI252" s="6">
        <v>2.1087382544912052</v>
      </c>
      <c r="AJ252" s="6"/>
      <c r="AK252" s="6"/>
      <c r="AL252" s="6"/>
      <c r="AM252" s="6"/>
      <c r="AN252" s="6">
        <v>16.383598978143628</v>
      </c>
      <c r="AO252" s="6">
        <v>4.925858999380619</v>
      </c>
      <c r="AP252" s="6">
        <v>8.7500691853511761</v>
      </c>
      <c r="AQ252" s="6">
        <v>111.47500000000001</v>
      </c>
      <c r="AR252" s="6"/>
      <c r="AS252" s="6"/>
      <c r="AT252" s="6">
        <v>4.4616488313567624</v>
      </c>
      <c r="AU252" s="6">
        <v>1</v>
      </c>
      <c r="AV252" s="10"/>
      <c r="AW252" s="13">
        <v>253.28724703422199</v>
      </c>
      <c r="AX252" s="1" t="s">
        <v>150</v>
      </c>
      <c r="AY252" s="17">
        <v>31.756036745406799</v>
      </c>
      <c r="AZ252" s="12">
        <v>100</v>
      </c>
      <c r="BA252" s="12">
        <v>0</v>
      </c>
      <c r="BB252" s="12">
        <v>0</v>
      </c>
      <c r="BC252" s="12">
        <v>100</v>
      </c>
      <c r="BD252" s="12">
        <v>0</v>
      </c>
      <c r="BE252" s="12">
        <v>0</v>
      </c>
      <c r="BF252" s="18">
        <v>85.265921693239676</v>
      </c>
      <c r="BG252" s="18">
        <v>13.269135781039083</v>
      </c>
      <c r="BH252" s="18">
        <v>1.4649425257212401</v>
      </c>
      <c r="BI252" s="15"/>
      <c r="BJ252" s="19">
        <f t="shared" ca="1" si="28"/>
        <v>1</v>
      </c>
      <c r="BK252" s="18">
        <f t="shared" ca="1" si="29"/>
        <v>14.863139006860557</v>
      </c>
      <c r="BL252" s="17">
        <f t="shared" si="30"/>
        <v>5.4311362065563342</v>
      </c>
      <c r="BM252" s="17">
        <f t="shared" ca="1" si="31"/>
        <v>3.0169344706312065</v>
      </c>
      <c r="BN252" s="16">
        <f t="shared" si="32"/>
        <v>2.9614839463407181</v>
      </c>
      <c r="BO252" s="15"/>
      <c r="BP252" s="2"/>
    </row>
    <row r="253" spans="1:68" x14ac:dyDescent="0.2">
      <c r="A253">
        <v>12</v>
      </c>
      <c r="B253">
        <v>2.1</v>
      </c>
      <c r="C253">
        <v>0.20998</v>
      </c>
      <c r="D253">
        <v>-6.4490000000000006E-2</v>
      </c>
      <c r="E253">
        <v>-2.1099999999999999E-3</v>
      </c>
      <c r="F253">
        <v>1.87853</v>
      </c>
      <c r="G253">
        <v>2.0405500000000001</v>
      </c>
      <c r="H253" s="15"/>
      <c r="I253" s="11">
        <f t="shared" si="26"/>
        <v>39.370078740157481</v>
      </c>
      <c r="J253" s="10">
        <f t="shared" si="27"/>
        <v>-31.920078740157482</v>
      </c>
      <c r="K253" s="6">
        <v>115</v>
      </c>
      <c r="L253" s="10">
        <v>4232.2834645669373</v>
      </c>
      <c r="M253" s="10">
        <v>1959.842519685036</v>
      </c>
      <c r="N253" s="10">
        <v>17.060367454068242</v>
      </c>
      <c r="O253" s="10">
        <v>15.521165483962536</v>
      </c>
      <c r="P253" s="10">
        <v>15.786072179595692</v>
      </c>
      <c r="Q253" s="10">
        <v>0.64636858842839551</v>
      </c>
      <c r="R253" s="10">
        <v>4.0945498099512054</v>
      </c>
      <c r="S253" s="10">
        <v>18.396298307858096</v>
      </c>
      <c r="T253" s="14" t="s">
        <v>33</v>
      </c>
      <c r="U253" s="6">
        <v>3</v>
      </c>
      <c r="V253" s="14" t="s">
        <v>151</v>
      </c>
      <c r="W253" s="6">
        <v>4</v>
      </c>
      <c r="X253" s="14" t="s">
        <v>33</v>
      </c>
      <c r="Y253" s="6">
        <v>3</v>
      </c>
      <c r="Z253" s="14" t="s">
        <v>33</v>
      </c>
      <c r="AA253" s="9">
        <v>3</v>
      </c>
      <c r="AB253" s="7">
        <v>70.726423166767105</v>
      </c>
      <c r="AC253" s="6">
        <v>26.825367077598742</v>
      </c>
      <c r="AD253" s="13">
        <v>2.4482097556341524</v>
      </c>
      <c r="AE253" s="8">
        <v>1578.6072179595692</v>
      </c>
      <c r="AF253" s="6">
        <v>1590.8579590631339</v>
      </c>
      <c r="AG253" s="6">
        <v>1052.4048119730462</v>
      </c>
      <c r="AH253" s="6">
        <v>27.482006135105571</v>
      </c>
      <c r="AI253" s="6">
        <v>2.4422709367697664</v>
      </c>
      <c r="AJ253" s="6"/>
      <c r="AK253" s="6"/>
      <c r="AL253" s="6"/>
      <c r="AM253" s="6"/>
      <c r="AN253" s="6">
        <v>15.521165483962536</v>
      </c>
      <c r="AO253" s="6">
        <v>4.6333704342146929</v>
      </c>
      <c r="AP253" s="6">
        <v>8.3668336838113238</v>
      </c>
      <c r="AQ253" s="6">
        <v>111.47500000000001</v>
      </c>
      <c r="AR253" s="6"/>
      <c r="AS253" s="6"/>
      <c r="AT253" s="6">
        <v>4.1695461102785831</v>
      </c>
      <c r="AU253" s="6">
        <v>1</v>
      </c>
      <c r="AV253" s="10"/>
      <c r="AW253" s="13">
        <v>238.62869385947008</v>
      </c>
      <c r="AX253" s="1" t="s">
        <v>150</v>
      </c>
      <c r="AY253" s="17">
        <v>31.9200787401575</v>
      </c>
      <c r="AZ253" s="12">
        <v>100</v>
      </c>
      <c r="BA253" s="12">
        <v>0</v>
      </c>
      <c r="BB253" s="12">
        <v>0</v>
      </c>
      <c r="BC253" s="12">
        <v>100</v>
      </c>
      <c r="BD253" s="12">
        <v>0</v>
      </c>
      <c r="BE253" s="12">
        <v>0</v>
      </c>
      <c r="BF253" s="18">
        <v>70.726423166767105</v>
      </c>
      <c r="BG253" s="18">
        <v>26.825367077598742</v>
      </c>
      <c r="BH253" s="18">
        <v>2.4482097556341524</v>
      </c>
      <c r="BI253" s="15"/>
      <c r="BJ253" s="19">
        <f t="shared" ca="1" si="28"/>
        <v>1</v>
      </c>
      <c r="BK253" s="18">
        <f t="shared" ca="1" si="29"/>
        <v>13.950029464111333</v>
      </c>
      <c r="BL253" s="17">
        <f t="shared" si="30"/>
        <v>4.7283970530770647</v>
      </c>
      <c r="BM253" s="17">
        <f t="shared" ca="1" si="31"/>
        <v>2.999590264784779</v>
      </c>
      <c r="BN253" s="16">
        <f t="shared" si="32"/>
        <v>2.9382536328399045</v>
      </c>
      <c r="BO253" s="15"/>
      <c r="BP253" s="2"/>
    </row>
    <row r="254" spans="1:68" x14ac:dyDescent="0.2">
      <c r="A254">
        <v>12.05</v>
      </c>
      <c r="B254">
        <v>2.1</v>
      </c>
      <c r="C254">
        <v>0.21406</v>
      </c>
      <c r="D254">
        <v>-5.8380000000000001E-2</v>
      </c>
      <c r="E254">
        <v>6.8100000000000001E-3</v>
      </c>
      <c r="F254">
        <v>1.8794</v>
      </c>
      <c r="G254">
        <v>2.0393500000000002</v>
      </c>
      <c r="H254" s="15"/>
      <c r="I254" s="11">
        <f t="shared" si="26"/>
        <v>39.534120734908136</v>
      </c>
      <c r="J254" s="10">
        <f t="shared" si="27"/>
        <v>-32.084120734908133</v>
      </c>
      <c r="K254" s="6">
        <v>115</v>
      </c>
      <c r="L254" s="10">
        <v>4251.1482939632624</v>
      </c>
      <c r="M254" s="10">
        <v>1968.4711286089205</v>
      </c>
      <c r="N254" s="10">
        <v>17.131452318460191</v>
      </c>
      <c r="O254" s="10">
        <v>16.59722929321601</v>
      </c>
      <c r="P254" s="10">
        <v>16.896526437474517</v>
      </c>
      <c r="Q254" s="10">
        <v>0.68890291341813703</v>
      </c>
      <c r="R254" s="10">
        <v>4.0771866097296252</v>
      </c>
      <c r="S254" s="10">
        <v>20.784523906840693</v>
      </c>
      <c r="T254" s="14" t="s">
        <v>153</v>
      </c>
      <c r="U254" s="6">
        <v>4</v>
      </c>
      <c r="V254" s="14" t="s">
        <v>151</v>
      </c>
      <c r="W254" s="6">
        <v>4</v>
      </c>
      <c r="X254" s="14" t="s">
        <v>33</v>
      </c>
      <c r="Y254" s="6">
        <v>3</v>
      </c>
      <c r="Z254" s="14" t="s">
        <v>33</v>
      </c>
      <c r="AA254" s="9">
        <v>3</v>
      </c>
      <c r="AB254" s="7">
        <v>68.560488066775022</v>
      </c>
      <c r="AC254" s="6">
        <v>28.862584100646018</v>
      </c>
      <c r="AD254" s="13">
        <v>2.5769278325789564</v>
      </c>
      <c r="AE254" s="8">
        <v>1689.6526437474517</v>
      </c>
      <c r="AF254" s="6">
        <v>1720.3899406137998</v>
      </c>
      <c r="AG254" s="6">
        <v>1126.4350958316345</v>
      </c>
      <c r="AH254" s="6">
        <v>75.14890124668463</v>
      </c>
      <c r="AI254" s="6">
        <v>2.4526716476838279</v>
      </c>
      <c r="AJ254" s="6"/>
      <c r="AK254" s="6"/>
      <c r="AL254" s="6"/>
      <c r="AM254" s="6"/>
      <c r="AN254" s="6">
        <v>11.064819528810673</v>
      </c>
      <c r="AO254" s="6">
        <v>4.8901920044297356</v>
      </c>
      <c r="AP254" s="6">
        <v>8.8850456708214409</v>
      </c>
      <c r="AQ254" s="6">
        <v>114.66</v>
      </c>
      <c r="AR254" s="6"/>
      <c r="AS254" s="6"/>
      <c r="AT254" s="6">
        <v>4.5037409524058738</v>
      </c>
      <c r="AU254" s="6">
        <v>1</v>
      </c>
      <c r="AV254" s="10"/>
      <c r="AW254" s="13">
        <v>258.05849109206997</v>
      </c>
      <c r="AX254" s="1" t="s">
        <v>150</v>
      </c>
      <c r="AY254" s="17">
        <v>32.084120734908097</v>
      </c>
      <c r="AZ254" s="12">
        <v>100</v>
      </c>
      <c r="BA254" s="12">
        <v>0</v>
      </c>
      <c r="BB254" s="12">
        <v>0</v>
      </c>
      <c r="BC254" s="12">
        <v>100</v>
      </c>
      <c r="BD254" s="12">
        <v>0</v>
      </c>
      <c r="BE254" s="12">
        <v>0</v>
      </c>
      <c r="BF254" s="18">
        <v>68.560488066775022</v>
      </c>
      <c r="BG254" s="18">
        <v>28.862584100646018</v>
      </c>
      <c r="BH254" s="18">
        <v>2.5769278325789564</v>
      </c>
      <c r="BI254" s="15"/>
      <c r="BJ254" s="19">
        <f t="shared" ca="1" si="28"/>
        <v>1</v>
      </c>
      <c r="BK254" s="18">
        <f t="shared" ca="1" si="29"/>
        <v>15.007537652768344</v>
      </c>
      <c r="BL254" s="17">
        <f t="shared" si="30"/>
        <v>4.6639031788190097</v>
      </c>
      <c r="BM254" s="17">
        <f t="shared" ca="1" si="31"/>
        <v>2.9712608686496331</v>
      </c>
      <c r="BN254" s="16">
        <f t="shared" si="32"/>
        <v>2.9140717871605446</v>
      </c>
      <c r="BO254" s="15"/>
      <c r="BP254" s="2"/>
    </row>
    <row r="255" spans="1:68" x14ac:dyDescent="0.2">
      <c r="A255">
        <v>12.1</v>
      </c>
      <c r="B255">
        <v>2.1</v>
      </c>
      <c r="C255">
        <v>0.22176999999999999</v>
      </c>
      <c r="D255">
        <v>-4.6670000000000003E-2</v>
      </c>
      <c r="E255">
        <v>1.2529999999999999E-2</v>
      </c>
      <c r="F255">
        <v>1.88418</v>
      </c>
      <c r="G255">
        <v>2.0392299999999999</v>
      </c>
      <c r="H255" s="15"/>
      <c r="I255" s="11">
        <f t="shared" si="26"/>
        <v>39.69816272965879</v>
      </c>
      <c r="J255" s="10">
        <f t="shared" si="27"/>
        <v>-32.248162729658787</v>
      </c>
      <c r="K255" s="6">
        <v>115</v>
      </c>
      <c r="L255" s="10">
        <v>4270.0131233595876</v>
      </c>
      <c r="M255" s="10">
        <v>1977.099737532805</v>
      </c>
      <c r="N255" s="10">
        <v>17.20253718285214</v>
      </c>
      <c r="O255" s="10">
        <v>18.630673403349419</v>
      </c>
      <c r="P255" s="10">
        <v>18.952023615560503</v>
      </c>
      <c r="Q255" s="10">
        <v>0.77042123512515392</v>
      </c>
      <c r="R255" s="10">
        <v>4.0651133132432458</v>
      </c>
      <c r="S255" s="10">
        <v>22.315986959103078</v>
      </c>
      <c r="T255" s="14" t="s">
        <v>153</v>
      </c>
      <c r="U255" s="6">
        <v>4</v>
      </c>
      <c r="V255" s="14" t="s">
        <v>151</v>
      </c>
      <c r="W255" s="6">
        <v>4</v>
      </c>
      <c r="X255" s="14" t="s">
        <v>151</v>
      </c>
      <c r="Y255" s="6">
        <v>4</v>
      </c>
      <c r="Z255" s="14" t="s">
        <v>33</v>
      </c>
      <c r="AA255" s="9">
        <v>3</v>
      </c>
      <c r="AB255" s="7">
        <v>64.968452668366837</v>
      </c>
      <c r="AC255" s="6">
        <v>32.22183785535077</v>
      </c>
      <c r="AD255" s="13">
        <v>2.8097094762823893</v>
      </c>
      <c r="AE255" s="8">
        <v>1895.2023615560502</v>
      </c>
      <c r="AF255" s="6">
        <v>1961.1034421888378</v>
      </c>
      <c r="AG255" s="6">
        <v>1263.4682410373669</v>
      </c>
      <c r="AH255" s="6">
        <v>105.1909668257336</v>
      </c>
      <c r="AI255" s="6">
        <v>2.4599560281437167</v>
      </c>
      <c r="AJ255" s="6"/>
      <c r="AK255" s="6"/>
      <c r="AL255" s="6"/>
      <c r="AM255" s="6"/>
      <c r="AN255" s="6">
        <v>12.420448935566279</v>
      </c>
      <c r="AO255" s="6">
        <v>5.3609309595306973</v>
      </c>
      <c r="AP255" s="6">
        <v>9.8442776872615685</v>
      </c>
      <c r="AQ255" s="6">
        <v>114.66</v>
      </c>
      <c r="AR255" s="6"/>
      <c r="AS255" s="6"/>
      <c r="AT255" s="6">
        <v>5.1415103380543332</v>
      </c>
      <c r="AU255" s="6">
        <v>1</v>
      </c>
      <c r="AV255" s="10"/>
      <c r="AW255" s="13">
        <v>294.16551632832568</v>
      </c>
      <c r="AX255" s="1" t="s">
        <v>150</v>
      </c>
      <c r="AY255" s="17">
        <v>32.248162729658802</v>
      </c>
      <c r="AZ255" s="12">
        <v>100</v>
      </c>
      <c r="BA255" s="12">
        <v>0</v>
      </c>
      <c r="BB255" s="12">
        <v>0</v>
      </c>
      <c r="BC255" s="12">
        <v>100</v>
      </c>
      <c r="BD255" s="12">
        <v>0</v>
      </c>
      <c r="BE255" s="12">
        <v>0</v>
      </c>
      <c r="BF255" s="18">
        <v>64.968452668366837</v>
      </c>
      <c r="BG255" s="18">
        <v>32.22183785535077</v>
      </c>
      <c r="BH255" s="18">
        <v>2.8097094762823893</v>
      </c>
      <c r="BI255" s="15"/>
      <c r="BJ255" s="19">
        <f t="shared" ca="1" si="28"/>
        <v>1</v>
      </c>
      <c r="BK255" s="18">
        <f t="shared" ca="1" si="29"/>
        <v>17.011804447322852</v>
      </c>
      <c r="BL255" s="17">
        <f t="shared" si="30"/>
        <v>4.581200296442411</v>
      </c>
      <c r="BM255" s="17">
        <f t="shared" ca="1" si="31"/>
        <v>2.9244353138577046</v>
      </c>
      <c r="BN255" s="16">
        <f t="shared" si="32"/>
        <v>2.8746268503584593</v>
      </c>
      <c r="BO255" s="15"/>
      <c r="BP255" s="2"/>
    </row>
    <row r="256" spans="1:68" x14ac:dyDescent="0.2">
      <c r="A256">
        <v>12.15</v>
      </c>
      <c r="B256">
        <v>2.1</v>
      </c>
      <c r="C256">
        <v>0.22772000000000001</v>
      </c>
      <c r="D256">
        <v>-3.5340000000000003E-2</v>
      </c>
      <c r="E256">
        <v>2.018E-2</v>
      </c>
      <c r="F256">
        <v>1.8815999999999999</v>
      </c>
      <c r="G256">
        <v>2.0363799999999999</v>
      </c>
      <c r="H256" s="15"/>
      <c r="I256" s="11">
        <f t="shared" si="26"/>
        <v>39.862204724409445</v>
      </c>
      <c r="J256" s="10">
        <f t="shared" si="27"/>
        <v>-32.412204724409442</v>
      </c>
      <c r="K256" s="6">
        <v>115</v>
      </c>
      <c r="L256" s="10">
        <v>4288.8779527559127</v>
      </c>
      <c r="M256" s="10">
        <v>1985.7283464566895</v>
      </c>
      <c r="N256" s="10">
        <v>17.273622047244093</v>
      </c>
      <c r="O256" s="10">
        <v>20.199933125177409</v>
      </c>
      <c r="P256" s="10">
        <v>20.550777388059338</v>
      </c>
      <c r="Q256" s="10">
        <v>0.84929421419778417</v>
      </c>
      <c r="R256" s="10">
        <v>4.1326622256696304</v>
      </c>
      <c r="S256" s="10">
        <v>24.364184922356092</v>
      </c>
      <c r="T256" s="14" t="s">
        <v>153</v>
      </c>
      <c r="U256" s="6">
        <v>4</v>
      </c>
      <c r="V256" s="14" t="s">
        <v>151</v>
      </c>
      <c r="W256" s="6">
        <v>4</v>
      </c>
      <c r="X256" s="14" t="s">
        <v>151</v>
      </c>
      <c r="Y256" s="6">
        <v>4</v>
      </c>
      <c r="Z256" s="14" t="s">
        <v>33</v>
      </c>
      <c r="AA256" s="9">
        <v>3</v>
      </c>
      <c r="AB256" s="7">
        <v>64.470545488197217</v>
      </c>
      <c r="AC256" s="6">
        <v>32.684665529948944</v>
      </c>
      <c r="AD256" s="13">
        <v>2.8447889818538363</v>
      </c>
      <c r="AE256" s="8">
        <v>2055.0777388059337</v>
      </c>
      <c r="AF256" s="6">
        <v>2148.0824254595054</v>
      </c>
      <c r="AG256" s="6">
        <v>1370.0518258706225</v>
      </c>
      <c r="AH256" s="6">
        <v>145.86300771658972</v>
      </c>
      <c r="AI256" s="6">
        <v>2.4197477204611522</v>
      </c>
      <c r="AJ256" s="6"/>
      <c r="AK256" s="6"/>
      <c r="AL256" s="6"/>
      <c r="AM256" s="6"/>
      <c r="AN256" s="6">
        <v>13.466622083451606</v>
      </c>
      <c r="AO256" s="6">
        <v>5.7407124024165368</v>
      </c>
      <c r="AP256" s="6">
        <v>10.590362781094358</v>
      </c>
      <c r="AQ256" s="6">
        <v>114.66</v>
      </c>
      <c r="AR256" s="6"/>
      <c r="AS256" s="6"/>
      <c r="AT256" s="6">
        <v>5.6289742357822412</v>
      </c>
      <c r="AU256" s="6">
        <v>1</v>
      </c>
      <c r="AV256" s="10"/>
      <c r="AW256" s="13">
        <v>322.21236381892578</v>
      </c>
      <c r="AX256" s="1" t="s">
        <v>150</v>
      </c>
      <c r="AY256" s="17">
        <v>32.412204724409399</v>
      </c>
      <c r="AZ256" s="12">
        <v>100</v>
      </c>
      <c r="BA256" s="12">
        <v>0</v>
      </c>
      <c r="BB256" s="12">
        <v>0</v>
      </c>
      <c r="BC256" s="12">
        <v>100</v>
      </c>
      <c r="BD256" s="12">
        <v>0</v>
      </c>
      <c r="BE256" s="12">
        <v>0</v>
      </c>
      <c r="BF256" s="18">
        <v>64.470545488197217</v>
      </c>
      <c r="BG256" s="18">
        <v>32.684665529948944</v>
      </c>
      <c r="BH256" s="18">
        <v>2.8447889818538363</v>
      </c>
      <c r="BI256" s="15"/>
      <c r="BJ256" s="19">
        <f t="shared" ca="1" si="28"/>
        <v>1</v>
      </c>
      <c r="BK256" s="18">
        <f t="shared" ca="1" si="29"/>
        <v>18.538626841406014</v>
      </c>
      <c r="BL256" s="17">
        <f t="shared" si="30"/>
        <v>4.6141399511528531</v>
      </c>
      <c r="BM256" s="17">
        <f t="shared" ca="1" si="31"/>
        <v>2.8979752280974145</v>
      </c>
      <c r="BN256" s="16">
        <f t="shared" si="32"/>
        <v>2.852183164603157</v>
      </c>
      <c r="BO256" s="15"/>
      <c r="BP256" s="2"/>
    </row>
    <row r="257" spans="1:68" x14ac:dyDescent="0.2">
      <c r="A257">
        <v>12.2</v>
      </c>
      <c r="B257">
        <v>2.1</v>
      </c>
      <c r="C257">
        <v>0.2306</v>
      </c>
      <c r="D257">
        <v>-2.6880000000000001E-2</v>
      </c>
      <c r="E257">
        <v>2.4840000000000001E-2</v>
      </c>
      <c r="F257">
        <v>1.8843799999999999</v>
      </c>
      <c r="G257">
        <v>2.0346299999999999</v>
      </c>
      <c r="H257" s="15"/>
      <c r="I257" s="11">
        <f t="shared" si="26"/>
        <v>40.026246719160099</v>
      </c>
      <c r="J257" s="10">
        <f t="shared" si="27"/>
        <v>-32.576246719160096</v>
      </c>
      <c r="K257" s="6">
        <v>115</v>
      </c>
      <c r="L257" s="10">
        <v>4307.7427821522379</v>
      </c>
      <c r="M257" s="10">
        <v>1994.3569553805739</v>
      </c>
      <c r="N257" s="10">
        <v>17.344706911636042</v>
      </c>
      <c r="O257" s="10">
        <v>20.959507578768097</v>
      </c>
      <c r="P257" s="10">
        <v>21.328318152254749</v>
      </c>
      <c r="Q257" s="10">
        <v>0.90818789495281105</v>
      </c>
      <c r="R257" s="10">
        <v>4.2581317873711519</v>
      </c>
      <c r="S257" s="10">
        <v>25.611845381017403</v>
      </c>
      <c r="T257" s="14" t="s">
        <v>153</v>
      </c>
      <c r="U257" s="6">
        <v>4</v>
      </c>
      <c r="V257" s="14" t="s">
        <v>151</v>
      </c>
      <c r="W257" s="6">
        <v>4</v>
      </c>
      <c r="X257" s="14" t="s">
        <v>151</v>
      </c>
      <c r="Y257" s="6">
        <v>4</v>
      </c>
      <c r="Z257" s="14" t="s">
        <v>33</v>
      </c>
      <c r="AA257" s="9">
        <v>3</v>
      </c>
      <c r="AB257" s="7">
        <v>66.752709264230987</v>
      </c>
      <c r="AC257" s="6">
        <v>30.55713858549268</v>
      </c>
      <c r="AD257" s="13">
        <v>2.6901521502763313</v>
      </c>
      <c r="AE257" s="8">
        <v>2132.8318152254751</v>
      </c>
      <c r="AF257" s="6">
        <v>2238.4481136356521</v>
      </c>
      <c r="AG257" s="6">
        <v>1421.8878768169834</v>
      </c>
      <c r="AH257" s="6">
        <v>170.06684851298803</v>
      </c>
      <c r="AI257" s="6">
        <v>2.3484477464173819</v>
      </c>
      <c r="AJ257" s="6"/>
      <c r="AK257" s="6"/>
      <c r="AL257" s="6"/>
      <c r="AM257" s="6"/>
      <c r="AN257" s="6">
        <v>13.973005052512065</v>
      </c>
      <c r="AO257" s="6">
        <v>5.947091726059103</v>
      </c>
      <c r="AP257" s="6">
        <v>10.953215137718882</v>
      </c>
      <c r="AQ257" s="6">
        <v>114.66</v>
      </c>
      <c r="AR257" s="6"/>
      <c r="AS257" s="6"/>
      <c r="AT257" s="6">
        <v>5.8484556744412721</v>
      </c>
      <c r="AU257" s="6">
        <v>1</v>
      </c>
      <c r="AV257" s="10"/>
      <c r="AW257" s="13">
        <v>335.76721704534782</v>
      </c>
      <c r="AX257" s="1" t="s">
        <v>150</v>
      </c>
      <c r="AY257" s="17">
        <v>32.576246719160103</v>
      </c>
      <c r="AZ257" s="12">
        <v>100</v>
      </c>
      <c r="BA257" s="12">
        <v>0</v>
      </c>
      <c r="BB257" s="12">
        <v>0</v>
      </c>
      <c r="BC257" s="12">
        <v>100</v>
      </c>
      <c r="BD257" s="12">
        <v>0</v>
      </c>
      <c r="BE257" s="12">
        <v>0</v>
      </c>
      <c r="BF257" s="18">
        <v>66.752709264230987</v>
      </c>
      <c r="BG257" s="18">
        <v>30.55713858549268</v>
      </c>
      <c r="BH257" s="18">
        <v>2.6901521502763313</v>
      </c>
      <c r="BI257" s="15"/>
      <c r="BJ257" s="19">
        <f t="shared" ca="1" si="28"/>
        <v>0.9994964122079999</v>
      </c>
      <c r="BK257" s="18">
        <f t="shared" ca="1" si="29"/>
        <v>19.228109381084113</v>
      </c>
      <c r="BL257" s="17">
        <f t="shared" si="30"/>
        <v>4.7364490160496597</v>
      </c>
      <c r="BM257" s="17">
        <f t="shared" ca="1" si="31"/>
        <v>2.8933742981578914</v>
      </c>
      <c r="BN257" s="16">
        <f t="shared" si="32"/>
        <v>2.8482767366029762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0.23014000000000001</v>
      </c>
      <c r="D258">
        <v>-2.9409999999999999E-2</v>
      </c>
      <c r="E258">
        <v>2.7859999999999999E-2</v>
      </c>
      <c r="F258">
        <v>1.8848499999999999</v>
      </c>
      <c r="G258">
        <v>2.0377800000000001</v>
      </c>
      <c r="H258" s="15"/>
      <c r="I258" s="11">
        <f t="shared" si="26"/>
        <v>40.190288713910761</v>
      </c>
      <c r="J258" s="10">
        <f t="shared" si="27"/>
        <v>-32.740288713910758</v>
      </c>
      <c r="K258" s="6">
        <v>115</v>
      </c>
      <c r="L258" s="10">
        <v>4326.6076115485639</v>
      </c>
      <c r="M258" s="10">
        <v>2002.9855643044586</v>
      </c>
      <c r="N258" s="10">
        <v>17.415791776027998</v>
      </c>
      <c r="O258" s="10">
        <v>20.838186659097364</v>
      </c>
      <c r="P258" s="10">
        <v>21.218640635593943</v>
      </c>
      <c r="Q258" s="10">
        <v>0.89057548215018467</v>
      </c>
      <c r="R258" s="10">
        <v>4.1971373069783651</v>
      </c>
      <c r="S258" s="10">
        <v>26.420415034484606</v>
      </c>
      <c r="T258" s="14" t="s">
        <v>153</v>
      </c>
      <c r="U258" s="6">
        <v>4</v>
      </c>
      <c r="V258" s="14" t="s">
        <v>151</v>
      </c>
      <c r="W258" s="6">
        <v>4</v>
      </c>
      <c r="X258" s="14" t="s">
        <v>151</v>
      </c>
      <c r="Y258" s="6">
        <v>4</v>
      </c>
      <c r="Z258" s="14" t="s">
        <v>33</v>
      </c>
      <c r="AA258" s="9">
        <v>3</v>
      </c>
      <c r="AB258" s="7">
        <v>65.382853950672427</v>
      </c>
      <c r="AC258" s="6">
        <v>31.836024679304884</v>
      </c>
      <c r="AD258" s="13">
        <v>2.7811213700226949</v>
      </c>
      <c r="AE258" s="8">
        <v>2121.8640635593943</v>
      </c>
      <c r="AF258" s="6">
        <v>2224.4351805345973</v>
      </c>
      <c r="AG258" s="6">
        <v>1414.5760423729296</v>
      </c>
      <c r="AH258" s="6">
        <v>185.23796417396449</v>
      </c>
      <c r="AI258" s="6">
        <v>2.3825763296743978</v>
      </c>
      <c r="AJ258" s="6"/>
      <c r="AK258" s="6"/>
      <c r="AL258" s="6"/>
      <c r="AM258" s="6"/>
      <c r="AN258" s="6">
        <v>13.892124439398243</v>
      </c>
      <c r="AO258" s="6">
        <v>5.9150697034122137</v>
      </c>
      <c r="AP258" s="6">
        <v>10.902032296610507</v>
      </c>
      <c r="AQ258" s="6">
        <v>114.66</v>
      </c>
      <c r="AR258" s="6"/>
      <c r="AS258" s="6"/>
      <c r="AT258" s="6">
        <v>5.7810798938570027</v>
      </c>
      <c r="AU258" s="6">
        <v>1</v>
      </c>
      <c r="AV258" s="10"/>
      <c r="AW258" s="13">
        <v>333.66527708018964</v>
      </c>
      <c r="AX258" s="1" t="s">
        <v>150</v>
      </c>
      <c r="AY258" s="17">
        <v>32.7402887139108</v>
      </c>
      <c r="AZ258" s="12">
        <v>100</v>
      </c>
      <c r="BA258" s="12">
        <v>0</v>
      </c>
      <c r="BB258" s="12">
        <v>0</v>
      </c>
      <c r="BC258" s="12">
        <v>100</v>
      </c>
      <c r="BD258" s="12">
        <v>0</v>
      </c>
      <c r="BE258" s="12">
        <v>0</v>
      </c>
      <c r="BF258" s="18">
        <v>65.382853950672427</v>
      </c>
      <c r="BG258" s="18">
        <v>31.836024679304884</v>
      </c>
      <c r="BH258" s="18">
        <v>2.7811213700226949</v>
      </c>
      <c r="BI258" s="15"/>
      <c r="BJ258" s="19">
        <f t="shared" ca="1" si="28"/>
        <v>0.99957444069628698</v>
      </c>
      <c r="BK258" s="18">
        <f t="shared" ca="1" si="29"/>
        <v>19.026474037901128</v>
      </c>
      <c r="BL258" s="17">
        <f t="shared" si="30"/>
        <v>4.6736276041918341</v>
      </c>
      <c r="BM258" s="17">
        <f t="shared" ca="1" si="31"/>
        <v>2.893044008841811</v>
      </c>
      <c r="BN258" s="16">
        <f t="shared" si="32"/>
        <v>2.8459184214484963</v>
      </c>
      <c r="BO258" s="15"/>
      <c r="BP258" s="2"/>
    </row>
    <row r="259" spans="1:68" x14ac:dyDescent="0.2">
      <c r="A259">
        <v>12.3</v>
      </c>
      <c r="B259">
        <v>2.1</v>
      </c>
      <c r="C259">
        <v>0.22942000000000001</v>
      </c>
      <c r="D259">
        <v>-2.5919999999999999E-2</v>
      </c>
      <c r="E259">
        <v>3.2669999999999998E-2</v>
      </c>
      <c r="F259">
        <v>1.8864300000000001</v>
      </c>
      <c r="G259">
        <v>2.0376799999999999</v>
      </c>
      <c r="H259" s="15"/>
      <c r="I259" s="11">
        <f t="shared" si="26"/>
        <v>40.354330708661415</v>
      </c>
      <c r="J259" s="10">
        <f t="shared" si="27"/>
        <v>-32.904330708661412</v>
      </c>
      <c r="K259" s="6">
        <v>115</v>
      </c>
      <c r="L259" s="10">
        <v>4345.4724409448891</v>
      </c>
      <c r="M259" s="10">
        <v>2011.6141732283431</v>
      </c>
      <c r="N259" s="10">
        <v>17.486876640419947</v>
      </c>
      <c r="O259" s="10">
        <v>20.648293045699695</v>
      </c>
      <c r="P259" s="10">
        <v>21.047291647520034</v>
      </c>
      <c r="Q259" s="10">
        <v>0.91487086581862942</v>
      </c>
      <c r="R259" s="10">
        <v>4.3467391488653941</v>
      </c>
      <c r="S259" s="10">
        <v>27.708236237523423</v>
      </c>
      <c r="T259" s="14" t="s">
        <v>33</v>
      </c>
      <c r="U259" s="6">
        <v>3</v>
      </c>
      <c r="V259" s="14" t="s">
        <v>151</v>
      </c>
      <c r="W259" s="6">
        <v>4</v>
      </c>
      <c r="X259" s="14" t="s">
        <v>151</v>
      </c>
      <c r="Y259" s="6">
        <v>4</v>
      </c>
      <c r="Z259" s="14" t="s">
        <v>33</v>
      </c>
      <c r="AA259" s="9">
        <v>3</v>
      </c>
      <c r="AB259" s="7">
        <v>69.690972088729936</v>
      </c>
      <c r="AC259" s="6">
        <v>27.799980466960164</v>
      </c>
      <c r="AD259" s="13">
        <v>2.5090474443099042</v>
      </c>
      <c r="AE259" s="8">
        <v>2104.7291647520033</v>
      </c>
      <c r="AF259" s="6">
        <v>2203.1667802084708</v>
      </c>
      <c r="AG259" s="6">
        <v>1403.1527765013357</v>
      </c>
      <c r="AH259" s="6">
        <v>210.26796885470009</v>
      </c>
      <c r="AI259" s="6">
        <v>2.3005751340312761</v>
      </c>
      <c r="AJ259" s="6"/>
      <c r="AK259" s="6"/>
      <c r="AL259" s="6"/>
      <c r="AM259" s="6"/>
      <c r="AN259" s="6">
        <v>20.648293045699695</v>
      </c>
      <c r="AO259" s="6">
        <v>5.912371768128267</v>
      </c>
      <c r="AP259" s="6">
        <v>10.822069435509349</v>
      </c>
      <c r="AQ259" s="6">
        <v>111.47500000000001</v>
      </c>
      <c r="AR259" s="6"/>
      <c r="AS259" s="6"/>
      <c r="AT259" s="6">
        <v>5.6946842030334732</v>
      </c>
      <c r="AU259" s="6">
        <v>1</v>
      </c>
      <c r="AV259" s="10"/>
      <c r="AW259" s="13">
        <v>330.47501703127062</v>
      </c>
      <c r="AX259" s="1" t="s">
        <v>150</v>
      </c>
      <c r="AY259" s="17">
        <v>32.904330708661398</v>
      </c>
      <c r="AZ259" s="12">
        <v>100</v>
      </c>
      <c r="BA259" s="12">
        <v>0</v>
      </c>
      <c r="BB259" s="12">
        <v>0</v>
      </c>
      <c r="BC259" s="12">
        <v>100</v>
      </c>
      <c r="BD259" s="12">
        <v>0</v>
      </c>
      <c r="BE259" s="12">
        <v>0</v>
      </c>
      <c r="BF259" s="18">
        <v>69.690972088729936</v>
      </c>
      <c r="BG259" s="18">
        <v>27.799980466960164</v>
      </c>
      <c r="BH259" s="18">
        <v>2.5090474443099042</v>
      </c>
      <c r="BI259" s="15"/>
      <c r="BJ259" s="19">
        <f t="shared" ca="1" si="28"/>
        <v>1</v>
      </c>
      <c r="BK259" s="18">
        <f t="shared" ca="1" si="29"/>
        <v>18.765582066621377</v>
      </c>
      <c r="BL259" s="17">
        <f t="shared" si="30"/>
        <v>4.8471121312219223</v>
      </c>
      <c r="BM259" s="17">
        <f t="shared" ca="1" si="31"/>
        <v>2.9079346700729918</v>
      </c>
      <c r="BN259" s="16">
        <f t="shared" si="32"/>
        <v>2.8584667568904831</v>
      </c>
      <c r="BO259" s="15"/>
      <c r="BP259" s="2"/>
    </row>
    <row r="260" spans="1:68" x14ac:dyDescent="0.2">
      <c r="A260">
        <v>12.35</v>
      </c>
      <c r="B260">
        <v>2.2000000000000002</v>
      </c>
      <c r="C260">
        <v>0.23352999999999999</v>
      </c>
      <c r="D260">
        <v>-1.5339999999999999E-2</v>
      </c>
      <c r="E260">
        <v>3.8739999999999997E-2</v>
      </c>
      <c r="F260">
        <v>1.8852800000000001</v>
      </c>
      <c r="G260">
        <v>2.0362300000000002</v>
      </c>
      <c r="H260" s="15"/>
      <c r="I260" s="11">
        <f t="shared" si="26"/>
        <v>40.518372703412069</v>
      </c>
      <c r="J260" s="10">
        <f t="shared" si="27"/>
        <v>-33.068372703412066</v>
      </c>
      <c r="K260" s="6">
        <v>115</v>
      </c>
      <c r="L260" s="10">
        <v>4364.3372703412142</v>
      </c>
      <c r="M260" s="10">
        <v>2020.2427821522276</v>
      </c>
      <c r="N260" s="10">
        <v>17.557961504811896</v>
      </c>
      <c r="O260" s="10">
        <v>21.732269088844735</v>
      </c>
      <c r="P260" s="10">
        <v>22.154670159628736</v>
      </c>
      <c r="Q260" s="10">
        <v>0.988522773902339</v>
      </c>
      <c r="R260" s="10">
        <v>4.4619160058797487</v>
      </c>
      <c r="S260" s="10">
        <v>29.333407693333335</v>
      </c>
      <c r="T260" s="14" t="s">
        <v>33</v>
      </c>
      <c r="U260" s="6">
        <v>3</v>
      </c>
      <c r="V260" s="14" t="s">
        <v>151</v>
      </c>
      <c r="W260" s="6">
        <v>4</v>
      </c>
      <c r="X260" s="14" t="s">
        <v>151</v>
      </c>
      <c r="Y260" s="6">
        <v>4</v>
      </c>
      <c r="Z260" s="14" t="s">
        <v>33</v>
      </c>
      <c r="AA260" s="9">
        <v>3</v>
      </c>
      <c r="AB260" s="7">
        <v>71.336939657696007</v>
      </c>
      <c r="AC260" s="6">
        <v>26.250322153141198</v>
      </c>
      <c r="AD260" s="13">
        <v>2.4127381891627935</v>
      </c>
      <c r="AE260" s="8">
        <v>2215.4670159628736</v>
      </c>
      <c r="AF260" s="6">
        <v>2332.3369093155929</v>
      </c>
      <c r="AG260" s="6">
        <v>1476.9780106419157</v>
      </c>
      <c r="AH260" s="6">
        <v>242.23775016386958</v>
      </c>
      <c r="AI260" s="6">
        <v>2.2411896563768496</v>
      </c>
      <c r="AJ260" s="6"/>
      <c r="AK260" s="6"/>
      <c r="AL260" s="6"/>
      <c r="AM260" s="6"/>
      <c r="AN260" s="6">
        <v>21.732269088844735</v>
      </c>
      <c r="AO260" s="6">
        <v>6.1923284309491038</v>
      </c>
      <c r="AP260" s="6">
        <v>11.338846074493411</v>
      </c>
      <c r="AQ260" s="6">
        <v>111.47500000000001</v>
      </c>
      <c r="AR260" s="6"/>
      <c r="AS260" s="6"/>
      <c r="AT260" s="6">
        <v>6.015927481064125</v>
      </c>
      <c r="AU260" s="6">
        <v>1</v>
      </c>
      <c r="AV260" s="10"/>
      <c r="AW260" s="13">
        <v>349.85053639733894</v>
      </c>
      <c r="AX260" s="1" t="s">
        <v>150</v>
      </c>
      <c r="AY260" s="17">
        <v>33.068372703412102</v>
      </c>
      <c r="AZ260" s="12">
        <v>100</v>
      </c>
      <c r="BA260" s="12">
        <v>0</v>
      </c>
      <c r="BB260" s="12">
        <v>0</v>
      </c>
      <c r="BC260" s="12">
        <v>100</v>
      </c>
      <c r="BD260" s="12">
        <v>0</v>
      </c>
      <c r="BE260" s="12">
        <v>0</v>
      </c>
      <c r="BF260" s="18">
        <v>71.336939657696007</v>
      </c>
      <c r="BG260" s="18">
        <v>26.250322153141198</v>
      </c>
      <c r="BH260" s="18">
        <v>2.4127381891627935</v>
      </c>
      <c r="BI260" s="15"/>
      <c r="BJ260" s="19">
        <f t="shared" ca="1" si="28"/>
        <v>1</v>
      </c>
      <c r="BK260" s="18">
        <f t="shared" ca="1" si="29"/>
        <v>19.77237755868213</v>
      </c>
      <c r="BL260" s="17">
        <f t="shared" si="30"/>
        <v>4.9494189432996354</v>
      </c>
      <c r="BM260" s="17">
        <f t="shared" ca="1" si="31"/>
        <v>2.8968151089603089</v>
      </c>
      <c r="BN260" s="16">
        <f t="shared" si="32"/>
        <v>2.8490217154050597</v>
      </c>
      <c r="BO260" s="15"/>
      <c r="BP260" s="2"/>
    </row>
    <row r="261" spans="1:68" x14ac:dyDescent="0.2">
      <c r="A261">
        <v>12.4</v>
      </c>
      <c r="B261">
        <v>2.1</v>
      </c>
      <c r="C261">
        <v>0.22838</v>
      </c>
      <c r="D261">
        <v>-2.026E-2</v>
      </c>
      <c r="E261">
        <v>4.3029999999999999E-2</v>
      </c>
      <c r="F261">
        <v>1.8875500000000001</v>
      </c>
      <c r="G261">
        <v>2.0396800000000002</v>
      </c>
      <c r="H261" s="15"/>
      <c r="I261" s="11">
        <f t="shared" si="26"/>
        <v>40.682414698162731</v>
      </c>
      <c r="J261" s="10">
        <f t="shared" si="27"/>
        <v>-33.232414698162728</v>
      </c>
      <c r="K261" s="6">
        <v>115</v>
      </c>
      <c r="L261" s="10">
        <v>4383.2020997375403</v>
      </c>
      <c r="M261" s="10">
        <v>2028.8713910761123</v>
      </c>
      <c r="N261" s="10">
        <v>17.629046369203849</v>
      </c>
      <c r="O261" s="10">
        <v>20.374002270791941</v>
      </c>
      <c r="P261" s="10">
        <v>20.812943142540373</v>
      </c>
      <c r="Q261" s="10">
        <v>0.95427254821501861</v>
      </c>
      <c r="R261" s="10">
        <v>4.5849957004136739</v>
      </c>
      <c r="S261" s="10">
        <v>30.482004982530118</v>
      </c>
      <c r="T261" s="14" t="s">
        <v>33</v>
      </c>
      <c r="U261" s="6">
        <v>3</v>
      </c>
      <c r="V261" s="14" t="s">
        <v>151</v>
      </c>
      <c r="W261" s="6">
        <v>4</v>
      </c>
      <c r="X261" s="14" t="s">
        <v>151</v>
      </c>
      <c r="Y261" s="6">
        <v>4</v>
      </c>
      <c r="Z261" s="14" t="s">
        <v>33</v>
      </c>
      <c r="AA261" s="9">
        <v>3</v>
      </c>
      <c r="AB261" s="7">
        <v>76.559952323415828</v>
      </c>
      <c r="AC261" s="6">
        <v>21.333573664041424</v>
      </c>
      <c r="AD261" s="13">
        <v>2.1064740125427512</v>
      </c>
      <c r="AE261" s="8">
        <v>2081.2943142540375</v>
      </c>
      <c r="AF261" s="6">
        <v>2173.376976164237</v>
      </c>
      <c r="AG261" s="6">
        <v>1387.529542836025</v>
      </c>
      <c r="AH261" s="6">
        <v>264.40372004556895</v>
      </c>
      <c r="AI261" s="6">
        <v>2.1810271270478543</v>
      </c>
      <c r="AJ261" s="6"/>
      <c r="AK261" s="6"/>
      <c r="AL261" s="6"/>
      <c r="AM261" s="6"/>
      <c r="AN261" s="6">
        <v>20.374002270791941</v>
      </c>
      <c r="AO261" s="6">
        <v>5.9170991472831096</v>
      </c>
      <c r="AP261" s="6">
        <v>10.712706799852175</v>
      </c>
      <c r="AQ261" s="6">
        <v>111.47500000000001</v>
      </c>
      <c r="AR261" s="6"/>
      <c r="AS261" s="6"/>
      <c r="AT261" s="6">
        <v>5.5587286100037074</v>
      </c>
      <c r="AU261" s="6">
        <v>1</v>
      </c>
      <c r="AV261" s="10"/>
      <c r="AW261" s="13">
        <v>326.00654642463559</v>
      </c>
      <c r="AX261" s="1" t="s">
        <v>150</v>
      </c>
      <c r="AY261" s="17">
        <v>33.2324146981627</v>
      </c>
      <c r="AZ261" s="12">
        <v>100</v>
      </c>
      <c r="BA261" s="12">
        <v>0</v>
      </c>
      <c r="BB261" s="12">
        <v>0</v>
      </c>
      <c r="BC261" s="12">
        <v>100</v>
      </c>
      <c r="BD261" s="12">
        <v>0</v>
      </c>
      <c r="BE261" s="12">
        <v>0</v>
      </c>
      <c r="BF261" s="18">
        <v>76.559952323415828</v>
      </c>
      <c r="BG261" s="18">
        <v>21.333573664041424</v>
      </c>
      <c r="BH261" s="18">
        <v>2.1064740125427512</v>
      </c>
      <c r="BI261" s="15"/>
      <c r="BJ261" s="19">
        <f t="shared" ca="1" si="28"/>
        <v>1</v>
      </c>
      <c r="BK261" s="18">
        <f t="shared" ca="1" si="29"/>
        <v>18.356355335854825</v>
      </c>
      <c r="BL261" s="17">
        <f t="shared" si="30"/>
        <v>5.1246174602558359</v>
      </c>
      <c r="BM261" s="17">
        <f t="shared" ca="1" si="31"/>
        <v>2.9310359125700383</v>
      </c>
      <c r="BN261" s="16">
        <f t="shared" si="32"/>
        <v>2.8772634339828485</v>
      </c>
      <c r="BO261" s="15"/>
      <c r="BP261" s="2"/>
    </row>
    <row r="262" spans="1:68" x14ac:dyDescent="0.2">
      <c r="A262">
        <v>12.45</v>
      </c>
      <c r="B262">
        <v>2.2000000000000002</v>
      </c>
      <c r="C262">
        <v>0.223</v>
      </c>
      <c r="D262">
        <v>-3.9359999999999999E-2</v>
      </c>
      <c r="E262">
        <v>5.8110000000000002E-2</v>
      </c>
      <c r="F262">
        <v>1.8888799999999999</v>
      </c>
      <c r="G262">
        <v>2.0414300000000001</v>
      </c>
      <c r="H262" s="15"/>
      <c r="I262" s="11">
        <f t="shared" si="26"/>
        <v>40.846456692913378</v>
      </c>
      <c r="J262" s="10">
        <f t="shared" si="27"/>
        <v>-33.396456692913375</v>
      </c>
      <c r="K262" s="6">
        <v>115</v>
      </c>
      <c r="L262" s="10">
        <v>4402.0669291338645</v>
      </c>
      <c r="M262" s="10">
        <v>2037.4999999999964</v>
      </c>
      <c r="N262" s="10">
        <v>17.700131233595798</v>
      </c>
      <c r="O262" s="10">
        <v>18.955074992903779</v>
      </c>
      <c r="P262" s="10">
        <v>19.452155771072647</v>
      </c>
      <c r="Q262" s="10">
        <v>0.82130927369716866</v>
      </c>
      <c r="R262" s="10">
        <v>4.2222018133256976</v>
      </c>
      <c r="S262" s="10">
        <v>34.519498483949128</v>
      </c>
      <c r="T262" s="14" t="s">
        <v>33</v>
      </c>
      <c r="U262" s="6">
        <v>3</v>
      </c>
      <c r="V262" s="14" t="s">
        <v>151</v>
      </c>
      <c r="W262" s="6">
        <v>4</v>
      </c>
      <c r="X262" s="14" t="s">
        <v>151</v>
      </c>
      <c r="Y262" s="6">
        <v>4</v>
      </c>
      <c r="Z262" s="14" t="s">
        <v>33</v>
      </c>
      <c r="AA262" s="9">
        <v>3</v>
      </c>
      <c r="AB262" s="7">
        <v>69.532976456007958</v>
      </c>
      <c r="AC262" s="6">
        <v>27.948593864625664</v>
      </c>
      <c r="AD262" s="13">
        <v>2.5184296793663763</v>
      </c>
      <c r="AE262" s="8">
        <v>1945.2155771072648</v>
      </c>
      <c r="AF262" s="6">
        <v>2012.1746483800152</v>
      </c>
      <c r="AG262" s="6">
        <v>1296.8103847381765</v>
      </c>
      <c r="AH262" s="6">
        <v>345.99841200726848</v>
      </c>
      <c r="AI262" s="6">
        <v>2.3684325008906453</v>
      </c>
      <c r="AJ262" s="6"/>
      <c r="AK262" s="6"/>
      <c r="AL262" s="6"/>
      <c r="AM262" s="6"/>
      <c r="AN262" s="6">
        <v>18.955074992903779</v>
      </c>
      <c r="AO262" s="6">
        <v>5.5407653323930095</v>
      </c>
      <c r="AP262" s="6">
        <v>10.077672693167235</v>
      </c>
      <c r="AQ262" s="6">
        <v>111.47500000000001</v>
      </c>
      <c r="AR262" s="6"/>
      <c r="AS262" s="6"/>
      <c r="AT262" s="6">
        <v>5.1015776805125954</v>
      </c>
      <c r="AU262" s="6">
        <v>1</v>
      </c>
      <c r="AV262" s="10"/>
      <c r="AW262" s="13">
        <v>301.82619725700226</v>
      </c>
      <c r="AX262" s="1" t="s">
        <v>150</v>
      </c>
      <c r="AY262" s="17">
        <v>33.396456692913397</v>
      </c>
      <c r="AZ262" s="12">
        <v>100</v>
      </c>
      <c r="BA262" s="12">
        <v>0</v>
      </c>
      <c r="BB262" s="12">
        <v>0</v>
      </c>
      <c r="BC262" s="12">
        <v>100</v>
      </c>
      <c r="BD262" s="12">
        <v>0</v>
      </c>
      <c r="BE262" s="12">
        <v>0</v>
      </c>
      <c r="BF262" s="18">
        <v>69.532976456007958</v>
      </c>
      <c r="BG262" s="18">
        <v>27.948593864625664</v>
      </c>
      <c r="BH262" s="18">
        <v>2.5184296793663763</v>
      </c>
      <c r="BI262" s="15"/>
      <c r="BJ262" s="19">
        <f t="shared" ca="1" si="28"/>
        <v>1</v>
      </c>
      <c r="BK262" s="18">
        <f t="shared" ca="1" si="29"/>
        <v>16.933616987981097</v>
      </c>
      <c r="BL262" s="17">
        <f t="shared" si="30"/>
        <v>4.7609034305405045</v>
      </c>
      <c r="BM262" s="17">
        <f t="shared" ca="1" si="31"/>
        <v>2.9367375973625829</v>
      </c>
      <c r="BN262" s="16">
        <f t="shared" si="32"/>
        <v>2.8764460858321241</v>
      </c>
      <c r="BO262" s="15"/>
      <c r="BP262" s="2"/>
    </row>
    <row r="263" spans="1:68" x14ac:dyDescent="0.2">
      <c r="A263">
        <v>12.5</v>
      </c>
      <c r="B263">
        <v>2.1</v>
      </c>
      <c r="C263">
        <v>0.22828000000000001</v>
      </c>
      <c r="D263">
        <v>-3.4709999999999998E-2</v>
      </c>
      <c r="E263">
        <v>6.7640000000000006E-2</v>
      </c>
      <c r="F263">
        <v>1.88883</v>
      </c>
      <c r="G263">
        <v>2.04095</v>
      </c>
      <c r="H263" s="15"/>
      <c r="I263" s="11">
        <f t="shared" si="26"/>
        <v>41.01049868766404</v>
      </c>
      <c r="J263" s="10">
        <f t="shared" si="27"/>
        <v>-33.560498687664037</v>
      </c>
      <c r="K263" s="6">
        <v>115</v>
      </c>
      <c r="L263" s="10">
        <v>4420.9317585301906</v>
      </c>
      <c r="M263" s="10">
        <v>2046.1286089238811</v>
      </c>
      <c r="N263" s="10">
        <v>17.77121609798775</v>
      </c>
      <c r="O263" s="10">
        <v>20.347628157820044</v>
      </c>
      <c r="P263" s="10">
        <v>20.881451197805006</v>
      </c>
      <c r="Q263" s="10">
        <v>0.85367991382847774</v>
      </c>
      <c r="R263" s="10">
        <v>4.088221195652407</v>
      </c>
      <c r="S263" s="10">
        <v>37.071044443400268</v>
      </c>
      <c r="T263" s="14" t="s">
        <v>153</v>
      </c>
      <c r="U263" s="6">
        <v>4</v>
      </c>
      <c r="V263" s="14" t="s">
        <v>151</v>
      </c>
      <c r="W263" s="6">
        <v>4</v>
      </c>
      <c r="X263" s="14" t="s">
        <v>151</v>
      </c>
      <c r="Y263" s="6">
        <v>4</v>
      </c>
      <c r="Z263" s="14" t="s">
        <v>33</v>
      </c>
      <c r="AA263" s="9">
        <v>3</v>
      </c>
      <c r="AB263" s="7">
        <v>64.034742978614162</v>
      </c>
      <c r="AC263" s="6">
        <v>33.089070312968019</v>
      </c>
      <c r="AD263" s="13">
        <v>2.8761867084178183</v>
      </c>
      <c r="AE263" s="8">
        <v>2088.1451197805009</v>
      </c>
      <c r="AF263" s="6">
        <v>2179.2173556781559</v>
      </c>
      <c r="AG263" s="6">
        <v>1392.0967465203339</v>
      </c>
      <c r="AH263" s="6">
        <v>397.02504024848605</v>
      </c>
      <c r="AI263" s="6">
        <v>2.4460516007877549</v>
      </c>
      <c r="AJ263" s="6"/>
      <c r="AK263" s="6"/>
      <c r="AL263" s="6"/>
      <c r="AM263" s="6"/>
      <c r="AN263" s="6">
        <v>13.565085438546696</v>
      </c>
      <c r="AO263" s="6">
        <v>5.8426815986069132</v>
      </c>
      <c r="AP263" s="6">
        <v>10.744677225642336</v>
      </c>
      <c r="AQ263" s="6">
        <v>114.66</v>
      </c>
      <c r="AR263" s="6"/>
      <c r="AS263" s="6"/>
      <c r="AT263" s="6">
        <v>5.5201756916785438</v>
      </c>
      <c r="AU263" s="6">
        <v>1</v>
      </c>
      <c r="AV263" s="10"/>
      <c r="AW263" s="13">
        <v>326.88260335172339</v>
      </c>
      <c r="AX263" s="1" t="s">
        <v>150</v>
      </c>
      <c r="AY263" s="17">
        <v>33.560498687664001</v>
      </c>
      <c r="AZ263" s="12">
        <v>100</v>
      </c>
      <c r="BA263" s="12">
        <v>0</v>
      </c>
      <c r="BB263" s="12">
        <v>0</v>
      </c>
      <c r="BC263" s="12">
        <v>100</v>
      </c>
      <c r="BD263" s="12">
        <v>0</v>
      </c>
      <c r="BE263" s="12">
        <v>0</v>
      </c>
      <c r="BF263" s="18">
        <v>64.034742978614162</v>
      </c>
      <c r="BG263" s="18">
        <v>33.089070312968019</v>
      </c>
      <c r="BH263" s="18">
        <v>2.8761867084178183</v>
      </c>
      <c r="BI263" s="15"/>
      <c r="BJ263" s="19">
        <f t="shared" ca="1" si="28"/>
        <v>1</v>
      </c>
      <c r="BK263" s="18">
        <f t="shared" ca="1" si="29"/>
        <v>18.250060369723808</v>
      </c>
      <c r="BL263" s="17">
        <f t="shared" si="30"/>
        <v>4.5722274387993371</v>
      </c>
      <c r="BM263" s="17">
        <f t="shared" ca="1" si="31"/>
        <v>2.9005851149720896</v>
      </c>
      <c r="BN263" s="16">
        <f t="shared" si="32"/>
        <v>2.843855669547636</v>
      </c>
      <c r="BO263" s="15"/>
      <c r="BP263" s="2"/>
    </row>
    <row r="264" spans="1:68" x14ac:dyDescent="0.2">
      <c r="A264">
        <v>12.55</v>
      </c>
      <c r="B264">
        <v>2.1</v>
      </c>
      <c r="C264">
        <v>0.23457</v>
      </c>
      <c r="D264">
        <v>-1.4069999999999999E-2</v>
      </c>
      <c r="E264">
        <v>7.041E-2</v>
      </c>
      <c r="F264">
        <v>1.88778</v>
      </c>
      <c r="G264">
        <v>2.0402999999999998</v>
      </c>
      <c r="H264" s="15"/>
      <c r="I264" s="11">
        <f t="shared" si="26"/>
        <v>41.174540682414701</v>
      </c>
      <c r="J264" s="10">
        <f t="shared" si="27"/>
        <v>-33.724540682414698</v>
      </c>
      <c r="K264" s="6">
        <v>115</v>
      </c>
      <c r="L264" s="10">
        <v>4439.7965879265166</v>
      </c>
      <c r="M264" s="10">
        <v>2054.7572178477658</v>
      </c>
      <c r="N264" s="10">
        <v>17.842300962379703</v>
      </c>
      <c r="O264" s="10">
        <v>22.006559863752486</v>
      </c>
      <c r="P264" s="10">
        <v>22.551062448882316</v>
      </c>
      <c r="Q264" s="10">
        <v>0.99736378744357812</v>
      </c>
      <c r="R264" s="10">
        <v>4.4226909029424011</v>
      </c>
      <c r="S264" s="10">
        <v>37.812679522904958</v>
      </c>
      <c r="T264" s="14" t="s">
        <v>33</v>
      </c>
      <c r="U264" s="6">
        <v>3</v>
      </c>
      <c r="V264" s="14" t="s">
        <v>151</v>
      </c>
      <c r="W264" s="6">
        <v>4</v>
      </c>
      <c r="X264" s="14" t="s">
        <v>151</v>
      </c>
      <c r="Y264" s="6">
        <v>4</v>
      </c>
      <c r="Z264" s="14" t="s">
        <v>33</v>
      </c>
      <c r="AA264" s="9">
        <v>3</v>
      </c>
      <c r="AB264" s="7">
        <v>70.56384575744012</v>
      </c>
      <c r="AC264" s="6">
        <v>26.978456508620326</v>
      </c>
      <c r="AD264" s="13">
        <v>2.4576977339395576</v>
      </c>
      <c r="AE264" s="8">
        <v>2255.1062448882317</v>
      </c>
      <c r="AF264" s="6">
        <v>2374.5325128992317</v>
      </c>
      <c r="AG264" s="6">
        <v>1503.404163258821</v>
      </c>
      <c r="AH264" s="6">
        <v>410.81921610223378</v>
      </c>
      <c r="AI264" s="6">
        <v>2.2610668978352146</v>
      </c>
      <c r="AJ264" s="6"/>
      <c r="AK264" s="6"/>
      <c r="AL264" s="6"/>
      <c r="AM264" s="6"/>
      <c r="AN264" s="6">
        <v>22.006559863752486</v>
      </c>
      <c r="AO264" s="6">
        <v>6.2956505444746504</v>
      </c>
      <c r="AP264" s="6">
        <v>11.523829142811747</v>
      </c>
      <c r="AQ264" s="6">
        <v>111.47500000000001</v>
      </c>
      <c r="AR264" s="6"/>
      <c r="AS264" s="6"/>
      <c r="AT264" s="6">
        <v>6.0115424857758821</v>
      </c>
      <c r="AU264" s="6">
        <v>1</v>
      </c>
      <c r="AV264" s="10"/>
      <c r="AW264" s="13">
        <v>356.17987693488476</v>
      </c>
      <c r="AX264" s="1" t="s">
        <v>150</v>
      </c>
      <c r="AY264" s="17">
        <v>33.724540682414698</v>
      </c>
      <c r="AZ264" s="12">
        <v>100</v>
      </c>
      <c r="BA264" s="12">
        <v>0</v>
      </c>
      <c r="BB264" s="12">
        <v>0</v>
      </c>
      <c r="BC264" s="12">
        <v>100</v>
      </c>
      <c r="BD264" s="12">
        <v>0</v>
      </c>
      <c r="BE264" s="12">
        <v>0</v>
      </c>
      <c r="BF264" s="18">
        <v>70.56384575744012</v>
      </c>
      <c r="BG264" s="18">
        <v>26.978456508620326</v>
      </c>
      <c r="BH264" s="18">
        <v>2.4576977339395576</v>
      </c>
      <c r="BI264" s="15"/>
      <c r="BJ264" s="19">
        <f t="shared" ca="1" si="28"/>
        <v>1</v>
      </c>
      <c r="BK264" s="18">
        <f t="shared" ca="1" si="29"/>
        <v>19.789359033097572</v>
      </c>
      <c r="BL264" s="17">
        <f t="shared" si="30"/>
        <v>4.9055911400049821</v>
      </c>
      <c r="BM264" s="17">
        <f t="shared" ca="1" si="31"/>
        <v>2.8939834940774247</v>
      </c>
      <c r="BN264" s="16">
        <f t="shared" si="32"/>
        <v>2.8406945154806231</v>
      </c>
      <c r="BO264" s="15"/>
      <c r="BP264" s="2"/>
    </row>
    <row r="265" spans="1:68" x14ac:dyDescent="0.2">
      <c r="A265">
        <v>12.6</v>
      </c>
      <c r="B265">
        <v>2.1</v>
      </c>
      <c r="C265">
        <v>0.23612</v>
      </c>
      <c r="D265">
        <v>-6.0999999999999997E-4</v>
      </c>
      <c r="E265">
        <v>6.5280000000000005E-2</v>
      </c>
      <c r="F265">
        <v>1.88673</v>
      </c>
      <c r="G265">
        <v>2.0381999999999998</v>
      </c>
      <c r="H265" s="15"/>
      <c r="I265" s="11">
        <f t="shared" si="26"/>
        <v>41.338582677165348</v>
      </c>
      <c r="J265" s="10">
        <f t="shared" si="27"/>
        <v>-33.888582677165346</v>
      </c>
      <c r="K265" s="6">
        <v>115</v>
      </c>
      <c r="L265" s="10">
        <v>4458.6614173228409</v>
      </c>
      <c r="M265" s="10">
        <v>2063.38582677165</v>
      </c>
      <c r="N265" s="10">
        <v>17.913385826771652</v>
      </c>
      <c r="O265" s="10">
        <v>22.415358614816917</v>
      </c>
      <c r="P265" s="10">
        <v>22.94008283655571</v>
      </c>
      <c r="Q265" s="10">
        <v>1.0910646081247435</v>
      </c>
      <c r="R265" s="10">
        <v>4.7561493822772922</v>
      </c>
      <c r="S265" s="10">
        <v>36.439182065194103</v>
      </c>
      <c r="T265" s="14" t="s">
        <v>33</v>
      </c>
      <c r="U265" s="6">
        <v>3</v>
      </c>
      <c r="V265" s="14" t="s">
        <v>151</v>
      </c>
      <c r="W265" s="6">
        <v>4</v>
      </c>
      <c r="X265" s="14" t="s">
        <v>151</v>
      </c>
      <c r="Y265" s="6">
        <v>4</v>
      </c>
      <c r="Z265" s="14" t="s">
        <v>33</v>
      </c>
      <c r="AA265" s="9">
        <v>3</v>
      </c>
      <c r="AB265" s="7">
        <v>78.768910389138512</v>
      </c>
      <c r="AC265" s="6">
        <v>19.264916127083339</v>
      </c>
      <c r="AD265" s="13">
        <v>1.9661734837781504</v>
      </c>
      <c r="AE265" s="8">
        <v>2294.0082836555712</v>
      </c>
      <c r="AF265" s="6">
        <v>2419.189921484553</v>
      </c>
      <c r="AG265" s="6">
        <v>1529.3388557703806</v>
      </c>
      <c r="AH265" s="6">
        <v>381.10209404754755</v>
      </c>
      <c r="AI265" s="6">
        <v>2.1025411937780429</v>
      </c>
      <c r="AJ265" s="6"/>
      <c r="AK265" s="6"/>
      <c r="AL265" s="6"/>
      <c r="AM265" s="6"/>
      <c r="AN265" s="6">
        <v>22.415358614816917</v>
      </c>
      <c r="AO265" s="6">
        <v>6.4594655604848912</v>
      </c>
      <c r="AP265" s="6">
        <v>11.705371990392665</v>
      </c>
      <c r="AQ265" s="6">
        <v>111.47500000000001</v>
      </c>
      <c r="AR265" s="6"/>
      <c r="AS265" s="6"/>
      <c r="AT265" s="6">
        <v>6.1007556570222343</v>
      </c>
      <c r="AU265" s="6">
        <v>1</v>
      </c>
      <c r="AV265" s="10"/>
      <c r="AW265" s="13">
        <v>362.87848822268296</v>
      </c>
      <c r="AX265" s="1" t="s">
        <v>150</v>
      </c>
      <c r="AY265" s="17">
        <v>33.888582677165303</v>
      </c>
      <c r="AZ265" s="12">
        <v>100</v>
      </c>
      <c r="BA265" s="12">
        <v>0</v>
      </c>
      <c r="BB265" s="12">
        <v>0</v>
      </c>
      <c r="BC265" s="12">
        <v>100</v>
      </c>
      <c r="BD265" s="12">
        <v>0</v>
      </c>
      <c r="BE265" s="12">
        <v>0</v>
      </c>
      <c r="BF265" s="18">
        <v>78.768910389138512</v>
      </c>
      <c r="BG265" s="18">
        <v>19.264916127083339</v>
      </c>
      <c r="BH265" s="18">
        <v>1.9661734837781504</v>
      </c>
      <c r="BI265" s="15"/>
      <c r="BJ265" s="19">
        <f t="shared" ca="1" si="28"/>
        <v>1</v>
      </c>
      <c r="BK265" s="18">
        <f t="shared" ca="1" si="29"/>
        <v>20.074531732437158</v>
      </c>
      <c r="BL265" s="17">
        <f t="shared" si="30"/>
        <v>5.2681071232330696</v>
      </c>
      <c r="BM265" s="17">
        <f t="shared" ca="1" si="31"/>
        <v>2.9098880452672011</v>
      </c>
      <c r="BN265" s="16">
        <f t="shared" si="32"/>
        <v>2.8559707521867947</v>
      </c>
      <c r="BO265" s="15"/>
      <c r="BP265" s="2"/>
    </row>
    <row r="266" spans="1:68" x14ac:dyDescent="0.2">
      <c r="A266">
        <v>12.65</v>
      </c>
      <c r="B266">
        <v>0.4</v>
      </c>
      <c r="C266">
        <v>0.23735000000000001</v>
      </c>
      <c r="D266">
        <v>-2.7499999999999998E-3</v>
      </c>
      <c r="E266">
        <v>6.5140000000000003E-2</v>
      </c>
      <c r="F266">
        <v>1.8880300000000001</v>
      </c>
      <c r="G266">
        <v>2.0391499999999998</v>
      </c>
      <c r="H266" s="15"/>
      <c r="I266" s="11">
        <f t="shared" si="26"/>
        <v>41.50262467191601</v>
      </c>
      <c r="J266" s="10">
        <f t="shared" si="27"/>
        <v>-34.052624671916007</v>
      </c>
      <c r="K266" s="6">
        <v>115</v>
      </c>
      <c r="L266" s="10">
        <v>4477.5262467191669</v>
      </c>
      <c r="M266" s="10">
        <v>2072.0144356955348</v>
      </c>
      <c r="N266" s="10">
        <v>17.984470691163605</v>
      </c>
      <c r="O266" s="10">
        <v>22.739760204371276</v>
      </c>
      <c r="P266" s="10">
        <v>23.263944665705637</v>
      </c>
      <c r="Q266" s="10">
        <v>1.0761671522363561</v>
      </c>
      <c r="R266" s="10">
        <v>4.6259014440606867</v>
      </c>
      <c r="S266" s="10">
        <v>36.401698703775097</v>
      </c>
      <c r="T266" s="14" t="s">
        <v>33</v>
      </c>
      <c r="U266" s="6">
        <v>3</v>
      </c>
      <c r="V266" s="14" t="s">
        <v>151</v>
      </c>
      <c r="W266" s="6">
        <v>4</v>
      </c>
      <c r="X266" s="14" t="s">
        <v>151</v>
      </c>
      <c r="Y266" s="6">
        <v>4</v>
      </c>
      <c r="Z266" s="14" t="s">
        <v>33</v>
      </c>
      <c r="AA266" s="9">
        <v>3</v>
      </c>
      <c r="AB266" s="7">
        <v>74.885522510487945</v>
      </c>
      <c r="AC266" s="6">
        <v>22.907522829373875</v>
      </c>
      <c r="AD266" s="13">
        <v>2.2069546601381784</v>
      </c>
      <c r="AE266" s="8">
        <v>2326.3944665705635</v>
      </c>
      <c r="AF266" s="6">
        <v>2456.1816173024076</v>
      </c>
      <c r="AG266" s="6">
        <v>1550.929644380376</v>
      </c>
      <c r="AH266" s="6">
        <v>378.86869054515074</v>
      </c>
      <c r="AI266" s="6">
        <v>2.1617408241239673</v>
      </c>
      <c r="AJ266" s="6"/>
      <c r="AK266" s="6"/>
      <c r="AL266" s="6"/>
      <c r="AM266" s="6"/>
      <c r="AN266" s="6">
        <v>22.739760204371276</v>
      </c>
      <c r="AO266" s="6">
        <v>6.511465675266729</v>
      </c>
      <c r="AP266" s="6">
        <v>11.856507510662631</v>
      </c>
      <c r="AQ266" s="6">
        <v>111.47500000000001</v>
      </c>
      <c r="AR266" s="6"/>
      <c r="AS266" s="6"/>
      <c r="AT266" s="6">
        <v>6.1689969880482147</v>
      </c>
      <c r="AU266" s="6">
        <v>1</v>
      </c>
      <c r="AV266" s="10"/>
      <c r="AW266" s="13">
        <v>368.42724259536112</v>
      </c>
      <c r="AX266" s="1" t="s">
        <v>150</v>
      </c>
      <c r="AY266" s="17">
        <v>34.052624671916</v>
      </c>
      <c r="AZ266" s="12">
        <v>100</v>
      </c>
      <c r="BA266" s="12">
        <v>0</v>
      </c>
      <c r="BB266" s="12">
        <v>0</v>
      </c>
      <c r="BC266" s="12">
        <v>100</v>
      </c>
      <c r="BD266" s="12">
        <v>0</v>
      </c>
      <c r="BE266" s="12">
        <v>0</v>
      </c>
      <c r="BF266" s="18">
        <v>74.885522510487945</v>
      </c>
      <c r="BG266" s="18">
        <v>22.907522829373875</v>
      </c>
      <c r="BH266" s="18">
        <v>2.2069546601381784</v>
      </c>
      <c r="BI266" s="15"/>
      <c r="BJ266" s="19">
        <f t="shared" ca="1" si="28"/>
        <v>1</v>
      </c>
      <c r="BK266" s="18">
        <f t="shared" ca="1" si="29"/>
        <v>20.294435386294317</v>
      </c>
      <c r="BL266" s="17">
        <f t="shared" si="30"/>
        <v>5.118467824255819</v>
      </c>
      <c r="BM266" s="17">
        <f t="shared" ca="1" si="31"/>
        <v>2.8980199117330798</v>
      </c>
      <c r="BN266" s="16">
        <f t="shared" si="32"/>
        <v>2.8434132941597463</v>
      </c>
      <c r="BO266" s="15"/>
      <c r="BP266" s="2"/>
    </row>
    <row r="267" spans="1:68" x14ac:dyDescent="0.2">
      <c r="A267">
        <v>12.7</v>
      </c>
      <c r="B267">
        <v>2.1</v>
      </c>
      <c r="C267">
        <v>0.23841999999999999</v>
      </c>
      <c r="D267">
        <v>-8.2299999999999995E-3</v>
      </c>
      <c r="E267">
        <v>6.8760000000000002E-2</v>
      </c>
      <c r="F267">
        <v>1.88733</v>
      </c>
      <c r="G267">
        <v>2.0364300000000002</v>
      </c>
      <c r="H267" s="15"/>
      <c r="I267" s="11">
        <f t="shared" si="26"/>
        <v>41.666666666666664</v>
      </c>
      <c r="J267" s="10">
        <f t="shared" si="27"/>
        <v>-34.216666666666661</v>
      </c>
      <c r="K267" s="6">
        <v>115</v>
      </c>
      <c r="L267" s="10">
        <v>4496.3910761154921</v>
      </c>
      <c r="M267" s="10">
        <v>2080.643044619419</v>
      </c>
      <c r="N267" s="10">
        <v>18.055555555555557</v>
      </c>
      <c r="O267" s="10">
        <v>23.021963213170594</v>
      </c>
      <c r="P267" s="10">
        <v>23.560104336391028</v>
      </c>
      <c r="Q267" s="10">
        <v>1.0380185268773083</v>
      </c>
      <c r="R267" s="10">
        <v>4.4058316213565361</v>
      </c>
      <c r="S267" s="10">
        <v>37.370911334752336</v>
      </c>
      <c r="T267" s="14" t="s">
        <v>33</v>
      </c>
      <c r="U267" s="6">
        <v>3</v>
      </c>
      <c r="V267" s="14" t="s">
        <v>151</v>
      </c>
      <c r="W267" s="6">
        <v>4</v>
      </c>
      <c r="X267" s="14" t="s">
        <v>151</v>
      </c>
      <c r="Y267" s="6">
        <v>4</v>
      </c>
      <c r="Z267" s="14" t="s">
        <v>33</v>
      </c>
      <c r="AA267" s="9">
        <v>3</v>
      </c>
      <c r="AB267" s="7">
        <v>68.709044046433732</v>
      </c>
      <c r="AC267" s="6">
        <v>28.72305620824126</v>
      </c>
      <c r="AD267" s="13">
        <v>2.5678997453250094</v>
      </c>
      <c r="AE267" s="8">
        <v>2356.0104336391028</v>
      </c>
      <c r="AF267" s="6">
        <v>2489.9142356538468</v>
      </c>
      <c r="AG267" s="6">
        <v>1570.6736224260685</v>
      </c>
      <c r="AH267" s="6">
        <v>397.34446174347659</v>
      </c>
      <c r="AI267" s="6">
        <v>2.2697190586055678</v>
      </c>
      <c r="AJ267" s="6"/>
      <c r="AK267" s="6"/>
      <c r="AL267" s="6"/>
      <c r="AM267" s="6"/>
      <c r="AN267" s="6">
        <v>23.021963213170594</v>
      </c>
      <c r="AO267" s="6">
        <v>6.5363487855925957</v>
      </c>
      <c r="AP267" s="6">
        <v>11.99471535698248</v>
      </c>
      <c r="AQ267" s="6">
        <v>111.47500000000001</v>
      </c>
      <c r="AR267" s="6"/>
      <c r="AS267" s="6"/>
      <c r="AT267" s="6">
        <v>6.2280928952074799</v>
      </c>
      <c r="AU267" s="6">
        <v>1</v>
      </c>
      <c r="AV267" s="10"/>
      <c r="AW267" s="13">
        <v>373.48713534807706</v>
      </c>
      <c r="AX267" s="1" t="s">
        <v>150</v>
      </c>
      <c r="AY267" s="17">
        <v>34.216666666666697</v>
      </c>
      <c r="AZ267" s="12">
        <v>100</v>
      </c>
      <c r="BA267" s="12">
        <v>0</v>
      </c>
      <c r="BB267" s="12">
        <v>0</v>
      </c>
      <c r="BC267" s="12">
        <v>100</v>
      </c>
      <c r="BD267" s="12">
        <v>0</v>
      </c>
      <c r="BE267" s="12">
        <v>0</v>
      </c>
      <c r="BF267" s="18">
        <v>68.709044046433732</v>
      </c>
      <c r="BG267" s="18">
        <v>28.72305620824126</v>
      </c>
      <c r="BH267" s="18">
        <v>2.5678997453250094</v>
      </c>
      <c r="BI267" s="15"/>
      <c r="BJ267" s="19">
        <f t="shared" ca="1" si="28"/>
        <v>0.99669779520225421</v>
      </c>
      <c r="BK267" s="18">
        <f t="shared" ca="1" si="29"/>
        <v>20.48461902861613</v>
      </c>
      <c r="BL267" s="17">
        <f t="shared" si="30"/>
        <v>4.8706032702171083</v>
      </c>
      <c r="BM267" s="17">
        <f t="shared" ca="1" si="31"/>
        <v>2.8806779617198757</v>
      </c>
      <c r="BN267" s="16">
        <f t="shared" si="32"/>
        <v>2.8252920707313312</v>
      </c>
      <c r="BO267" s="15"/>
      <c r="BP267" s="2"/>
    </row>
    <row r="268" spans="1:68" x14ac:dyDescent="0.2">
      <c r="A268">
        <v>12.75</v>
      </c>
      <c r="B268">
        <v>2.1</v>
      </c>
      <c r="C268">
        <v>0.23511000000000001</v>
      </c>
      <c r="D268">
        <v>-8.9200000000000008E-3</v>
      </c>
      <c r="E268">
        <v>6.9639999999999994E-2</v>
      </c>
      <c r="F268">
        <v>1.88608</v>
      </c>
      <c r="G268">
        <v>2.0362300000000002</v>
      </c>
      <c r="H268" s="15"/>
      <c r="I268" s="11">
        <f t="shared" si="26"/>
        <v>41.830708661417319</v>
      </c>
      <c r="J268" s="10">
        <f t="shared" si="27"/>
        <v>-34.380708661417316</v>
      </c>
      <c r="K268" s="6">
        <v>115</v>
      </c>
      <c r="L268" s="10">
        <v>4515.2559055118172</v>
      </c>
      <c r="M268" s="10">
        <v>2089.2716535433033</v>
      </c>
      <c r="N268" s="10">
        <v>18.126640419947503</v>
      </c>
      <c r="O268" s="10">
        <v>22.148980073800743</v>
      </c>
      <c r="P268" s="10">
        <v>22.690513976706189</v>
      </c>
      <c r="Q268" s="10">
        <v>1.033215141567501</v>
      </c>
      <c r="R268" s="10">
        <v>4.5535114040527569</v>
      </c>
      <c r="S268" s="10">
        <v>37.606521035100393</v>
      </c>
      <c r="T268" s="14" t="s">
        <v>33</v>
      </c>
      <c r="U268" s="6">
        <v>3</v>
      </c>
      <c r="V268" s="14" t="s">
        <v>151</v>
      </c>
      <c r="W268" s="6">
        <v>4</v>
      </c>
      <c r="X268" s="14" t="s">
        <v>151</v>
      </c>
      <c r="Y268" s="6">
        <v>4</v>
      </c>
      <c r="Z268" s="14" t="s">
        <v>33</v>
      </c>
      <c r="AA268" s="9">
        <v>3</v>
      </c>
      <c r="AB268" s="7">
        <v>73.836034064608583</v>
      </c>
      <c r="AC268" s="6">
        <v>23.895640821733622</v>
      </c>
      <c r="AD268" s="13">
        <v>2.2683251136577995</v>
      </c>
      <c r="AE268" s="8">
        <v>2269.0513976706188</v>
      </c>
      <c r="AF268" s="6">
        <v>2386.4997916087873</v>
      </c>
      <c r="AG268" s="6">
        <v>1512.7009317804127</v>
      </c>
      <c r="AH268" s="6">
        <v>400.72897265457374</v>
      </c>
      <c r="AI268" s="6">
        <v>2.1961073801417759</v>
      </c>
      <c r="AJ268" s="6"/>
      <c r="AK268" s="6"/>
      <c r="AL268" s="6"/>
      <c r="AM268" s="6"/>
      <c r="AN268" s="6">
        <v>22.148980073800743</v>
      </c>
      <c r="AO268" s="6">
        <v>6.3768025191799644</v>
      </c>
      <c r="AP268" s="6">
        <v>11.588906522462889</v>
      </c>
      <c r="AQ268" s="6">
        <v>111.47500000000001</v>
      </c>
      <c r="AR268" s="6"/>
      <c r="AS268" s="6"/>
      <c r="AT268" s="6">
        <v>5.928445092400775</v>
      </c>
      <c r="AU268" s="6">
        <v>1</v>
      </c>
      <c r="AV268" s="10"/>
      <c r="AW268" s="13">
        <v>357.97496874131809</v>
      </c>
      <c r="AX268" s="1" t="s">
        <v>150</v>
      </c>
      <c r="AY268" s="17">
        <v>34.380708661417302</v>
      </c>
      <c r="AZ268" s="12">
        <v>100</v>
      </c>
      <c r="BA268" s="12">
        <v>0</v>
      </c>
      <c r="BB268" s="12">
        <v>0</v>
      </c>
      <c r="BC268" s="12">
        <v>100</v>
      </c>
      <c r="BD268" s="12">
        <v>0</v>
      </c>
      <c r="BE268" s="12">
        <v>0</v>
      </c>
      <c r="BF268" s="18">
        <v>73.836034064608583</v>
      </c>
      <c r="BG268" s="18">
        <v>23.895640821733622</v>
      </c>
      <c r="BH268" s="18">
        <v>2.2683251136577995</v>
      </c>
      <c r="BI268" s="15"/>
      <c r="BJ268" s="19">
        <f t="shared" ca="1" si="28"/>
        <v>1</v>
      </c>
      <c r="BK268" s="18">
        <f t="shared" ca="1" si="29"/>
        <v>19.559817402679158</v>
      </c>
      <c r="BL268" s="17">
        <f t="shared" si="30"/>
        <v>5.056628517167983</v>
      </c>
      <c r="BM268" s="17">
        <f t="shared" ca="1" si="31"/>
        <v>2.9064914741519927</v>
      </c>
      <c r="BN268" s="16">
        <f t="shared" si="32"/>
        <v>2.8470126363991981</v>
      </c>
      <c r="BO268" s="15"/>
      <c r="BP268" s="2"/>
    </row>
    <row r="269" spans="1:68" x14ac:dyDescent="0.2">
      <c r="A269">
        <v>12.8</v>
      </c>
      <c r="B269">
        <v>2.1</v>
      </c>
      <c r="C269">
        <v>0.22550999999999999</v>
      </c>
      <c r="D269">
        <v>-2.3699999999999999E-2</v>
      </c>
      <c r="E269">
        <v>6.1949999999999998E-2</v>
      </c>
      <c r="F269">
        <v>1.8871800000000001</v>
      </c>
      <c r="G269">
        <v>2.0337299999999998</v>
      </c>
      <c r="H269" s="15"/>
      <c r="I269" s="11">
        <f t="shared" ref="I269:I332" si="33">IF(A269="(m)",0,A269/0.3048)</f>
        <v>41.99475065616798</v>
      </c>
      <c r="J269" s="10">
        <f t="shared" ref="J269:J332" si="34">$J$7-I269</f>
        <v>-34.544750656167977</v>
      </c>
      <c r="K269" s="6">
        <v>115</v>
      </c>
      <c r="L269" s="10">
        <v>4534.1207349081433</v>
      </c>
      <c r="M269" s="10">
        <v>2097.900262467188</v>
      </c>
      <c r="N269" s="10">
        <v>18.197725284339455</v>
      </c>
      <c r="O269" s="10">
        <v>19.617065228498436</v>
      </c>
      <c r="P269" s="10">
        <v>20.128950863474628</v>
      </c>
      <c r="Q269" s="10">
        <v>0.93032523594583505</v>
      </c>
      <c r="R269" s="10">
        <v>4.6218267522028409</v>
      </c>
      <c r="S269" s="10">
        <v>35.54761354001338</v>
      </c>
      <c r="T269" s="14" t="s">
        <v>33</v>
      </c>
      <c r="U269" s="6">
        <v>3</v>
      </c>
      <c r="V269" s="14" t="s">
        <v>151</v>
      </c>
      <c r="W269" s="6">
        <v>4</v>
      </c>
      <c r="X269" s="14" t="s">
        <v>33</v>
      </c>
      <c r="Y269" s="6">
        <v>3</v>
      </c>
      <c r="Z269" s="14" t="s">
        <v>33</v>
      </c>
      <c r="AA269" s="9">
        <v>3</v>
      </c>
      <c r="AB269" s="7">
        <v>79.052243368419482</v>
      </c>
      <c r="AC269" s="6">
        <v>19.00041434901857</v>
      </c>
      <c r="AD269" s="13">
        <v>1.9473422825619529</v>
      </c>
      <c r="AE269" s="8">
        <v>2012.8950863474627</v>
      </c>
      <c r="AF269" s="6">
        <v>2084.0297294994079</v>
      </c>
      <c r="AG269" s="6">
        <v>1341.9300575649752</v>
      </c>
      <c r="AH269" s="6">
        <v>356.91198697386358</v>
      </c>
      <c r="AI269" s="6">
        <v>2.1636466566458448</v>
      </c>
      <c r="AJ269" s="6"/>
      <c r="AK269" s="6"/>
      <c r="AL269" s="6"/>
      <c r="AM269" s="6"/>
      <c r="AN269" s="6">
        <v>19.617065228498436</v>
      </c>
      <c r="AO269" s="6">
        <v>5.8092953056357821</v>
      </c>
      <c r="AP269" s="6">
        <v>10.393510402954826</v>
      </c>
      <c r="AQ269" s="6">
        <v>111.47500000000001</v>
      </c>
      <c r="AR269" s="6"/>
      <c r="AS269" s="6"/>
      <c r="AT269" s="6">
        <v>5.117756859358809</v>
      </c>
      <c r="AU269" s="6">
        <v>1</v>
      </c>
      <c r="AV269" s="10"/>
      <c r="AW269" s="13">
        <v>312.60445942491117</v>
      </c>
      <c r="AX269" s="1" t="s">
        <v>150</v>
      </c>
      <c r="AY269" s="17">
        <v>34.544750656167999</v>
      </c>
      <c r="AZ269" s="12">
        <v>100</v>
      </c>
      <c r="BA269" s="12">
        <v>0</v>
      </c>
      <c r="BB269" s="12">
        <v>0</v>
      </c>
      <c r="BC269" s="12">
        <v>100</v>
      </c>
      <c r="BD269" s="12">
        <v>0</v>
      </c>
      <c r="BE269" s="12">
        <v>0</v>
      </c>
      <c r="BF269" s="18">
        <v>79.052243368419482</v>
      </c>
      <c r="BG269" s="18">
        <v>19.00041434901857</v>
      </c>
      <c r="BH269" s="18">
        <v>1.9473422825619529</v>
      </c>
      <c r="BI269" s="15"/>
      <c r="BJ269" s="19">
        <f t="shared" ca="1" si="28"/>
        <v>1</v>
      </c>
      <c r="BK269" s="18">
        <f t="shared" ca="1" si="29"/>
        <v>17.02835050415074</v>
      </c>
      <c r="BL269" s="17">
        <f t="shared" si="30"/>
        <v>5.2084365658444822</v>
      </c>
      <c r="BM269" s="17">
        <f t="shared" ca="1" si="31"/>
        <v>2.9602675022830192</v>
      </c>
      <c r="BN269" s="16">
        <f t="shared" si="32"/>
        <v>2.8905238007966285</v>
      </c>
      <c r="BO269" s="15"/>
      <c r="BP269" s="2"/>
    </row>
    <row r="270" spans="1:68" x14ac:dyDescent="0.2">
      <c r="A270">
        <v>12.85</v>
      </c>
      <c r="B270">
        <v>2.1</v>
      </c>
      <c r="C270">
        <v>0.21643999999999999</v>
      </c>
      <c r="D270">
        <v>-3.4029999999999998E-2</v>
      </c>
      <c r="E270">
        <v>5.6890000000000003E-2</v>
      </c>
      <c r="F270">
        <v>1.88293</v>
      </c>
      <c r="G270">
        <v>2.0303300000000002</v>
      </c>
      <c r="H270" s="15"/>
      <c r="I270" s="11">
        <f t="shared" si="33"/>
        <v>42.158792650918635</v>
      </c>
      <c r="J270" s="10">
        <f t="shared" si="34"/>
        <v>-34.708792650918632</v>
      </c>
      <c r="K270" s="6">
        <v>115</v>
      </c>
      <c r="L270" s="10">
        <v>4552.9855643044684</v>
      </c>
      <c r="M270" s="10">
        <v>2106.5288713910722</v>
      </c>
      <c r="N270" s="10">
        <v>18.268810148731408</v>
      </c>
      <c r="O270" s="10">
        <v>17.224933181947204</v>
      </c>
      <c r="P270" s="10">
        <v>17.717310333734577</v>
      </c>
      <c r="Q270" s="10">
        <v>0.8584136848584325</v>
      </c>
      <c r="R270" s="10">
        <v>4.8450564373982496</v>
      </c>
      <c r="S270" s="10">
        <v>34.19285776301205</v>
      </c>
      <c r="T270" s="14" t="s">
        <v>33</v>
      </c>
      <c r="U270" s="6">
        <v>3</v>
      </c>
      <c r="V270" s="14" t="s">
        <v>151</v>
      </c>
      <c r="W270" s="6">
        <v>4</v>
      </c>
      <c r="X270" s="14" t="s">
        <v>33</v>
      </c>
      <c r="Y270" s="6">
        <v>3</v>
      </c>
      <c r="Z270" s="14" t="s">
        <v>33</v>
      </c>
      <c r="AA270" s="9">
        <v>3</v>
      </c>
      <c r="AB270" s="7">
        <v>88.422504592402703</v>
      </c>
      <c r="AC270" s="6">
        <v>10.4229683619848</v>
      </c>
      <c r="AD270" s="13">
        <v>1.1545270456124903</v>
      </c>
      <c r="AE270" s="8">
        <v>1771.7310333734579</v>
      </c>
      <c r="AF270" s="6">
        <v>1799.1976183890301</v>
      </c>
      <c r="AG270" s="6">
        <v>1181.1540222489718</v>
      </c>
      <c r="AH270" s="6">
        <v>327.58040806520177</v>
      </c>
      <c r="AI270" s="6">
        <v>2.0639594459233805</v>
      </c>
      <c r="AJ270" s="6"/>
      <c r="AK270" s="6"/>
      <c r="AL270" s="6"/>
      <c r="AM270" s="6"/>
      <c r="AN270" s="6">
        <v>17.224933181947204</v>
      </c>
      <c r="AO270" s="6">
        <v>5.2934418480668146</v>
      </c>
      <c r="AP270" s="6">
        <v>9.2680781557428027</v>
      </c>
      <c r="AQ270" s="6">
        <v>111.47500000000001</v>
      </c>
      <c r="AR270" s="6"/>
      <c r="AS270" s="6"/>
      <c r="AT270" s="6">
        <v>4.3652773096438358</v>
      </c>
      <c r="AU270" s="6">
        <v>1</v>
      </c>
      <c r="AV270" s="10"/>
      <c r="AW270" s="13">
        <v>269.87964275835452</v>
      </c>
      <c r="AX270" s="1" t="s">
        <v>150</v>
      </c>
      <c r="AY270" s="17">
        <v>34.708792650918603</v>
      </c>
      <c r="AZ270" s="12">
        <v>100</v>
      </c>
      <c r="BA270" s="12">
        <v>0</v>
      </c>
      <c r="BB270" s="12">
        <v>0</v>
      </c>
      <c r="BC270" s="12">
        <v>100</v>
      </c>
      <c r="BD270" s="12">
        <v>0</v>
      </c>
      <c r="BE270" s="12">
        <v>0</v>
      </c>
      <c r="BF270" s="18">
        <v>88.422504592402703</v>
      </c>
      <c r="BG270" s="18">
        <v>10.4229683619848</v>
      </c>
      <c r="BH270" s="18">
        <v>1.1545270456124903</v>
      </c>
      <c r="BI270" s="15"/>
      <c r="BJ270" s="19">
        <f t="shared" ca="1" si="28"/>
        <v>1</v>
      </c>
      <c r="BK270" s="18">
        <f t="shared" ca="1" si="29"/>
        <v>14.659962900376307</v>
      </c>
      <c r="BL270" s="17">
        <f t="shared" si="30"/>
        <v>5.5593797542829204</v>
      </c>
      <c r="BM270" s="17">
        <f t="shared" ca="1" si="31"/>
        <v>3.0280575074490099</v>
      </c>
      <c r="BN270" s="16">
        <f t="shared" si="32"/>
        <v>2.9459734484906921</v>
      </c>
      <c r="BO270" s="15"/>
      <c r="BP270" s="2"/>
    </row>
    <row r="271" spans="1:68" x14ac:dyDescent="0.2">
      <c r="A271">
        <v>12.9</v>
      </c>
      <c r="B271">
        <v>2.1</v>
      </c>
      <c r="C271">
        <v>0.20881</v>
      </c>
      <c r="D271">
        <v>-4.9169999999999998E-2</v>
      </c>
      <c r="E271">
        <v>5.0360000000000002E-2</v>
      </c>
      <c r="F271">
        <v>1.88595</v>
      </c>
      <c r="G271">
        <v>2.0320999999999998</v>
      </c>
      <c r="H271" s="15"/>
      <c r="I271" s="11">
        <f t="shared" si="33"/>
        <v>42.322834645669289</v>
      </c>
      <c r="J271" s="10">
        <f t="shared" si="34"/>
        <v>-34.872834645669286</v>
      </c>
      <c r="K271" s="6">
        <v>115</v>
      </c>
      <c r="L271" s="10">
        <v>4571.8503937007936</v>
      </c>
      <c r="M271" s="10">
        <v>2115.1574803149565</v>
      </c>
      <c r="N271" s="10">
        <v>18.339895013123357</v>
      </c>
      <c r="O271" s="10">
        <v>15.212588362191317</v>
      </c>
      <c r="P271" s="10">
        <v>15.679789546543317</v>
      </c>
      <c r="Q271" s="10">
        <v>0.75301766516208468</v>
      </c>
      <c r="R271" s="10">
        <v>4.8024730365599257</v>
      </c>
      <c r="S271" s="10">
        <v>32.444526691111108</v>
      </c>
      <c r="T271" s="14" t="s">
        <v>33</v>
      </c>
      <c r="U271" s="6">
        <v>3</v>
      </c>
      <c r="V271" s="14" t="s">
        <v>33</v>
      </c>
      <c r="W271" s="6">
        <v>3</v>
      </c>
      <c r="X271" s="14" t="s">
        <v>33</v>
      </c>
      <c r="Y271" s="6">
        <v>3</v>
      </c>
      <c r="Z271" s="14" t="s">
        <v>33</v>
      </c>
      <c r="AA271" s="9">
        <v>3</v>
      </c>
      <c r="AB271" s="7">
        <v>90.639390118876378</v>
      </c>
      <c r="AC271" s="6">
        <v>8.455168614788434</v>
      </c>
      <c r="AD271" s="13">
        <v>0.90544126633518296</v>
      </c>
      <c r="AE271" s="8">
        <v>1567.9789546543318</v>
      </c>
      <c r="AF271" s="6">
        <v>1558.3795946373334</v>
      </c>
      <c r="AG271" s="6">
        <v>1045.3193031028877</v>
      </c>
      <c r="AH271" s="6">
        <v>290.15242309003378</v>
      </c>
      <c r="AI271" s="6">
        <v>2.0822605195016628</v>
      </c>
      <c r="AJ271" s="6"/>
      <c r="AK271" s="6"/>
      <c r="AL271" s="6"/>
      <c r="AM271" s="6"/>
      <c r="AN271" s="6">
        <v>15.212588362191317</v>
      </c>
      <c r="AO271" s="6">
        <v>4.8101821349499154</v>
      </c>
      <c r="AP271" s="6">
        <v>8.3172351217202145</v>
      </c>
      <c r="AQ271" s="6">
        <v>111.47500000000001</v>
      </c>
      <c r="AR271" s="6"/>
      <c r="AS271" s="6"/>
      <c r="AT271" s="6">
        <v>3.7363161265542484</v>
      </c>
      <c r="AU271" s="6">
        <v>1</v>
      </c>
      <c r="AV271" s="10"/>
      <c r="AW271" s="13">
        <v>233.75693919560001</v>
      </c>
      <c r="AX271" s="1" t="s">
        <v>150</v>
      </c>
      <c r="AY271" s="17">
        <v>34.8728346456693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90.639390118876378</v>
      </c>
      <c r="BG271" s="18">
        <v>8.455168614788434</v>
      </c>
      <c r="BH271" s="18">
        <v>0.90544126633518296</v>
      </c>
      <c r="BI271" s="15"/>
      <c r="BJ271" s="19">
        <f t="shared" ref="BJ271:BJ334" ca="1" si="35">IF((0.381*BM271)+(0.05*(M271/2116.217)-0.15)&lt;1,(0.381*BM271)+(0.05*(M271/2116.217)-0.15),1)</f>
        <v>1</v>
      </c>
      <c r="BK271" s="18">
        <f t="shared" ref="BK271:BK334" ca="1" si="36">((P271-(L271/2000))/1.06)*(1.06/(M271/2000))^BJ271</f>
        <v>12.664649771324369</v>
      </c>
      <c r="BL271" s="17">
        <f t="shared" ref="BL271:BL334" si="37">(Q271/(P271-(L271/2000)))*100</f>
        <v>5.6221090904160835</v>
      </c>
      <c r="BM271" s="17">
        <f t="shared" ref="BM271:BM334" ca="1" si="38">SQRT(((3.47-LOG(BK271))^2)+((LOG(BL271)+1.22)^2))</f>
        <v>3.0797919017994277</v>
      </c>
      <c r="BN271" s="16">
        <f t="shared" ref="BN271:BN334" si="39">SQRT(((3.47-LOG(P271/1.06))^2)+((LOG(R271)+1.22)^2))</f>
        <v>2.9841934968062436</v>
      </c>
      <c r="BO271" s="15"/>
      <c r="BP271" s="2"/>
    </row>
    <row r="272" spans="1:68" x14ac:dyDescent="0.2">
      <c r="A272">
        <v>12.95</v>
      </c>
      <c r="B272">
        <v>2.2000000000000002</v>
      </c>
      <c r="C272">
        <v>0.19883999999999999</v>
      </c>
      <c r="D272">
        <v>-6.7610000000000003E-2</v>
      </c>
      <c r="E272">
        <v>5.1979999999999998E-2</v>
      </c>
      <c r="F272">
        <v>1.88673</v>
      </c>
      <c r="G272">
        <v>2.03213</v>
      </c>
      <c r="H272" s="15"/>
      <c r="I272" s="11">
        <f t="shared" si="33"/>
        <v>42.486876640419943</v>
      </c>
      <c r="J272" s="10">
        <f t="shared" si="34"/>
        <v>-35.036876640419941</v>
      </c>
      <c r="K272" s="6">
        <v>115</v>
      </c>
      <c r="L272" s="10">
        <v>4590.7152230971187</v>
      </c>
      <c r="M272" s="10">
        <v>2123.7860892388408</v>
      </c>
      <c r="N272" s="10">
        <v>18.41097987751531</v>
      </c>
      <c r="O272" s="10">
        <v>12.583089298892988</v>
      </c>
      <c r="P272" s="10">
        <v>13.056536282210578</v>
      </c>
      <c r="Q272" s="10">
        <v>0.62464893311448499</v>
      </c>
      <c r="R272" s="10">
        <v>4.7841856340227382</v>
      </c>
      <c r="S272" s="10">
        <v>32.878262730388222</v>
      </c>
      <c r="T272" s="14" t="s">
        <v>33</v>
      </c>
      <c r="U272" s="6">
        <v>3</v>
      </c>
      <c r="V272" s="14" t="s">
        <v>33</v>
      </c>
      <c r="W272" s="6">
        <v>3</v>
      </c>
      <c r="X272" s="14" t="s">
        <v>33</v>
      </c>
      <c r="Y272" s="6">
        <v>3</v>
      </c>
      <c r="Z272" s="14" t="s">
        <v>33</v>
      </c>
      <c r="AA272" s="9">
        <v>3</v>
      </c>
      <c r="AB272" s="7">
        <v>95.592493666232428</v>
      </c>
      <c r="AC272" s="6">
        <v>4.0575063337675772</v>
      </c>
      <c r="AD272" s="13">
        <v>0.35</v>
      </c>
      <c r="AE272" s="8">
        <v>1305.6536282210577</v>
      </c>
      <c r="AF272" s="6">
        <v>1248.6518676925214</v>
      </c>
      <c r="AG272" s="6">
        <v>854.2402211657934</v>
      </c>
      <c r="AH272" s="6">
        <v>297.61267583052847</v>
      </c>
      <c r="AI272" s="6">
        <v>2.0902198963361696</v>
      </c>
      <c r="AJ272" s="6"/>
      <c r="AK272" s="6"/>
      <c r="AL272" s="6"/>
      <c r="AM272" s="6"/>
      <c r="AN272" s="6">
        <v>12.583089298892988</v>
      </c>
      <c r="AO272" s="6">
        <v>4.1851788901631988</v>
      </c>
      <c r="AP272" s="6">
        <v>6.8339217693263468</v>
      </c>
      <c r="AQ272" s="6">
        <v>111.47500000000001</v>
      </c>
      <c r="AR272" s="6"/>
      <c r="AS272" s="6"/>
      <c r="AT272" s="6">
        <v>2.9469102980521824</v>
      </c>
      <c r="AU272" s="6">
        <v>1</v>
      </c>
      <c r="AV272" s="10"/>
      <c r="AW272" s="13">
        <v>187.29778015387822</v>
      </c>
      <c r="AX272" s="1" t="s">
        <v>150</v>
      </c>
      <c r="AY272" s="17">
        <v>35.036876640419898</v>
      </c>
      <c r="AZ272" s="12">
        <v>100</v>
      </c>
      <c r="BA272" s="12">
        <v>0</v>
      </c>
      <c r="BB272" s="12">
        <v>0</v>
      </c>
      <c r="BC272" s="12">
        <v>100</v>
      </c>
      <c r="BD272" s="12">
        <v>0</v>
      </c>
      <c r="BE272" s="12">
        <v>0</v>
      </c>
      <c r="BF272" s="18">
        <v>95.592493666232428</v>
      </c>
      <c r="BG272" s="18">
        <v>4.0575063337675772</v>
      </c>
      <c r="BH272" s="18">
        <v>0.35</v>
      </c>
      <c r="BI272" s="15"/>
      <c r="BJ272" s="19">
        <f t="shared" ca="1" si="35"/>
        <v>1</v>
      </c>
      <c r="BK272" s="18">
        <f t="shared" ca="1" si="36"/>
        <v>10.133957205189905</v>
      </c>
      <c r="BL272" s="17">
        <f t="shared" si="37"/>
        <v>5.8046516300064095</v>
      </c>
      <c r="BM272" s="17">
        <f t="shared" ca="1" si="38"/>
        <v>3.1635032268398908</v>
      </c>
      <c r="BN272" s="16">
        <f t="shared" si="39"/>
        <v>3.0448621528179389</v>
      </c>
      <c r="BO272" s="15"/>
      <c r="BP272" s="2"/>
    </row>
    <row r="273" spans="1:68" x14ac:dyDescent="0.2">
      <c r="A273">
        <v>13</v>
      </c>
      <c r="B273">
        <v>2.1</v>
      </c>
      <c r="C273">
        <v>0.20463000000000001</v>
      </c>
      <c r="D273">
        <v>-7.7920000000000003E-2</v>
      </c>
      <c r="E273">
        <v>6.6500000000000004E-2</v>
      </c>
      <c r="F273">
        <v>1.8839999999999999</v>
      </c>
      <c r="G273">
        <v>2.0362800000000001</v>
      </c>
      <c r="H273" s="15"/>
      <c r="I273" s="11">
        <f t="shared" si="33"/>
        <v>42.650918635170605</v>
      </c>
      <c r="J273" s="10">
        <f t="shared" si="34"/>
        <v>-35.200918635170602</v>
      </c>
      <c r="K273" s="6">
        <v>115</v>
      </c>
      <c r="L273" s="10">
        <v>4609.5800524934448</v>
      </c>
      <c r="M273" s="10">
        <v>2132.4146981627255</v>
      </c>
      <c r="N273" s="10">
        <v>18.482064741907262</v>
      </c>
      <c r="O273" s="10">
        <v>14.110150439965944</v>
      </c>
      <c r="P273" s="10">
        <v>14.639578288086232</v>
      </c>
      <c r="Q273" s="10">
        <v>0.55287661058678694</v>
      </c>
      <c r="R273" s="10">
        <v>3.7765883668706555</v>
      </c>
      <c r="S273" s="10">
        <v>36.765822786131189</v>
      </c>
      <c r="T273" s="14" t="s">
        <v>153</v>
      </c>
      <c r="U273" s="6">
        <v>4</v>
      </c>
      <c r="V273" s="14" t="s">
        <v>151</v>
      </c>
      <c r="W273" s="6">
        <v>4</v>
      </c>
      <c r="X273" s="14" t="s">
        <v>33</v>
      </c>
      <c r="Y273" s="6">
        <v>3</v>
      </c>
      <c r="Z273" s="14" t="s">
        <v>33</v>
      </c>
      <c r="AA273" s="9">
        <v>3</v>
      </c>
      <c r="AB273" s="7">
        <v>67.217964110360668</v>
      </c>
      <c r="AC273" s="6">
        <v>30.121683756059895</v>
      </c>
      <c r="AD273" s="13">
        <v>2.6603521335794338</v>
      </c>
      <c r="AE273" s="8">
        <v>1463.9578288086232</v>
      </c>
      <c r="AF273" s="6">
        <v>1433.7824078310496</v>
      </c>
      <c r="AG273" s="6">
        <v>972.96837160646749</v>
      </c>
      <c r="AH273" s="6">
        <v>376.12302262403506</v>
      </c>
      <c r="AI273" s="6">
        <v>2.6478924967632009</v>
      </c>
      <c r="AJ273" s="6"/>
      <c r="AK273" s="6"/>
      <c r="AL273" s="6"/>
      <c r="AM273" s="6"/>
      <c r="AN273" s="6">
        <v>9.4067669599772952</v>
      </c>
      <c r="AO273" s="6">
        <v>4.4066091252822357</v>
      </c>
      <c r="AP273" s="6">
        <v>7.7837469728517394</v>
      </c>
      <c r="AQ273" s="6">
        <v>114.66</v>
      </c>
      <c r="AR273" s="6"/>
      <c r="AS273" s="6"/>
      <c r="AT273" s="6">
        <v>3.3914599266194667</v>
      </c>
      <c r="AU273" s="6">
        <v>1</v>
      </c>
      <c r="AV273" s="10"/>
      <c r="AW273" s="13">
        <v>215.06736117465744</v>
      </c>
      <c r="AX273" s="1" t="s">
        <v>150</v>
      </c>
      <c r="AY273" s="17">
        <v>35.200918635170602</v>
      </c>
      <c r="AZ273" s="12">
        <v>100</v>
      </c>
      <c r="BA273" s="12">
        <v>0</v>
      </c>
      <c r="BB273" s="12">
        <v>0</v>
      </c>
      <c r="BC273" s="12">
        <v>100</v>
      </c>
      <c r="BD273" s="12">
        <v>0</v>
      </c>
      <c r="BE273" s="12">
        <v>0</v>
      </c>
      <c r="BF273" s="18">
        <v>67.217964110360668</v>
      </c>
      <c r="BG273" s="18">
        <v>30.121683756059895</v>
      </c>
      <c r="BH273" s="18">
        <v>2.6603521335794338</v>
      </c>
      <c r="BI273" s="15"/>
      <c r="BJ273" s="19">
        <f t="shared" ca="1" si="35"/>
        <v>1</v>
      </c>
      <c r="BK273" s="18">
        <f t="shared" ca="1" si="36"/>
        <v>11.568845658836512</v>
      </c>
      <c r="BL273" s="17">
        <f t="shared" si="37"/>
        <v>4.4822545701675098</v>
      </c>
      <c r="BM273" s="17">
        <f t="shared" ca="1" si="38"/>
        <v>3.0487295900039908</v>
      </c>
      <c r="BN273" s="16">
        <f t="shared" si="39"/>
        <v>2.9423510017721974</v>
      </c>
      <c r="BO273" s="15"/>
      <c r="BP273" s="2"/>
    </row>
    <row r="274" spans="1:68" x14ac:dyDescent="0.2">
      <c r="A274">
        <v>13.05</v>
      </c>
      <c r="B274">
        <v>2.1</v>
      </c>
      <c r="C274">
        <v>0.2137</v>
      </c>
      <c r="D274">
        <v>-6.2740000000000004E-2</v>
      </c>
      <c r="E274">
        <v>7.0669999999999997E-2</v>
      </c>
      <c r="F274">
        <v>1.88205</v>
      </c>
      <c r="G274">
        <v>2.0341</v>
      </c>
      <c r="H274" s="15"/>
      <c r="I274" s="11">
        <f t="shared" si="33"/>
        <v>42.814960629921259</v>
      </c>
      <c r="J274" s="10">
        <f t="shared" si="34"/>
        <v>-35.364960629921256</v>
      </c>
      <c r="K274" s="6">
        <v>115</v>
      </c>
      <c r="L274" s="10">
        <v>4628.4448818897699</v>
      </c>
      <c r="M274" s="10">
        <v>2141.0433070866097</v>
      </c>
      <c r="N274" s="10">
        <v>18.553149606299215</v>
      </c>
      <c r="O274" s="10">
        <v>16.502282486517174</v>
      </c>
      <c r="P274" s="10">
        <v>17.047787483826667</v>
      </c>
      <c r="Q274" s="10">
        <v>0.65855108740254409</v>
      </c>
      <c r="R274" s="10">
        <v>3.8629710044621053</v>
      </c>
      <c r="S274" s="10">
        <v>37.882291479825973</v>
      </c>
      <c r="T274" s="14" t="s">
        <v>153</v>
      </c>
      <c r="U274" s="6">
        <v>4</v>
      </c>
      <c r="V274" s="14" t="s">
        <v>151</v>
      </c>
      <c r="W274" s="6">
        <v>4</v>
      </c>
      <c r="X274" s="14" t="s">
        <v>33</v>
      </c>
      <c r="Y274" s="6">
        <v>3</v>
      </c>
      <c r="Z274" s="14" t="s">
        <v>33</v>
      </c>
      <c r="AA274" s="9">
        <v>3</v>
      </c>
      <c r="AB274" s="7">
        <v>64.699419083575549</v>
      </c>
      <c r="AC274" s="6">
        <v>32.47201902182411</v>
      </c>
      <c r="AD274" s="13">
        <v>2.8285618946003477</v>
      </c>
      <c r="AE274" s="8">
        <v>1704.7787483826669</v>
      </c>
      <c r="AF274" s="6">
        <v>1715.9914408948466</v>
      </c>
      <c r="AG274" s="6">
        <v>1136.5191655884446</v>
      </c>
      <c r="AH274" s="6">
        <v>397.62806139826478</v>
      </c>
      <c r="AI274" s="6">
        <v>2.5886810924671795</v>
      </c>
      <c r="AJ274" s="6"/>
      <c r="AK274" s="6"/>
      <c r="AL274" s="6"/>
      <c r="AM274" s="6"/>
      <c r="AN274" s="6">
        <v>11.001521657678117</v>
      </c>
      <c r="AO274" s="6">
        <v>4.98110374746443</v>
      </c>
      <c r="AP274" s="6">
        <v>8.9556341591191106</v>
      </c>
      <c r="AQ274" s="6">
        <v>114.66</v>
      </c>
      <c r="AR274" s="6"/>
      <c r="AS274" s="6"/>
      <c r="AT274" s="6">
        <v>4.0766638489456106</v>
      </c>
      <c r="AU274" s="6">
        <v>1</v>
      </c>
      <c r="AV274" s="10"/>
      <c r="AW274" s="13">
        <v>257.39871613422702</v>
      </c>
      <c r="AX274" s="1" t="s">
        <v>150</v>
      </c>
      <c r="AY274" s="17">
        <v>35.364960629921299</v>
      </c>
      <c r="AZ274" s="12">
        <v>100</v>
      </c>
      <c r="BA274" s="12">
        <v>0</v>
      </c>
      <c r="BB274" s="12">
        <v>0</v>
      </c>
      <c r="BC274" s="12">
        <v>100</v>
      </c>
      <c r="BD274" s="12">
        <v>0</v>
      </c>
      <c r="BE274" s="12">
        <v>0</v>
      </c>
      <c r="BF274" s="18">
        <v>64.699419083575549</v>
      </c>
      <c r="BG274" s="18">
        <v>32.47201902182411</v>
      </c>
      <c r="BH274" s="18">
        <v>2.8285618946003477</v>
      </c>
      <c r="BI274" s="15"/>
      <c r="BJ274" s="19">
        <f t="shared" ca="1" si="35"/>
        <v>1</v>
      </c>
      <c r="BK274" s="18">
        <f t="shared" ca="1" si="36"/>
        <v>13.762977137468782</v>
      </c>
      <c r="BL274" s="17">
        <f t="shared" si="37"/>
        <v>4.4697334656333529</v>
      </c>
      <c r="BM274" s="17">
        <f t="shared" ca="1" si="38"/>
        <v>2.9887882645473467</v>
      </c>
      <c r="BN274" s="16">
        <f t="shared" si="39"/>
        <v>2.8963807418909848</v>
      </c>
      <c r="BO274" s="15"/>
      <c r="BP274" s="2"/>
    </row>
    <row r="275" spans="1:68" x14ac:dyDescent="0.2">
      <c r="A275">
        <v>13.1</v>
      </c>
      <c r="B275">
        <v>2.1</v>
      </c>
      <c r="C275">
        <v>0.21734999999999999</v>
      </c>
      <c r="D275">
        <v>-5.0990000000000001E-2</v>
      </c>
      <c r="E275">
        <v>6.719E-2</v>
      </c>
      <c r="F275">
        <v>1.8812800000000001</v>
      </c>
      <c r="G275">
        <v>2.0367000000000002</v>
      </c>
      <c r="H275" s="15"/>
      <c r="I275" s="11">
        <f t="shared" si="33"/>
        <v>42.979002624671914</v>
      </c>
      <c r="J275" s="10">
        <f t="shared" si="34"/>
        <v>-35.529002624671911</v>
      </c>
      <c r="K275" s="6">
        <v>115</v>
      </c>
      <c r="L275" s="10">
        <v>4647.3097112860951</v>
      </c>
      <c r="M275" s="10">
        <v>2149.671916010494</v>
      </c>
      <c r="N275" s="10">
        <v>18.62423447069116</v>
      </c>
      <c r="O275" s="10">
        <v>17.464937609991484</v>
      </c>
      <c r="P275" s="10">
        <v>17.99702570581934</v>
      </c>
      <c r="Q275" s="10">
        <v>0.74034786622896998</v>
      </c>
      <c r="R275" s="10">
        <v>4.1137234470336859</v>
      </c>
      <c r="S275" s="10">
        <v>36.950562210267734</v>
      </c>
      <c r="T275" s="14" t="s">
        <v>33</v>
      </c>
      <c r="U275" s="6">
        <v>3</v>
      </c>
      <c r="V275" s="14" t="s">
        <v>151</v>
      </c>
      <c r="W275" s="6">
        <v>4</v>
      </c>
      <c r="X275" s="14" t="s">
        <v>33</v>
      </c>
      <c r="Y275" s="6">
        <v>3</v>
      </c>
      <c r="Z275" s="14" t="s">
        <v>33</v>
      </c>
      <c r="AA275" s="9">
        <v>3</v>
      </c>
      <c r="AB275" s="7">
        <v>69.391843276373876</v>
      </c>
      <c r="AC275" s="6">
        <v>28.081319899859665</v>
      </c>
      <c r="AD275" s="13">
        <v>2.5268368237664522</v>
      </c>
      <c r="AE275" s="8">
        <v>1799.7025705819337</v>
      </c>
      <c r="AF275" s="6">
        <v>1826.556829988318</v>
      </c>
      <c r="AG275" s="6">
        <v>1199.8017137212894</v>
      </c>
      <c r="AH275" s="6">
        <v>376.99874207128954</v>
      </c>
      <c r="AI275" s="6">
        <v>2.4308877659753176</v>
      </c>
      <c r="AJ275" s="6"/>
      <c r="AK275" s="6"/>
      <c r="AL275" s="6"/>
      <c r="AM275" s="6"/>
      <c r="AN275" s="6">
        <v>17.464937609991484</v>
      </c>
      <c r="AO275" s="6">
        <v>5.2513384987943166</v>
      </c>
      <c r="AP275" s="6">
        <v>9.3986119960490253</v>
      </c>
      <c r="AQ275" s="6">
        <v>111.47500000000001</v>
      </c>
      <c r="AR275" s="6"/>
      <c r="AS275" s="6"/>
      <c r="AT275" s="6">
        <v>4.3328384155738515</v>
      </c>
      <c r="AU275" s="6">
        <v>1</v>
      </c>
      <c r="AV275" s="10"/>
      <c r="AW275" s="13">
        <v>273.98352449824773</v>
      </c>
      <c r="AX275" s="1" t="s">
        <v>150</v>
      </c>
      <c r="AY275" s="17">
        <v>35.529002624671897</v>
      </c>
      <c r="AZ275" s="12">
        <v>100</v>
      </c>
      <c r="BA275" s="12">
        <v>0</v>
      </c>
      <c r="BB275" s="12">
        <v>0</v>
      </c>
      <c r="BC275" s="12">
        <v>100</v>
      </c>
      <c r="BD275" s="12">
        <v>0</v>
      </c>
      <c r="BE275" s="12">
        <v>0</v>
      </c>
      <c r="BF275" s="18">
        <v>69.391843276373876</v>
      </c>
      <c r="BG275" s="18">
        <v>28.081319899859665</v>
      </c>
      <c r="BH275" s="18">
        <v>2.5268368237664522</v>
      </c>
      <c r="BI275" s="15"/>
      <c r="BJ275" s="19">
        <f t="shared" ca="1" si="35"/>
        <v>1</v>
      </c>
      <c r="BK275" s="18">
        <f t="shared" ca="1" si="36"/>
        <v>14.582105049094181</v>
      </c>
      <c r="BL275" s="17">
        <f t="shared" si="37"/>
        <v>4.7236033225146503</v>
      </c>
      <c r="BM275" s="17">
        <f t="shared" ca="1" si="38"/>
        <v>2.9844156803912618</v>
      </c>
      <c r="BN275" s="16">
        <f t="shared" si="39"/>
        <v>2.8952529006501373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0.21765999999999999</v>
      </c>
      <c r="D276">
        <v>-4.7809999999999998E-2</v>
      </c>
      <c r="E276">
        <v>6.3549999999999995E-2</v>
      </c>
      <c r="F276">
        <v>1.87693</v>
      </c>
      <c r="G276">
        <v>2.03538</v>
      </c>
      <c r="H276" s="15"/>
      <c r="I276" s="11">
        <f t="shared" si="33"/>
        <v>43.143044619422568</v>
      </c>
      <c r="J276" s="10">
        <f t="shared" si="34"/>
        <v>-35.693044619422565</v>
      </c>
      <c r="K276" s="6">
        <v>115</v>
      </c>
      <c r="L276" s="10">
        <v>4666.1745406824202</v>
      </c>
      <c r="M276" s="10">
        <v>2158.3005249343782</v>
      </c>
      <c r="N276" s="10">
        <v>18.695319335083113</v>
      </c>
      <c r="O276" s="10">
        <v>17.546697360204369</v>
      </c>
      <c r="P276" s="10">
        <v>18.064751685516949</v>
      </c>
      <c r="Q276" s="10">
        <v>0.76248520722199442</v>
      </c>
      <c r="R276" s="10">
        <v>4.2208452155658556</v>
      </c>
      <c r="S276" s="10">
        <v>35.975994813373489</v>
      </c>
      <c r="T276" s="14" t="s">
        <v>33</v>
      </c>
      <c r="U276" s="6">
        <v>3</v>
      </c>
      <c r="V276" s="14" t="s">
        <v>151</v>
      </c>
      <c r="W276" s="6">
        <v>4</v>
      </c>
      <c r="X276" s="14" t="s">
        <v>33</v>
      </c>
      <c r="Y276" s="6">
        <v>3</v>
      </c>
      <c r="Z276" s="14" t="s">
        <v>33</v>
      </c>
      <c r="AA276" s="9">
        <v>3</v>
      </c>
      <c r="AB276" s="7">
        <v>71.953251166325245</v>
      </c>
      <c r="AC276" s="6">
        <v>25.669640833676795</v>
      </c>
      <c r="AD276" s="13">
        <v>2.3771079999979663</v>
      </c>
      <c r="AE276" s="8">
        <v>1806.4751685516949</v>
      </c>
      <c r="AF276" s="6">
        <v>1833.4148964588412</v>
      </c>
      <c r="AG276" s="6">
        <v>1204.3167790344633</v>
      </c>
      <c r="AH276" s="6">
        <v>355.48818126768776</v>
      </c>
      <c r="AI276" s="6">
        <v>2.3691937252570821</v>
      </c>
      <c r="AJ276" s="6"/>
      <c r="AK276" s="6"/>
      <c r="AL276" s="6"/>
      <c r="AM276" s="6"/>
      <c r="AN276" s="6">
        <v>17.546697360204369</v>
      </c>
      <c r="AO276" s="6">
        <v>5.2920618520153448</v>
      </c>
      <c r="AP276" s="6">
        <v>9.4302174532412426</v>
      </c>
      <c r="AQ276" s="6">
        <v>111.47500000000001</v>
      </c>
      <c r="AR276" s="6"/>
      <c r="AS276" s="6"/>
      <c r="AT276" s="6">
        <v>4.329959588519074</v>
      </c>
      <c r="AU276" s="6">
        <v>1</v>
      </c>
      <c r="AV276" s="10"/>
      <c r="AW276" s="13">
        <v>275.01223446882619</v>
      </c>
      <c r="AX276" s="1" t="s">
        <v>150</v>
      </c>
      <c r="AY276" s="17">
        <v>35.693044619422601</v>
      </c>
      <c r="AZ276" s="12">
        <v>100</v>
      </c>
      <c r="BA276" s="12">
        <v>0</v>
      </c>
      <c r="BB276" s="12">
        <v>0</v>
      </c>
      <c r="BC276" s="12">
        <v>100</v>
      </c>
      <c r="BD276" s="12">
        <v>0</v>
      </c>
      <c r="BE276" s="12">
        <v>0</v>
      </c>
      <c r="BF276" s="18">
        <v>71.953251166325245</v>
      </c>
      <c r="BG276" s="18">
        <v>25.669640833676795</v>
      </c>
      <c r="BH276" s="18">
        <v>2.3771079999979663</v>
      </c>
      <c r="BI276" s="15"/>
      <c r="BJ276" s="19">
        <f t="shared" ca="1" si="35"/>
        <v>1</v>
      </c>
      <c r="BK276" s="18">
        <f t="shared" ca="1" si="36"/>
        <v>14.577825685933197</v>
      </c>
      <c r="BL276" s="17">
        <f t="shared" si="37"/>
        <v>4.846818410939747</v>
      </c>
      <c r="BM276" s="17">
        <f t="shared" ca="1" si="38"/>
        <v>2.9916247325185004</v>
      </c>
      <c r="BN276" s="16">
        <f t="shared" si="39"/>
        <v>2.9010798515016014</v>
      </c>
      <c r="BO276" s="15"/>
      <c r="BP276" s="2"/>
    </row>
    <row r="277" spans="1:68" x14ac:dyDescent="0.2">
      <c r="A277">
        <v>13.2</v>
      </c>
      <c r="B277">
        <v>2</v>
      </c>
      <c r="C277">
        <v>0.21562999999999999</v>
      </c>
      <c r="D277">
        <v>-3.1949999999999999E-2</v>
      </c>
      <c r="E277">
        <v>6.0519999999999997E-2</v>
      </c>
      <c r="F277">
        <v>1.8752</v>
      </c>
      <c r="G277">
        <v>2.0370300000000001</v>
      </c>
      <c r="H277" s="15"/>
      <c r="I277" s="11">
        <f t="shared" si="33"/>
        <v>43.307086614173222</v>
      </c>
      <c r="J277" s="10">
        <f t="shared" si="34"/>
        <v>-35.85708661417322</v>
      </c>
      <c r="K277" s="6">
        <v>115</v>
      </c>
      <c r="L277" s="10">
        <v>4685.0393700787454</v>
      </c>
      <c r="M277" s="10">
        <v>2166.9291338582625</v>
      </c>
      <c r="N277" s="10">
        <v>18.766404199475062</v>
      </c>
      <c r="O277" s="10">
        <v>17.011302866874821</v>
      </c>
      <c r="P277" s="10">
        <v>17.517675234862871</v>
      </c>
      <c r="Q277" s="10">
        <v>0.87289345506770633</v>
      </c>
      <c r="R277" s="10">
        <v>4.9829297744401266</v>
      </c>
      <c r="S277" s="10">
        <v>35.164747776947792</v>
      </c>
      <c r="T277" s="14" t="s">
        <v>33</v>
      </c>
      <c r="U277" s="6">
        <v>3</v>
      </c>
      <c r="V277" s="14" t="s">
        <v>33</v>
      </c>
      <c r="W277" s="6">
        <v>3</v>
      </c>
      <c r="X277" s="14" t="s">
        <v>33</v>
      </c>
      <c r="Y277" s="6">
        <v>3</v>
      </c>
      <c r="Z277" s="14" t="s">
        <v>33</v>
      </c>
      <c r="AA277" s="9">
        <v>3</v>
      </c>
      <c r="AB277" s="7">
        <v>92.448652583591496</v>
      </c>
      <c r="AC277" s="6">
        <v>7.2013474164085096</v>
      </c>
      <c r="AD277" s="13">
        <v>0.35</v>
      </c>
      <c r="AE277" s="8">
        <v>1751.7675234862872</v>
      </c>
      <c r="AF277" s="6">
        <v>1767.9432652409309</v>
      </c>
      <c r="AG277" s="6">
        <v>1167.8450156575248</v>
      </c>
      <c r="AH277" s="6">
        <v>337.33735359372474</v>
      </c>
      <c r="AI277" s="6">
        <v>2.0068514814908429</v>
      </c>
      <c r="AJ277" s="6"/>
      <c r="AK277" s="6"/>
      <c r="AL277" s="6"/>
      <c r="AM277" s="6"/>
      <c r="AN277" s="6">
        <v>17.011302866874821</v>
      </c>
      <c r="AO277" s="6">
        <v>5.3046403411132603</v>
      </c>
      <c r="AP277" s="6">
        <v>9.1749151096026722</v>
      </c>
      <c r="AQ277" s="6">
        <v>111.47500000000001</v>
      </c>
      <c r="AR277" s="6"/>
      <c r="AS277" s="6"/>
      <c r="AT277" s="6">
        <v>4.1487083683346446</v>
      </c>
      <c r="AU277" s="6">
        <v>1</v>
      </c>
      <c r="AV277" s="10"/>
      <c r="AW277" s="13">
        <v>265.19148978613964</v>
      </c>
      <c r="AX277" s="1" t="s">
        <v>150</v>
      </c>
      <c r="AY277" s="17">
        <v>35.857086614173198</v>
      </c>
      <c r="AZ277" s="12">
        <v>100</v>
      </c>
      <c r="BA277" s="12">
        <v>0</v>
      </c>
      <c r="BB277" s="12">
        <v>0</v>
      </c>
      <c r="BC277" s="12">
        <v>100</v>
      </c>
      <c r="BD277" s="12">
        <v>0</v>
      </c>
      <c r="BE277" s="12">
        <v>0</v>
      </c>
      <c r="BF277" s="18">
        <v>92.448652583591496</v>
      </c>
      <c r="BG277" s="18">
        <v>7.2013474164085096</v>
      </c>
      <c r="BH277" s="18">
        <v>0.35</v>
      </c>
      <c r="BI277" s="15"/>
      <c r="BJ277" s="19">
        <f t="shared" ca="1" si="35"/>
        <v>1</v>
      </c>
      <c r="BK277" s="18">
        <f t="shared" ca="1" si="36"/>
        <v>14.006139206595851</v>
      </c>
      <c r="BL277" s="17">
        <f t="shared" si="37"/>
        <v>5.7521219614639065</v>
      </c>
      <c r="BM277" s="17">
        <f t="shared" ca="1" si="38"/>
        <v>3.0527389748457305</v>
      </c>
      <c r="BN277" s="16">
        <f t="shared" si="39"/>
        <v>2.9576144868720196</v>
      </c>
      <c r="BO277" s="15"/>
      <c r="BP277" s="2"/>
    </row>
    <row r="278" spans="1:68" x14ac:dyDescent="0.2">
      <c r="A278">
        <v>13.25</v>
      </c>
      <c r="B278">
        <v>2.1</v>
      </c>
      <c r="C278">
        <v>0.20967</v>
      </c>
      <c r="D278">
        <v>-2.1569999999999999E-2</v>
      </c>
      <c r="E278">
        <v>5.4469999999999998E-2</v>
      </c>
      <c r="F278">
        <v>1.8674299999999999</v>
      </c>
      <c r="G278">
        <v>2.0377800000000001</v>
      </c>
      <c r="H278" s="15"/>
      <c r="I278" s="11">
        <f t="shared" si="33"/>
        <v>43.471128608923884</v>
      </c>
      <c r="J278" s="10">
        <f t="shared" si="34"/>
        <v>-36.021128608923881</v>
      </c>
      <c r="K278" s="6">
        <v>115</v>
      </c>
      <c r="L278" s="10">
        <v>4703.9041994750714</v>
      </c>
      <c r="M278" s="10">
        <v>2175.5577427821472</v>
      </c>
      <c r="N278" s="10">
        <v>18.837489063867014</v>
      </c>
      <c r="O278" s="10">
        <v>15.439405733749648</v>
      </c>
      <c r="P278" s="10">
        <v>15.922452741403239</v>
      </c>
      <c r="Q278" s="10">
        <v>0.94515307755437006</v>
      </c>
      <c r="R278" s="10">
        <v>5.9359766545055175</v>
      </c>
      <c r="S278" s="10">
        <v>33.544931087054877</v>
      </c>
      <c r="T278" s="14" t="s">
        <v>33</v>
      </c>
      <c r="U278" s="6">
        <v>3</v>
      </c>
      <c r="V278" s="14" t="s">
        <v>33</v>
      </c>
      <c r="W278" s="6">
        <v>3</v>
      </c>
      <c r="X278" s="14" t="s">
        <v>33</v>
      </c>
      <c r="Y278" s="6">
        <v>3</v>
      </c>
      <c r="Z278" s="14" t="s">
        <v>33</v>
      </c>
      <c r="AA278" s="9">
        <v>3</v>
      </c>
      <c r="AB278" s="7">
        <v>97.81</v>
      </c>
      <c r="AC278" s="6">
        <v>1.8400000000000034</v>
      </c>
      <c r="AD278" s="13">
        <v>0.35</v>
      </c>
      <c r="AE278" s="8">
        <v>1592.2452741403238</v>
      </c>
      <c r="AF278" s="6">
        <v>1579.1603348694252</v>
      </c>
      <c r="AG278" s="6">
        <v>1061.4968494268826</v>
      </c>
      <c r="AH278" s="6">
        <v>302.55309304843598</v>
      </c>
      <c r="AI278" s="6">
        <v>1.6846427440730942</v>
      </c>
      <c r="AJ278" s="6"/>
      <c r="AK278" s="6"/>
      <c r="AL278" s="6"/>
      <c r="AM278" s="6"/>
      <c r="AN278" s="6">
        <v>15.439405733749648</v>
      </c>
      <c r="AO278" s="6">
        <v>5.0735062034756071</v>
      </c>
      <c r="AP278" s="6">
        <v>8.4304779459881782</v>
      </c>
      <c r="AQ278" s="6">
        <v>111.47500000000001</v>
      </c>
      <c r="AR278" s="6"/>
      <c r="AS278" s="6"/>
      <c r="AT278" s="6">
        <v>3.66807713451677</v>
      </c>
      <c r="AU278" s="6">
        <v>1</v>
      </c>
      <c r="AV278" s="10"/>
      <c r="AW278" s="13">
        <v>236.87405023041379</v>
      </c>
      <c r="AX278" s="1" t="s">
        <v>150</v>
      </c>
      <c r="AY278" s="17">
        <v>36.021128608923902</v>
      </c>
      <c r="AZ278" s="12">
        <v>100</v>
      </c>
      <c r="BA278" s="12">
        <v>0</v>
      </c>
      <c r="BB278" s="12">
        <v>0</v>
      </c>
      <c r="BC278" s="12">
        <v>100</v>
      </c>
      <c r="BD278" s="12">
        <v>0</v>
      </c>
      <c r="BE278" s="12">
        <v>0</v>
      </c>
      <c r="BF278" s="18">
        <v>97.81</v>
      </c>
      <c r="BG278" s="18">
        <v>1.8400000000000034</v>
      </c>
      <c r="BH278" s="18">
        <v>0.35</v>
      </c>
      <c r="BI278" s="15"/>
      <c r="BJ278" s="19">
        <f t="shared" ca="1" si="35"/>
        <v>1</v>
      </c>
      <c r="BK278" s="18">
        <f t="shared" ca="1" si="36"/>
        <v>12.475422163984002</v>
      </c>
      <c r="BL278" s="17">
        <f t="shared" si="37"/>
        <v>6.9647620416630254</v>
      </c>
      <c r="BM278" s="17">
        <f t="shared" ca="1" si="38"/>
        <v>3.1450271864766459</v>
      </c>
      <c r="BN278" s="16">
        <f t="shared" si="39"/>
        <v>3.0386209303766556</v>
      </c>
      <c r="BO278" s="15"/>
      <c r="BP278" s="2"/>
    </row>
    <row r="279" spans="1:68" x14ac:dyDescent="0.2">
      <c r="A279">
        <v>13.3</v>
      </c>
      <c r="B279">
        <v>2.1</v>
      </c>
      <c r="C279">
        <v>0.23488000000000001</v>
      </c>
      <c r="D279">
        <v>-2.6349999999999998E-2</v>
      </c>
      <c r="E279">
        <v>-7.8399999999999997E-3</v>
      </c>
      <c r="F279">
        <v>1.86328</v>
      </c>
      <c r="G279">
        <v>2.0388000000000002</v>
      </c>
      <c r="H279" s="15"/>
      <c r="I279" s="11">
        <f t="shared" si="33"/>
        <v>43.635170603674538</v>
      </c>
      <c r="J279" s="10">
        <f t="shared" si="34"/>
        <v>-36.185170603674536</v>
      </c>
      <c r="K279" s="6">
        <v>115</v>
      </c>
      <c r="L279" s="10">
        <v>4722.7690288713966</v>
      </c>
      <c r="M279" s="10">
        <v>2184.1863517060315</v>
      </c>
      <c r="N279" s="10">
        <v>18.908573928258967</v>
      </c>
      <c r="O279" s="10">
        <v>22.088319613965371</v>
      </c>
      <c r="P279" s="10">
        <v>22.331134687331346</v>
      </c>
      <c r="Q279" s="10">
        <v>0.91187745178498147</v>
      </c>
      <c r="R279" s="10">
        <v>4.0834353674929815</v>
      </c>
      <c r="S279" s="10">
        <v>16.862157872637216</v>
      </c>
      <c r="T279" s="14" t="s">
        <v>153</v>
      </c>
      <c r="U279" s="6">
        <v>4</v>
      </c>
      <c r="V279" s="14" t="s">
        <v>151</v>
      </c>
      <c r="W279" s="6">
        <v>4</v>
      </c>
      <c r="X279" s="14" t="s">
        <v>151</v>
      </c>
      <c r="Y279" s="6">
        <v>4</v>
      </c>
      <c r="Z279" s="14" t="s">
        <v>33</v>
      </c>
      <c r="AA279" s="9">
        <v>3</v>
      </c>
      <c r="AB279" s="7">
        <v>59.968921781523527</v>
      </c>
      <c r="AC279" s="6">
        <v>36.824196935984261</v>
      </c>
      <c r="AD279" s="13">
        <v>3.2068812824922093</v>
      </c>
      <c r="AE279" s="8">
        <v>2233.1134687331346</v>
      </c>
      <c r="AF279" s="6">
        <v>2332.0132208964774</v>
      </c>
      <c r="AG279" s="6">
        <v>1488.7423124887564</v>
      </c>
      <c r="AH279" s="6">
        <v>0</v>
      </c>
      <c r="AI279" s="6">
        <v>2.4489183983679612</v>
      </c>
      <c r="AJ279" s="6"/>
      <c r="AK279" s="6"/>
      <c r="AL279" s="6"/>
      <c r="AM279" s="6"/>
      <c r="AN279" s="6">
        <v>14.725546409310247</v>
      </c>
      <c r="AO279" s="6">
        <v>6.2517140830372133</v>
      </c>
      <c r="AP279" s="6">
        <v>11.421196187421295</v>
      </c>
      <c r="AQ279" s="6">
        <v>114.66</v>
      </c>
      <c r="AR279" s="6"/>
      <c r="AS279" s="6"/>
      <c r="AT279" s="6">
        <v>5.4984058955718487</v>
      </c>
      <c r="AU279" s="6">
        <v>1</v>
      </c>
      <c r="AV279" s="10"/>
      <c r="AW279" s="13">
        <v>349.80198313447158</v>
      </c>
      <c r="AX279" s="1" t="s">
        <v>150</v>
      </c>
      <c r="AY279" s="17">
        <v>36.1851706036745</v>
      </c>
      <c r="AZ279" s="12">
        <v>100</v>
      </c>
      <c r="BA279" s="12">
        <v>0</v>
      </c>
      <c r="BB279" s="12">
        <v>0</v>
      </c>
      <c r="BC279" s="12">
        <v>100</v>
      </c>
      <c r="BD279" s="12">
        <v>0</v>
      </c>
      <c r="BE279" s="12">
        <v>0</v>
      </c>
      <c r="BF279" s="18">
        <v>59.968921781523527</v>
      </c>
      <c r="BG279" s="18">
        <v>36.824196935984261</v>
      </c>
      <c r="BH279" s="18">
        <v>3.2068812824922093</v>
      </c>
      <c r="BI279" s="15"/>
      <c r="BJ279" s="19">
        <f t="shared" ca="1" si="35"/>
        <v>1</v>
      </c>
      <c r="BK279" s="18">
        <f t="shared" ca="1" si="36"/>
        <v>18.285756759992214</v>
      </c>
      <c r="BL279" s="17">
        <f t="shared" si="37"/>
        <v>4.5662937387301215</v>
      </c>
      <c r="BM279" s="17">
        <f t="shared" ca="1" si="38"/>
        <v>2.8995733349577413</v>
      </c>
      <c r="BN279" s="16">
        <f t="shared" si="39"/>
        <v>2.8212881592835162</v>
      </c>
      <c r="BO279" s="15"/>
      <c r="BP279" s="2"/>
    </row>
    <row r="280" spans="1:68" x14ac:dyDescent="0.2">
      <c r="A280">
        <v>13.35</v>
      </c>
      <c r="B280">
        <v>2.1</v>
      </c>
      <c r="C280">
        <v>0.20895</v>
      </c>
      <c r="D280">
        <v>-3.6819999999999999E-2</v>
      </c>
      <c r="E280">
        <v>-3.9820000000000001E-2</v>
      </c>
      <c r="F280">
        <v>1.8588800000000001</v>
      </c>
      <c r="G280">
        <v>2.0402300000000002</v>
      </c>
      <c r="H280" s="15"/>
      <c r="I280" s="11">
        <f t="shared" si="33"/>
        <v>43.799212598425193</v>
      </c>
      <c r="J280" s="10">
        <f t="shared" si="34"/>
        <v>-36.34921259842519</v>
      </c>
      <c r="K280" s="6">
        <v>115</v>
      </c>
      <c r="L280" s="10">
        <v>4741.6338582677217</v>
      </c>
      <c r="M280" s="10">
        <v>2192.8149606299157</v>
      </c>
      <c r="N280" s="10">
        <v>18.979658792650916</v>
      </c>
      <c r="O280" s="10">
        <v>15.249512120351973</v>
      </c>
      <c r="P280" s="10">
        <v>15.369030495619443</v>
      </c>
      <c r="Q280" s="10">
        <v>0.83899130077964723</v>
      </c>
      <c r="R280" s="10">
        <v>5.4589734923018121</v>
      </c>
      <c r="S280" s="10">
        <v>8.2998871713520739</v>
      </c>
      <c r="T280" s="14" t="s">
        <v>33</v>
      </c>
      <c r="U280" s="6">
        <v>3</v>
      </c>
      <c r="V280" s="14" t="s">
        <v>33</v>
      </c>
      <c r="W280" s="6">
        <v>3</v>
      </c>
      <c r="X280" s="14" t="s">
        <v>33</v>
      </c>
      <c r="Y280" s="6">
        <v>3</v>
      </c>
      <c r="Z280" s="14" t="s">
        <v>33</v>
      </c>
      <c r="AA280" s="9">
        <v>3</v>
      </c>
      <c r="AB280" s="7">
        <v>97.81</v>
      </c>
      <c r="AC280" s="6">
        <v>1.8400000000000034</v>
      </c>
      <c r="AD280" s="13">
        <v>0.35</v>
      </c>
      <c r="AE280" s="8">
        <v>1536.9030495619443</v>
      </c>
      <c r="AF280" s="6">
        <v>1511.8324436717642</v>
      </c>
      <c r="AG280" s="6">
        <v>1024.6020330412962</v>
      </c>
      <c r="AH280" s="6">
        <v>0</v>
      </c>
      <c r="AI280" s="6">
        <v>1.8318462278854983</v>
      </c>
      <c r="AJ280" s="6"/>
      <c r="AK280" s="6"/>
      <c r="AL280" s="6"/>
      <c r="AM280" s="6"/>
      <c r="AN280" s="6">
        <v>15.249512120351973</v>
      </c>
      <c r="AO280" s="6">
        <v>4.879067092812015</v>
      </c>
      <c r="AP280" s="6">
        <v>8.1722142312890735</v>
      </c>
      <c r="AQ280" s="6">
        <v>111.47500000000001</v>
      </c>
      <c r="AR280" s="6"/>
      <c r="AS280" s="6"/>
      <c r="AT280" s="6">
        <v>3.4724410916215249</v>
      </c>
      <c r="AU280" s="6">
        <v>1</v>
      </c>
      <c r="AV280" s="10"/>
      <c r="AW280" s="13">
        <v>226.77486655076461</v>
      </c>
      <c r="AX280" s="1" t="s">
        <v>150</v>
      </c>
      <c r="AY280" s="17">
        <v>36.349212598425197</v>
      </c>
      <c r="AZ280" s="12">
        <v>100</v>
      </c>
      <c r="BA280" s="12">
        <v>0</v>
      </c>
      <c r="BB280" s="12">
        <v>0</v>
      </c>
      <c r="BC280" s="12">
        <v>100</v>
      </c>
      <c r="BD280" s="12">
        <v>0</v>
      </c>
      <c r="BE280" s="12">
        <v>0</v>
      </c>
      <c r="BF280" s="18">
        <v>97.81</v>
      </c>
      <c r="BG280" s="18">
        <v>1.8400000000000034</v>
      </c>
      <c r="BH280" s="18">
        <v>0.35</v>
      </c>
      <c r="BI280" s="15"/>
      <c r="BJ280" s="19">
        <f t="shared" ca="1" si="35"/>
        <v>1</v>
      </c>
      <c r="BK280" s="18">
        <f t="shared" ca="1" si="36"/>
        <v>11.855276254364544</v>
      </c>
      <c r="BL280" s="17">
        <f t="shared" si="37"/>
        <v>6.4546662238485677</v>
      </c>
      <c r="BM280" s="17">
        <f t="shared" ca="1" si="38"/>
        <v>3.1403227295498692</v>
      </c>
      <c r="BN280" s="16">
        <f t="shared" si="39"/>
        <v>3.026580843457193</v>
      </c>
      <c r="BO280" s="15"/>
      <c r="BP280" s="2"/>
    </row>
    <row r="281" spans="1:68" x14ac:dyDescent="0.2">
      <c r="A281">
        <v>13.4</v>
      </c>
      <c r="B281">
        <v>2.1</v>
      </c>
      <c r="C281">
        <v>0.20874999999999999</v>
      </c>
      <c r="D281">
        <v>-5.9150000000000001E-2</v>
      </c>
      <c r="E281">
        <v>-3.637E-2</v>
      </c>
      <c r="F281">
        <v>1.8516999999999999</v>
      </c>
      <c r="G281">
        <v>2.0382799999999999</v>
      </c>
      <c r="H281" s="15"/>
      <c r="I281" s="11">
        <f t="shared" si="33"/>
        <v>43.963254593175854</v>
      </c>
      <c r="J281" s="10">
        <f t="shared" si="34"/>
        <v>-36.513254593175851</v>
      </c>
      <c r="K281" s="6">
        <v>115</v>
      </c>
      <c r="L281" s="10">
        <v>4760.4986876640478</v>
      </c>
      <c r="M281" s="10">
        <v>2201.4435695538004</v>
      </c>
      <c r="N281" s="10">
        <v>19.050743657042872</v>
      </c>
      <c r="O281" s="10">
        <v>15.196763894408175</v>
      </c>
      <c r="P281" s="10">
        <v>15.329583508213476</v>
      </c>
      <c r="Q281" s="10">
        <v>0.68354261386951165</v>
      </c>
      <c r="R281" s="10">
        <v>4.4589770720337878</v>
      </c>
      <c r="S281" s="10">
        <v>9.2235842920348041</v>
      </c>
      <c r="T281" s="14" t="s">
        <v>33</v>
      </c>
      <c r="U281" s="6">
        <v>3</v>
      </c>
      <c r="V281" s="14" t="s">
        <v>33</v>
      </c>
      <c r="W281" s="6">
        <v>3</v>
      </c>
      <c r="X281" s="14" t="s">
        <v>33</v>
      </c>
      <c r="Y281" s="6">
        <v>3</v>
      </c>
      <c r="Z281" s="14" t="s">
        <v>33</v>
      </c>
      <c r="AA281" s="9">
        <v>3</v>
      </c>
      <c r="AB281" s="7">
        <v>79.539804202500562</v>
      </c>
      <c r="AC281" s="6">
        <v>18.545776266217075</v>
      </c>
      <c r="AD281" s="13">
        <v>1.9144195312823604</v>
      </c>
      <c r="AE281" s="8">
        <v>1532.9583508213477</v>
      </c>
      <c r="AF281" s="6">
        <v>1506.0819257771604</v>
      </c>
      <c r="AG281" s="6">
        <v>1021.9722338808984</v>
      </c>
      <c r="AH281" s="6">
        <v>0</v>
      </c>
      <c r="AI281" s="6">
        <v>2.2426668355661428</v>
      </c>
      <c r="AJ281" s="6"/>
      <c r="AK281" s="6"/>
      <c r="AL281" s="6"/>
      <c r="AM281" s="6"/>
      <c r="AN281" s="6">
        <v>15.196763894408175</v>
      </c>
      <c r="AO281" s="6">
        <v>4.7190603763975192</v>
      </c>
      <c r="AP281" s="6">
        <v>8.1538056371662897</v>
      </c>
      <c r="AQ281" s="6">
        <v>111.47500000000001</v>
      </c>
      <c r="AR281" s="6"/>
      <c r="AS281" s="6"/>
      <c r="AT281" s="6">
        <v>3.4430417574488774</v>
      </c>
      <c r="AU281" s="6">
        <v>1</v>
      </c>
      <c r="AV281" s="10"/>
      <c r="AW281" s="13">
        <v>225.91228886657407</v>
      </c>
      <c r="AX281" s="1" t="s">
        <v>150</v>
      </c>
      <c r="AY281" s="17">
        <v>36.513254593175901</v>
      </c>
      <c r="AZ281" s="12">
        <v>100</v>
      </c>
      <c r="BA281" s="12">
        <v>0</v>
      </c>
      <c r="BB281" s="12">
        <v>0</v>
      </c>
      <c r="BC281" s="12">
        <v>100</v>
      </c>
      <c r="BD281" s="12">
        <v>0</v>
      </c>
      <c r="BE281" s="12">
        <v>0</v>
      </c>
      <c r="BF281" s="18">
        <v>79.539804202500562</v>
      </c>
      <c r="BG281" s="18">
        <v>18.545776266217075</v>
      </c>
      <c r="BH281" s="18">
        <v>1.9144195312823604</v>
      </c>
      <c r="BI281" s="15"/>
      <c r="BJ281" s="19">
        <f t="shared" ca="1" si="35"/>
        <v>1</v>
      </c>
      <c r="BK281" s="18">
        <f t="shared" ca="1" si="36"/>
        <v>11.76440254337847</v>
      </c>
      <c r="BL281" s="17">
        <f t="shared" si="37"/>
        <v>5.2785927461017241</v>
      </c>
      <c r="BM281" s="17">
        <f t="shared" ca="1" si="38"/>
        <v>3.0871737409702327</v>
      </c>
      <c r="BN281" s="16">
        <f t="shared" si="39"/>
        <v>2.9713807034086206</v>
      </c>
      <c r="BO281" s="15"/>
      <c r="BP281" s="2"/>
    </row>
    <row r="282" spans="1:68" x14ac:dyDescent="0.2">
      <c r="A282">
        <v>13.45</v>
      </c>
      <c r="B282">
        <v>2.1</v>
      </c>
      <c r="C282">
        <v>0.20771000000000001</v>
      </c>
      <c r="D282">
        <v>-6.3479999999999995E-2</v>
      </c>
      <c r="E282">
        <v>-3.3959999999999997E-2</v>
      </c>
      <c r="F282">
        <v>1.8504799999999999</v>
      </c>
      <c r="G282">
        <v>2.0422799999999999</v>
      </c>
      <c r="H282" s="15"/>
      <c r="I282" s="11">
        <f t="shared" si="33"/>
        <v>44.127296587926502</v>
      </c>
      <c r="J282" s="10">
        <f t="shared" si="34"/>
        <v>-36.677296587926499</v>
      </c>
      <c r="K282" s="6">
        <v>115</v>
      </c>
      <c r="L282" s="10">
        <v>4779.363517060372</v>
      </c>
      <c r="M282" s="10">
        <v>2210.0721784776847</v>
      </c>
      <c r="N282" s="10">
        <v>19.121828521434818</v>
      </c>
      <c r="O282" s="10">
        <v>14.922473119500427</v>
      </c>
      <c r="P282" s="10">
        <v>15.06458432312491</v>
      </c>
      <c r="Q282" s="10">
        <v>0.65339963069347562</v>
      </c>
      <c r="R282" s="10">
        <v>4.337322668043841</v>
      </c>
      <c r="S282" s="10">
        <v>9.8688335850334674</v>
      </c>
      <c r="T282" s="14" t="s">
        <v>33</v>
      </c>
      <c r="U282" s="6">
        <v>3</v>
      </c>
      <c r="V282" s="14" t="s">
        <v>33</v>
      </c>
      <c r="W282" s="6">
        <v>3</v>
      </c>
      <c r="X282" s="14" t="s">
        <v>33</v>
      </c>
      <c r="Y282" s="6">
        <v>3</v>
      </c>
      <c r="Z282" s="14" t="s">
        <v>33</v>
      </c>
      <c r="AA282" s="9">
        <v>3</v>
      </c>
      <c r="AB282" s="7">
        <v>77.072721658232751</v>
      </c>
      <c r="AC282" s="6">
        <v>20.852457982206772</v>
      </c>
      <c r="AD282" s="13">
        <v>2.0748203595604719</v>
      </c>
      <c r="AE282" s="8">
        <v>1506.4584323124909</v>
      </c>
      <c r="AF282" s="6">
        <v>1473.795855214016</v>
      </c>
      <c r="AG282" s="6">
        <v>1004.3056215416607</v>
      </c>
      <c r="AH282" s="6">
        <v>0</v>
      </c>
      <c r="AI282" s="6">
        <v>2.305569763964566</v>
      </c>
      <c r="AJ282" s="6"/>
      <c r="AK282" s="6"/>
      <c r="AL282" s="6"/>
      <c r="AM282" s="6"/>
      <c r="AN282" s="6">
        <v>14.922473119500427</v>
      </c>
      <c r="AO282" s="6">
        <v>4.641080624181031</v>
      </c>
      <c r="AP282" s="6">
        <v>8.0301393507916252</v>
      </c>
      <c r="AQ282" s="6">
        <v>111.47500000000001</v>
      </c>
      <c r="AR282" s="6"/>
      <c r="AS282" s="6"/>
      <c r="AT282" s="6">
        <v>3.3505339674667156</v>
      </c>
      <c r="AU282" s="6">
        <v>1</v>
      </c>
      <c r="AV282" s="10"/>
      <c r="AW282" s="13">
        <v>221.06937828210241</v>
      </c>
      <c r="AX282" s="1" t="s">
        <v>150</v>
      </c>
      <c r="AY282" s="17">
        <v>36.677296587926499</v>
      </c>
      <c r="AZ282" s="12">
        <v>100</v>
      </c>
      <c r="BA282" s="12">
        <v>0</v>
      </c>
      <c r="BB282" s="12">
        <v>0</v>
      </c>
      <c r="BC282" s="12">
        <v>100</v>
      </c>
      <c r="BD282" s="12">
        <v>0</v>
      </c>
      <c r="BE282" s="12">
        <v>0</v>
      </c>
      <c r="BF282" s="18">
        <v>77.072721658232751</v>
      </c>
      <c r="BG282" s="18">
        <v>20.852457982206772</v>
      </c>
      <c r="BH282" s="18">
        <v>2.0748203595604719</v>
      </c>
      <c r="BI282" s="15"/>
      <c r="BJ282" s="19">
        <f t="shared" ca="1" si="35"/>
        <v>1</v>
      </c>
      <c r="BK282" s="18">
        <f t="shared" ca="1" si="36"/>
        <v>11.470125444794565</v>
      </c>
      <c r="BL282" s="17">
        <f t="shared" si="37"/>
        <v>5.1550663002226234</v>
      </c>
      <c r="BM282" s="17">
        <f t="shared" ca="1" si="38"/>
        <v>3.08928969753938</v>
      </c>
      <c r="BN282" s="16">
        <f t="shared" si="39"/>
        <v>2.9697436955733751</v>
      </c>
      <c r="BO282" s="15"/>
      <c r="BP282" s="2"/>
    </row>
    <row r="283" spans="1:68" x14ac:dyDescent="0.2">
      <c r="A283">
        <v>13.5</v>
      </c>
      <c r="B283">
        <v>2.2000000000000002</v>
      </c>
      <c r="C283">
        <v>0.20560999999999999</v>
      </c>
      <c r="D283">
        <v>-6.5699999999999995E-2</v>
      </c>
      <c r="E283">
        <v>-3.1780000000000003E-2</v>
      </c>
      <c r="F283">
        <v>1.8426800000000001</v>
      </c>
      <c r="G283">
        <v>2.0412300000000001</v>
      </c>
      <c r="H283" s="15"/>
      <c r="I283" s="11">
        <f t="shared" si="33"/>
        <v>44.291338582677163</v>
      </c>
      <c r="J283" s="10">
        <f t="shared" si="34"/>
        <v>-36.84133858267716</v>
      </c>
      <c r="K283" s="6">
        <v>115</v>
      </c>
      <c r="L283" s="10">
        <v>4798.2283464566981</v>
      </c>
      <c r="M283" s="10">
        <v>2218.7007874015694</v>
      </c>
      <c r="N283" s="10">
        <v>19.19291338582677</v>
      </c>
      <c r="O283" s="10">
        <v>14.368616747090547</v>
      </c>
      <c r="P283" s="10">
        <v>14.519132791298354</v>
      </c>
      <c r="Q283" s="10">
        <v>0.6379452605662701</v>
      </c>
      <c r="R283" s="10">
        <v>4.393824822296585</v>
      </c>
      <c r="S283" s="10">
        <v>10.45250306998661</v>
      </c>
      <c r="T283" s="14" t="s">
        <v>33</v>
      </c>
      <c r="U283" s="6">
        <v>3</v>
      </c>
      <c r="V283" s="14" t="s">
        <v>33</v>
      </c>
      <c r="W283" s="6">
        <v>3</v>
      </c>
      <c r="X283" s="14" t="s">
        <v>33</v>
      </c>
      <c r="Y283" s="6">
        <v>3</v>
      </c>
      <c r="Z283" s="14" t="s">
        <v>33</v>
      </c>
      <c r="AA283" s="9">
        <v>3</v>
      </c>
      <c r="AB283" s="7">
        <v>79.549377876816379</v>
      </c>
      <c r="AC283" s="6">
        <v>18.536855853819731</v>
      </c>
      <c r="AD283" s="13">
        <v>1.9137662693638957</v>
      </c>
      <c r="AE283" s="8">
        <v>1451.9132791298355</v>
      </c>
      <c r="AF283" s="6">
        <v>1408.5153909169903</v>
      </c>
      <c r="AG283" s="6">
        <v>963.93495934737655</v>
      </c>
      <c r="AH283" s="6">
        <v>0</v>
      </c>
      <c r="AI283" s="6">
        <v>2.2759214134470551</v>
      </c>
      <c r="AJ283" s="6"/>
      <c r="AK283" s="6"/>
      <c r="AL283" s="6"/>
      <c r="AM283" s="6"/>
      <c r="AN283" s="6">
        <v>14.368616747090547</v>
      </c>
      <c r="AO283" s="6">
        <v>4.5258984000702034</v>
      </c>
      <c r="AP283" s="6">
        <v>7.711479674779012</v>
      </c>
      <c r="AQ283" s="6">
        <v>111.47500000000001</v>
      </c>
      <c r="AR283" s="6"/>
      <c r="AS283" s="6"/>
      <c r="AT283" s="6">
        <v>3.1806533690616541</v>
      </c>
      <c r="AU283" s="6">
        <v>1</v>
      </c>
      <c r="AV283" s="10"/>
      <c r="AW283" s="13">
        <v>211.27730863754857</v>
      </c>
      <c r="AX283" s="1" t="s">
        <v>150</v>
      </c>
      <c r="AY283" s="17">
        <v>36.841338582677203</v>
      </c>
      <c r="AZ283" s="12">
        <v>100</v>
      </c>
      <c r="BA283" s="12">
        <v>0</v>
      </c>
      <c r="BB283" s="12">
        <v>0</v>
      </c>
      <c r="BC283" s="12">
        <v>100</v>
      </c>
      <c r="BD283" s="12">
        <v>0</v>
      </c>
      <c r="BE283" s="12">
        <v>0</v>
      </c>
      <c r="BF283" s="18">
        <v>79.549377876816379</v>
      </c>
      <c r="BG283" s="18">
        <v>18.536855853819731</v>
      </c>
      <c r="BH283" s="18">
        <v>1.9137662693638957</v>
      </c>
      <c r="BI283" s="15"/>
      <c r="BJ283" s="19">
        <f t="shared" ca="1" si="35"/>
        <v>1</v>
      </c>
      <c r="BK283" s="18">
        <f t="shared" ca="1" si="36"/>
        <v>10.925329532392119</v>
      </c>
      <c r="BL283" s="17">
        <f t="shared" si="37"/>
        <v>5.2635666715490297</v>
      </c>
      <c r="BM283" s="17">
        <f t="shared" ca="1" si="38"/>
        <v>3.1114432500057854</v>
      </c>
      <c r="BN283" s="16">
        <f t="shared" si="39"/>
        <v>2.9857622422040255</v>
      </c>
      <c r="BO283" s="15"/>
      <c r="BP283" s="2"/>
    </row>
    <row r="284" spans="1:68" x14ac:dyDescent="0.2">
      <c r="A284">
        <v>13.55</v>
      </c>
      <c r="B284">
        <v>2.1</v>
      </c>
      <c r="C284">
        <v>0.20513000000000001</v>
      </c>
      <c r="D284">
        <v>-6.4579999999999999E-2</v>
      </c>
      <c r="E284">
        <v>-3.006E-2</v>
      </c>
      <c r="F284">
        <v>1.8405</v>
      </c>
      <c r="G284">
        <v>2.0436000000000001</v>
      </c>
      <c r="H284" s="15"/>
      <c r="I284" s="11">
        <f t="shared" si="33"/>
        <v>44.455380577427825</v>
      </c>
      <c r="J284" s="10">
        <f t="shared" si="34"/>
        <v>-37.005380577427822</v>
      </c>
      <c r="K284" s="6">
        <v>115</v>
      </c>
      <c r="L284" s="10">
        <v>4817.0931758530241</v>
      </c>
      <c r="M284" s="10">
        <v>2227.3293963254541</v>
      </c>
      <c r="N284" s="10">
        <v>19.263998250218723</v>
      </c>
      <c r="O284" s="10">
        <v>14.242021004825437</v>
      </c>
      <c r="P284" s="10">
        <v>14.399168391144858</v>
      </c>
      <c r="Q284" s="10">
        <v>0.645742059909725</v>
      </c>
      <c r="R284" s="10">
        <v>4.4845788476704032</v>
      </c>
      <c r="S284" s="10">
        <v>10.913012938848725</v>
      </c>
      <c r="T284" s="14" t="s">
        <v>33</v>
      </c>
      <c r="U284" s="6">
        <v>3</v>
      </c>
      <c r="V284" s="14" t="s">
        <v>33</v>
      </c>
      <c r="W284" s="6">
        <v>3</v>
      </c>
      <c r="X284" s="14" t="s">
        <v>33</v>
      </c>
      <c r="Y284" s="6">
        <v>3</v>
      </c>
      <c r="Z284" s="14" t="s">
        <v>33</v>
      </c>
      <c r="AA284" s="9">
        <v>3</v>
      </c>
      <c r="AB284" s="7">
        <v>82.073061584150324</v>
      </c>
      <c r="AC284" s="6">
        <v>16.195696348067003</v>
      </c>
      <c r="AD284" s="13">
        <v>1.7312420677826756</v>
      </c>
      <c r="AE284" s="8">
        <v>1439.9168391144858</v>
      </c>
      <c r="AF284" s="6">
        <v>1393.2922362285597</v>
      </c>
      <c r="AG284" s="6">
        <v>954.93762933586436</v>
      </c>
      <c r="AH284" s="6">
        <v>0</v>
      </c>
      <c r="AI284" s="6">
        <v>2.2298637931619116</v>
      </c>
      <c r="AJ284" s="6"/>
      <c r="AK284" s="6"/>
      <c r="AL284" s="6"/>
      <c r="AM284" s="6"/>
      <c r="AN284" s="6">
        <v>14.242021004825437</v>
      </c>
      <c r="AO284" s="6">
        <v>4.5163920106582029</v>
      </c>
      <c r="AP284" s="6">
        <v>7.6395010346869148</v>
      </c>
      <c r="AQ284" s="6">
        <v>111.47500000000001</v>
      </c>
      <c r="AR284" s="6"/>
      <c r="AS284" s="6"/>
      <c r="AT284" s="6">
        <v>3.1306248858054087</v>
      </c>
      <c r="AU284" s="6">
        <v>1</v>
      </c>
      <c r="AV284" s="10"/>
      <c r="AW284" s="13">
        <v>208.99383543428394</v>
      </c>
      <c r="AX284" s="1" t="s">
        <v>150</v>
      </c>
      <c r="AY284" s="17">
        <v>37.0053805774278</v>
      </c>
      <c r="AZ284" s="12">
        <v>100</v>
      </c>
      <c r="BA284" s="12">
        <v>0</v>
      </c>
      <c r="BB284" s="12">
        <v>0</v>
      </c>
      <c r="BC284" s="12">
        <v>100</v>
      </c>
      <c r="BD284" s="12">
        <v>0</v>
      </c>
      <c r="BE284" s="12">
        <v>0</v>
      </c>
      <c r="BF284" s="18">
        <v>82.073061584150324</v>
      </c>
      <c r="BG284" s="18">
        <v>16.195696348067003</v>
      </c>
      <c r="BH284" s="18">
        <v>1.7312420677826756</v>
      </c>
      <c r="BI284" s="15"/>
      <c r="BJ284" s="19">
        <f t="shared" ca="1" si="35"/>
        <v>1</v>
      </c>
      <c r="BK284" s="18">
        <f t="shared" ca="1" si="36"/>
        <v>10.766815023408681</v>
      </c>
      <c r="BL284" s="17">
        <f t="shared" si="37"/>
        <v>5.3853926052142214</v>
      </c>
      <c r="BM284" s="17">
        <f t="shared" ca="1" si="38"/>
        <v>3.1226059295719999</v>
      </c>
      <c r="BN284" s="16">
        <f t="shared" si="39"/>
        <v>2.9941214982383517</v>
      </c>
      <c r="BO284" s="15"/>
      <c r="BP284" s="2"/>
    </row>
    <row r="285" spans="1:68" x14ac:dyDescent="0.2">
      <c r="A285">
        <v>13.6</v>
      </c>
      <c r="B285">
        <v>0.5</v>
      </c>
      <c r="C285">
        <v>0.20385</v>
      </c>
      <c r="D285">
        <v>-6.54E-2</v>
      </c>
      <c r="E285">
        <v>-2.8729999999999999E-2</v>
      </c>
      <c r="F285">
        <v>1.8361799999999999</v>
      </c>
      <c r="G285">
        <v>2.0467</v>
      </c>
      <c r="H285" s="15"/>
      <c r="I285" s="11">
        <f t="shared" si="33"/>
        <v>44.619422572178472</v>
      </c>
      <c r="J285" s="10">
        <f t="shared" si="34"/>
        <v>-37.169422572178469</v>
      </c>
      <c r="K285" s="6">
        <v>115</v>
      </c>
      <c r="L285" s="10">
        <v>4835.9580052493484</v>
      </c>
      <c r="M285" s="10">
        <v>2235.9580052493384</v>
      </c>
      <c r="N285" s="10">
        <v>19.335083114610669</v>
      </c>
      <c r="O285" s="10">
        <v>13.904432358785131</v>
      </c>
      <c r="P285" s="10">
        <v>14.066707468946673</v>
      </c>
      <c r="Q285" s="10">
        <v>0.64003368896183832</v>
      </c>
      <c r="R285" s="10">
        <v>4.5499893303017878</v>
      </c>
      <c r="S285" s="10">
        <v>11.269104872329315</v>
      </c>
      <c r="T285" s="14" t="s">
        <v>33</v>
      </c>
      <c r="U285" s="6">
        <v>3</v>
      </c>
      <c r="V285" s="14" t="s">
        <v>33</v>
      </c>
      <c r="W285" s="6">
        <v>3</v>
      </c>
      <c r="X285" s="14" t="s">
        <v>33</v>
      </c>
      <c r="Y285" s="6">
        <v>3</v>
      </c>
      <c r="Z285" s="14" t="s">
        <v>33</v>
      </c>
      <c r="AA285" s="9">
        <v>3</v>
      </c>
      <c r="AB285" s="7">
        <v>84.352258399194312</v>
      </c>
      <c r="AC285" s="6">
        <v>14.102040418015264</v>
      </c>
      <c r="AD285" s="13">
        <v>1.5457011827904286</v>
      </c>
      <c r="AE285" s="8">
        <v>1406.6707468946674</v>
      </c>
      <c r="AF285" s="6">
        <v>1353.0694907113425</v>
      </c>
      <c r="AG285" s="6">
        <v>930.00306017100047</v>
      </c>
      <c r="AH285" s="6">
        <v>0</v>
      </c>
      <c r="AI285" s="6">
        <v>2.1978073516354222</v>
      </c>
      <c r="AJ285" s="6"/>
      <c r="AK285" s="6"/>
      <c r="AL285" s="6"/>
      <c r="AM285" s="6"/>
      <c r="AN285" s="6">
        <v>13.904432358785131</v>
      </c>
      <c r="AO285" s="6">
        <v>4.4519154409427397</v>
      </c>
      <c r="AP285" s="6">
        <v>7.4400244813680034</v>
      </c>
      <c r="AQ285" s="6">
        <v>111.47500000000001</v>
      </c>
      <c r="AR285" s="6"/>
      <c r="AS285" s="6"/>
      <c r="AT285" s="6">
        <v>3.0223933550958964</v>
      </c>
      <c r="AU285" s="6">
        <v>1</v>
      </c>
      <c r="AV285" s="10"/>
      <c r="AW285" s="13">
        <v>202.96042360670137</v>
      </c>
      <c r="AX285" s="1" t="s">
        <v>150</v>
      </c>
      <c r="AY285" s="17">
        <v>37.169422572178497</v>
      </c>
      <c r="AZ285" s="12">
        <v>100</v>
      </c>
      <c r="BA285" s="12">
        <v>0</v>
      </c>
      <c r="BB285" s="12">
        <v>0</v>
      </c>
      <c r="BC285" s="12">
        <v>100</v>
      </c>
      <c r="BD285" s="12">
        <v>0</v>
      </c>
      <c r="BE285" s="12">
        <v>0</v>
      </c>
      <c r="BF285" s="18">
        <v>84.352258399194312</v>
      </c>
      <c r="BG285" s="18">
        <v>14.102040418015264</v>
      </c>
      <c r="BH285" s="18">
        <v>1.5457011827904286</v>
      </c>
      <c r="BI285" s="15"/>
      <c r="BJ285" s="19">
        <f t="shared" ca="1" si="35"/>
        <v>1</v>
      </c>
      <c r="BK285" s="18">
        <f t="shared" ca="1" si="36"/>
        <v>10.419451920809232</v>
      </c>
      <c r="BL285" s="17">
        <f t="shared" si="37"/>
        <v>5.4944510966347924</v>
      </c>
      <c r="BM285" s="17">
        <f t="shared" ca="1" si="38"/>
        <v>3.1391667790946438</v>
      </c>
      <c r="BN285" s="16">
        <f t="shared" si="39"/>
        <v>3.0059714464491702</v>
      </c>
      <c r="BO285" s="15"/>
      <c r="BP285" s="2"/>
    </row>
    <row r="286" spans="1:68" x14ac:dyDescent="0.2">
      <c r="A286">
        <v>13.65</v>
      </c>
      <c r="B286">
        <v>2</v>
      </c>
      <c r="C286">
        <v>0.20200000000000001</v>
      </c>
      <c r="D286">
        <v>-6.5040000000000001E-2</v>
      </c>
      <c r="E286">
        <v>-2.759E-2</v>
      </c>
      <c r="F286">
        <v>1.83188</v>
      </c>
      <c r="G286">
        <v>2.04888</v>
      </c>
      <c r="H286" s="15"/>
      <c r="I286" s="11">
        <f t="shared" si="33"/>
        <v>44.783464566929133</v>
      </c>
      <c r="J286" s="10">
        <f t="shared" si="34"/>
        <v>-37.333464566929131</v>
      </c>
      <c r="K286" s="6">
        <v>115</v>
      </c>
      <c r="L286" s="10">
        <v>4854.8228346456744</v>
      </c>
      <c r="M286" s="10">
        <v>2244.5866141732231</v>
      </c>
      <c r="N286" s="10">
        <v>19.406167979002625</v>
      </c>
      <c r="O286" s="10">
        <v>13.416511268805001</v>
      </c>
      <c r="P286" s="10">
        <v>13.583181570831218</v>
      </c>
      <c r="Q286" s="10">
        <v>0.64253980303652036</v>
      </c>
      <c r="R286" s="10">
        <v>4.7304072296016599</v>
      </c>
      <c r="S286" s="10">
        <v>11.574326529598391</v>
      </c>
      <c r="T286" s="14" t="s">
        <v>33</v>
      </c>
      <c r="U286" s="6">
        <v>3</v>
      </c>
      <c r="V286" s="14" t="s">
        <v>33</v>
      </c>
      <c r="W286" s="6">
        <v>3</v>
      </c>
      <c r="X286" s="14" t="s">
        <v>33</v>
      </c>
      <c r="Y286" s="6">
        <v>3</v>
      </c>
      <c r="Z286" s="14" t="s">
        <v>33</v>
      </c>
      <c r="AA286" s="9">
        <v>3</v>
      </c>
      <c r="AB286" s="7">
        <v>89.748445069183219</v>
      </c>
      <c r="AC286" s="6">
        <v>9.2428430188888768</v>
      </c>
      <c r="AD286" s="13">
        <v>1.0087119119279042</v>
      </c>
      <c r="AE286" s="8">
        <v>1358.3181570831218</v>
      </c>
      <c r="AF286" s="6">
        <v>1295.0743950862109</v>
      </c>
      <c r="AG286" s="6">
        <v>893.73861781234143</v>
      </c>
      <c r="AH286" s="6">
        <v>0</v>
      </c>
      <c r="AI286" s="6">
        <v>2.1139829013922093</v>
      </c>
      <c r="AJ286" s="6"/>
      <c r="AK286" s="6"/>
      <c r="AL286" s="6"/>
      <c r="AM286" s="6"/>
      <c r="AN286" s="6">
        <v>13.416511268805001</v>
      </c>
      <c r="AO286" s="6">
        <v>4.367822749338548</v>
      </c>
      <c r="AP286" s="6">
        <v>7.1499089424987305</v>
      </c>
      <c r="AQ286" s="6">
        <v>111.47500000000001</v>
      </c>
      <c r="AR286" s="6"/>
      <c r="AS286" s="6"/>
      <c r="AT286" s="6">
        <v>2.8738266728830468</v>
      </c>
      <c r="AU286" s="6">
        <v>1</v>
      </c>
      <c r="AV286" s="10"/>
      <c r="AW286" s="13">
        <v>194.26115926293164</v>
      </c>
      <c r="AX286" s="1" t="s">
        <v>150</v>
      </c>
      <c r="AY286" s="17">
        <v>37.333464566929102</v>
      </c>
      <c r="AZ286" s="12">
        <v>100</v>
      </c>
      <c r="BA286" s="12">
        <v>0</v>
      </c>
      <c r="BB286" s="12">
        <v>0</v>
      </c>
      <c r="BC286" s="12">
        <v>100</v>
      </c>
      <c r="BD286" s="12">
        <v>0</v>
      </c>
      <c r="BE286" s="12">
        <v>0</v>
      </c>
      <c r="BF286" s="18">
        <v>89.748445069183219</v>
      </c>
      <c r="BG286" s="18">
        <v>9.2428430188888768</v>
      </c>
      <c r="BH286" s="18">
        <v>1.0087119119279042</v>
      </c>
      <c r="BI286" s="15"/>
      <c r="BJ286" s="19">
        <f t="shared" ca="1" si="35"/>
        <v>1</v>
      </c>
      <c r="BK286" s="18">
        <f t="shared" ca="1" si="36"/>
        <v>9.9401556465376402</v>
      </c>
      <c r="BL286" s="17">
        <f t="shared" si="37"/>
        <v>5.7597081527755192</v>
      </c>
      <c r="BM286" s="17">
        <f t="shared" ca="1" si="38"/>
        <v>3.1679284266144698</v>
      </c>
      <c r="BN286" s="16">
        <f t="shared" si="39"/>
        <v>3.0283860921915835</v>
      </c>
      <c r="BO286" s="15"/>
      <c r="BP286" s="2"/>
    </row>
    <row r="287" spans="1:68" x14ac:dyDescent="0.2">
      <c r="A287">
        <v>13.7</v>
      </c>
      <c r="B287">
        <v>2.1</v>
      </c>
      <c r="C287">
        <v>0.20041999999999999</v>
      </c>
      <c r="D287">
        <v>-7.4770000000000003E-2</v>
      </c>
      <c r="E287">
        <v>-1.6119999999999999E-2</v>
      </c>
      <c r="F287">
        <v>1.8270299999999999</v>
      </c>
      <c r="G287">
        <v>2.0506799999999998</v>
      </c>
      <c r="H287" s="15"/>
      <c r="I287" s="11">
        <f t="shared" si="33"/>
        <v>44.947506561679788</v>
      </c>
      <c r="J287" s="10">
        <f t="shared" si="34"/>
        <v>-37.497506561679785</v>
      </c>
      <c r="K287" s="6">
        <v>115</v>
      </c>
      <c r="L287" s="10">
        <v>4873.6876640419996</v>
      </c>
      <c r="M287" s="10">
        <v>2253.2152230971074</v>
      </c>
      <c r="N287" s="10">
        <v>19.477252843394574</v>
      </c>
      <c r="O287" s="10">
        <v>12.999800283848993</v>
      </c>
      <c r="P287" s="10">
        <v>13.210692384724174</v>
      </c>
      <c r="Q287" s="10">
        <v>0.57480510874025437</v>
      </c>
      <c r="R287" s="10">
        <v>4.3510596719738528</v>
      </c>
      <c r="S287" s="10">
        <v>14.645284782998662</v>
      </c>
      <c r="T287" s="14" t="s">
        <v>33</v>
      </c>
      <c r="U287" s="6">
        <v>3</v>
      </c>
      <c r="V287" s="14" t="s">
        <v>33</v>
      </c>
      <c r="W287" s="6">
        <v>3</v>
      </c>
      <c r="X287" s="14" t="s">
        <v>33</v>
      </c>
      <c r="Y287" s="6">
        <v>3</v>
      </c>
      <c r="Z287" s="14" t="s">
        <v>33</v>
      </c>
      <c r="AA287" s="9">
        <v>3</v>
      </c>
      <c r="AB287" s="7">
        <v>81.643037695541906</v>
      </c>
      <c r="AC287" s="6">
        <v>16.593052298926082</v>
      </c>
      <c r="AD287" s="13">
        <v>1.7639100055320078</v>
      </c>
      <c r="AE287" s="8">
        <v>1321.0692384724175</v>
      </c>
      <c r="AF287" s="6">
        <v>1250.1424420503045</v>
      </c>
      <c r="AG287" s="6">
        <v>865.80192885431302</v>
      </c>
      <c r="AH287" s="6">
        <v>0</v>
      </c>
      <c r="AI287" s="6">
        <v>2.2982907047706638</v>
      </c>
      <c r="AJ287" s="6"/>
      <c r="AK287" s="6"/>
      <c r="AL287" s="6"/>
      <c r="AM287" s="6"/>
      <c r="AN287" s="6">
        <v>12.999800283848993</v>
      </c>
      <c r="AO287" s="6">
        <v>4.2260400169258157</v>
      </c>
      <c r="AP287" s="6">
        <v>6.9264154308345045</v>
      </c>
      <c r="AQ287" s="6">
        <v>111.47500000000001</v>
      </c>
      <c r="AR287" s="6"/>
      <c r="AS287" s="6"/>
      <c r="AT287" s="6">
        <v>2.7571019815316404</v>
      </c>
      <c r="AU287" s="6">
        <v>1</v>
      </c>
      <c r="AV287" s="10"/>
      <c r="AW287" s="13">
        <v>187.52136630754566</v>
      </c>
      <c r="AX287" s="1" t="s">
        <v>150</v>
      </c>
      <c r="AY287" s="17">
        <v>37.497506561679799</v>
      </c>
      <c r="AZ287" s="12">
        <v>100</v>
      </c>
      <c r="BA287" s="12">
        <v>0</v>
      </c>
      <c r="BB287" s="12">
        <v>0</v>
      </c>
      <c r="BC287" s="12">
        <v>100</v>
      </c>
      <c r="BD287" s="12">
        <v>0</v>
      </c>
      <c r="BE287" s="12">
        <v>0</v>
      </c>
      <c r="BF287" s="18">
        <v>81.643037695541906</v>
      </c>
      <c r="BG287" s="18">
        <v>16.593052298926082</v>
      </c>
      <c r="BH287" s="18">
        <v>1.7639100055320078</v>
      </c>
      <c r="BI287" s="15"/>
      <c r="BJ287" s="19">
        <f t="shared" ca="1" si="35"/>
        <v>1</v>
      </c>
      <c r="BK287" s="18">
        <f t="shared" ca="1" si="36"/>
        <v>9.5630887296191958</v>
      </c>
      <c r="BL287" s="17">
        <f t="shared" si="37"/>
        <v>5.3351883120357666</v>
      </c>
      <c r="BM287" s="17">
        <f t="shared" ca="1" si="38"/>
        <v>3.1604609719876273</v>
      </c>
      <c r="BN287" s="16">
        <f t="shared" si="39"/>
        <v>3.0153038420015386</v>
      </c>
      <c r="BO287" s="15"/>
      <c r="BP287" s="2"/>
    </row>
    <row r="288" spans="1:68" x14ac:dyDescent="0.2">
      <c r="A288">
        <v>13.75</v>
      </c>
      <c r="B288">
        <v>2.1</v>
      </c>
      <c r="C288">
        <v>0.20025999999999999</v>
      </c>
      <c r="D288">
        <v>-7.954E-2</v>
      </c>
      <c r="E288">
        <v>-6.0699999999999999E-3</v>
      </c>
      <c r="F288">
        <v>1.82155</v>
      </c>
      <c r="G288">
        <v>2.0505800000000001</v>
      </c>
      <c r="H288" s="15"/>
      <c r="I288" s="11">
        <f t="shared" si="33"/>
        <v>45.111548556430442</v>
      </c>
      <c r="J288" s="10">
        <f t="shared" si="34"/>
        <v>-37.661548556430439</v>
      </c>
      <c r="K288" s="6">
        <v>115</v>
      </c>
      <c r="L288" s="10">
        <v>4892.5524934383247</v>
      </c>
      <c r="M288" s="10">
        <v>2261.8438320209916</v>
      </c>
      <c r="N288" s="10">
        <v>19.548337707786526</v>
      </c>
      <c r="O288" s="10">
        <v>12.957601703093957</v>
      </c>
      <c r="P288" s="10">
        <v>13.207240890144559</v>
      </c>
      <c r="Q288" s="10">
        <v>0.54159909725071809</v>
      </c>
      <c r="R288" s="10">
        <v>4.1007739750917045</v>
      </c>
      <c r="S288" s="10">
        <v>17.336054656291829</v>
      </c>
      <c r="T288" s="14" t="s">
        <v>33</v>
      </c>
      <c r="U288" s="6">
        <v>3</v>
      </c>
      <c r="V288" s="14" t="s">
        <v>33</v>
      </c>
      <c r="W288" s="6">
        <v>3</v>
      </c>
      <c r="X288" s="14" t="s">
        <v>33</v>
      </c>
      <c r="Y288" s="6">
        <v>3</v>
      </c>
      <c r="Z288" s="14" t="s">
        <v>33</v>
      </c>
      <c r="AA288" s="9">
        <v>3</v>
      </c>
      <c r="AB288" s="7">
        <v>75.882555709245352</v>
      </c>
      <c r="AC288" s="6">
        <v>21.969844180848199</v>
      </c>
      <c r="AD288" s="13">
        <v>2.1476001099064423</v>
      </c>
      <c r="AE288" s="8">
        <v>1320.724089014456</v>
      </c>
      <c r="AF288" s="6">
        <v>1248.6266880176245</v>
      </c>
      <c r="AG288" s="6">
        <v>865.54306676084195</v>
      </c>
      <c r="AH288" s="6">
        <v>0</v>
      </c>
      <c r="AI288" s="6">
        <v>2.4385640517474201</v>
      </c>
      <c r="AJ288" s="6"/>
      <c r="AK288" s="6"/>
      <c r="AL288" s="6"/>
      <c r="AM288" s="6"/>
      <c r="AN288" s="6">
        <v>12.957601703093957</v>
      </c>
      <c r="AO288" s="6">
        <v>4.1907976994898828</v>
      </c>
      <c r="AP288" s="6">
        <v>6.9243445340867353</v>
      </c>
      <c r="AQ288" s="6">
        <v>111.47500000000001</v>
      </c>
      <c r="AR288" s="6"/>
      <c r="AS288" s="6"/>
      <c r="AT288" s="6">
        <v>2.7415853360976969</v>
      </c>
      <c r="AU288" s="6">
        <v>1</v>
      </c>
      <c r="AV288" s="10"/>
      <c r="AW288" s="13">
        <v>187.29400320264369</v>
      </c>
      <c r="AX288" s="1" t="s">
        <v>150</v>
      </c>
      <c r="AY288" s="17">
        <v>37.661548556430397</v>
      </c>
      <c r="AZ288" s="12">
        <v>100</v>
      </c>
      <c r="BA288" s="12">
        <v>0</v>
      </c>
      <c r="BB288" s="12">
        <v>0</v>
      </c>
      <c r="BC288" s="12">
        <v>100</v>
      </c>
      <c r="BD288" s="12">
        <v>0</v>
      </c>
      <c r="BE288" s="12">
        <v>0</v>
      </c>
      <c r="BF288" s="18">
        <v>75.882555709245352</v>
      </c>
      <c r="BG288" s="18">
        <v>21.969844180848199</v>
      </c>
      <c r="BH288" s="18">
        <v>2.1476001099064423</v>
      </c>
      <c r="BI288" s="15"/>
      <c r="BJ288" s="19">
        <f t="shared" ca="1" si="35"/>
        <v>1</v>
      </c>
      <c r="BK288" s="18">
        <f t="shared" ca="1" si="36"/>
        <v>9.5152145263807295</v>
      </c>
      <c r="BL288" s="17">
        <f t="shared" si="37"/>
        <v>5.0329976465596671</v>
      </c>
      <c r="BM288" s="17">
        <f t="shared" ca="1" si="38"/>
        <v>3.1466483631873463</v>
      </c>
      <c r="BN288" s="16">
        <f t="shared" si="39"/>
        <v>2.9996029413962444</v>
      </c>
      <c r="BO288" s="15"/>
      <c r="BP288" s="2"/>
    </row>
    <row r="289" spans="1:68" x14ac:dyDescent="0.2">
      <c r="A289">
        <v>13.8</v>
      </c>
      <c r="B289">
        <v>2.1</v>
      </c>
      <c r="C289">
        <v>0.19649</v>
      </c>
      <c r="D289">
        <v>-8.9099999999999999E-2</v>
      </c>
      <c r="E289">
        <v>9.5E-4</v>
      </c>
      <c r="F289">
        <v>1.8167800000000001</v>
      </c>
      <c r="G289">
        <v>2.0510999999999999</v>
      </c>
      <c r="H289" s="15"/>
      <c r="I289" s="11">
        <f t="shared" si="33"/>
        <v>45.275590551181104</v>
      </c>
      <c r="J289" s="10">
        <f t="shared" si="34"/>
        <v>-37.825590551181101</v>
      </c>
      <c r="K289" s="6">
        <v>115</v>
      </c>
      <c r="L289" s="10">
        <v>4911.4173228346508</v>
      </c>
      <c r="M289" s="10">
        <v>2270.4724409448763</v>
      </c>
      <c r="N289" s="10">
        <v>19.619422572178479</v>
      </c>
      <c r="O289" s="10">
        <v>11.963297644053366</v>
      </c>
      <c r="P289" s="10">
        <v>12.24000195995486</v>
      </c>
      <c r="Q289" s="10">
        <v>0.47504784571194097</v>
      </c>
      <c r="R289" s="10">
        <v>3.8811092291172549</v>
      </c>
      <c r="S289" s="10">
        <v>19.215577493159305</v>
      </c>
      <c r="T289" s="14" t="s">
        <v>33</v>
      </c>
      <c r="U289" s="6">
        <v>3</v>
      </c>
      <c r="V289" s="14" t="s">
        <v>33</v>
      </c>
      <c r="W289" s="6">
        <v>3</v>
      </c>
      <c r="X289" s="14" t="s">
        <v>33</v>
      </c>
      <c r="Y289" s="6">
        <v>3</v>
      </c>
      <c r="Z289" s="14" t="s">
        <v>33</v>
      </c>
      <c r="AA289" s="9">
        <v>3</v>
      </c>
      <c r="AB289" s="7">
        <v>72.921298577745077</v>
      </c>
      <c r="AC289" s="6">
        <v>24.757437238799852</v>
      </c>
      <c r="AD289" s="13">
        <v>2.3212641834550691</v>
      </c>
      <c r="AE289" s="8">
        <v>1224.0001959954859</v>
      </c>
      <c r="AF289" s="6">
        <v>1133.7241768543468</v>
      </c>
      <c r="AG289" s="6">
        <v>793.00014699661449</v>
      </c>
      <c r="AH289" s="6">
        <v>0</v>
      </c>
      <c r="AI289" s="6">
        <v>2.576582984312056</v>
      </c>
      <c r="AJ289" s="6"/>
      <c r="AK289" s="6"/>
      <c r="AL289" s="6"/>
      <c r="AM289" s="6"/>
      <c r="AN289" s="6">
        <v>11.963297644053366</v>
      </c>
      <c r="AO289" s="6">
        <v>3.9320371364172595</v>
      </c>
      <c r="AP289" s="6">
        <v>6.3440011759729158</v>
      </c>
      <c r="AQ289" s="6">
        <v>111.47500000000001</v>
      </c>
      <c r="AR289" s="6"/>
      <c r="AS289" s="6"/>
      <c r="AT289" s="6">
        <v>2.4665523519460635</v>
      </c>
      <c r="AU289" s="6">
        <v>1</v>
      </c>
      <c r="AV289" s="10"/>
      <c r="AW289" s="13">
        <v>170.05862652815199</v>
      </c>
      <c r="AX289" s="1" t="s">
        <v>150</v>
      </c>
      <c r="AY289" s="17">
        <v>37.825590551181101</v>
      </c>
      <c r="AZ289" s="12">
        <v>100</v>
      </c>
      <c r="BA289" s="12">
        <v>0</v>
      </c>
      <c r="BB289" s="12">
        <v>0</v>
      </c>
      <c r="BC289" s="12">
        <v>100</v>
      </c>
      <c r="BD289" s="12">
        <v>0</v>
      </c>
      <c r="BE289" s="12">
        <v>0</v>
      </c>
      <c r="BF289" s="18">
        <v>72.921298577745077</v>
      </c>
      <c r="BG289" s="18">
        <v>24.757437238799852</v>
      </c>
      <c r="BH289" s="18">
        <v>2.3212641834550691</v>
      </c>
      <c r="BI289" s="15"/>
      <c r="BJ289" s="19">
        <f t="shared" ca="1" si="35"/>
        <v>1</v>
      </c>
      <c r="BK289" s="18">
        <f t="shared" ca="1" si="36"/>
        <v>8.6187289676731051</v>
      </c>
      <c r="BL289" s="17">
        <f t="shared" si="37"/>
        <v>4.8552085594464627</v>
      </c>
      <c r="BM289" s="17">
        <f t="shared" ca="1" si="38"/>
        <v>3.1713729791033591</v>
      </c>
      <c r="BN289" s="16">
        <f t="shared" si="39"/>
        <v>3.0113941877390356</v>
      </c>
      <c r="BO289" s="15"/>
      <c r="BP289" s="2"/>
    </row>
    <row r="290" spans="1:68" x14ac:dyDescent="0.2">
      <c r="A290">
        <v>13.85</v>
      </c>
      <c r="B290">
        <v>2.1</v>
      </c>
      <c r="C290">
        <v>0.19236</v>
      </c>
      <c r="D290">
        <v>-9.7689999999999999E-2</v>
      </c>
      <c r="E290">
        <v>3.9500000000000004E-3</v>
      </c>
      <c r="F290">
        <v>1.8156000000000001</v>
      </c>
      <c r="G290">
        <v>2.0544799999999999</v>
      </c>
      <c r="H290" s="15"/>
      <c r="I290" s="11">
        <f t="shared" si="33"/>
        <v>45.439632545931758</v>
      </c>
      <c r="J290" s="10">
        <f t="shared" si="34"/>
        <v>-37.989632545931755</v>
      </c>
      <c r="K290" s="6">
        <v>115</v>
      </c>
      <c r="L290" s="10">
        <v>4930.282152230976</v>
      </c>
      <c r="M290" s="10">
        <v>2279.1010498687606</v>
      </c>
      <c r="N290" s="10">
        <v>19.690507436570428</v>
      </c>
      <c r="O290" s="10">
        <v>10.874046778313941</v>
      </c>
      <c r="P290" s="10">
        <v>11.162317388596158</v>
      </c>
      <c r="Q290" s="10">
        <v>0.41524917931883465</v>
      </c>
      <c r="R290" s="10">
        <v>3.7200982991495013</v>
      </c>
      <c r="S290" s="10">
        <v>20.018792380709499</v>
      </c>
      <c r="T290" s="14" t="s">
        <v>33</v>
      </c>
      <c r="U290" s="6">
        <v>3</v>
      </c>
      <c r="V290" s="14" t="s">
        <v>33</v>
      </c>
      <c r="W290" s="6">
        <v>3</v>
      </c>
      <c r="X290" s="14" t="s">
        <v>33</v>
      </c>
      <c r="Y290" s="6">
        <v>3</v>
      </c>
      <c r="Z290" s="14" t="s">
        <v>33</v>
      </c>
      <c r="AA290" s="9">
        <v>3</v>
      </c>
      <c r="AB290" s="7">
        <v>71.784081876863098</v>
      </c>
      <c r="AC290" s="6">
        <v>25.829042211394025</v>
      </c>
      <c r="AD290" s="13">
        <v>2.3868759117428704</v>
      </c>
      <c r="AE290" s="8">
        <v>1116.2317388596157</v>
      </c>
      <c r="AF290" s="6">
        <v>1005.8280608476566</v>
      </c>
      <c r="AG290" s="6">
        <v>712.17380414471177</v>
      </c>
      <c r="AH290" s="6">
        <v>6.7532902794323171</v>
      </c>
      <c r="AI290" s="6">
        <v>2.6881010112787145</v>
      </c>
      <c r="AJ290" s="6"/>
      <c r="AK290" s="6"/>
      <c r="AL290" s="6"/>
      <c r="AM290" s="6"/>
      <c r="AN290" s="6">
        <v>10.874046778313941</v>
      </c>
      <c r="AO290" s="6">
        <v>3.6572668064943668</v>
      </c>
      <c r="AP290" s="6">
        <v>5.697390433157695</v>
      </c>
      <c r="AQ290" s="6">
        <v>111.47500000000001</v>
      </c>
      <c r="AR290" s="6"/>
      <c r="AS290" s="6"/>
      <c r="AT290" s="6">
        <v>2.1658348090449189</v>
      </c>
      <c r="AU290" s="6">
        <v>1</v>
      </c>
      <c r="AV290" s="10"/>
      <c r="AW290" s="13">
        <v>150.8742091271485</v>
      </c>
      <c r="AX290" s="1" t="s">
        <v>150</v>
      </c>
      <c r="AY290" s="17">
        <v>37.989632545931798</v>
      </c>
      <c r="AZ290" s="12">
        <v>100</v>
      </c>
      <c r="BA290" s="12">
        <v>0</v>
      </c>
      <c r="BB290" s="12">
        <v>0</v>
      </c>
      <c r="BC290" s="12">
        <v>100</v>
      </c>
      <c r="BD290" s="12">
        <v>0</v>
      </c>
      <c r="BE290" s="12">
        <v>0</v>
      </c>
      <c r="BF290" s="18">
        <v>71.784081876863098</v>
      </c>
      <c r="BG290" s="18">
        <v>25.829042211394025</v>
      </c>
      <c r="BH290" s="18">
        <v>2.3868759117428704</v>
      </c>
      <c r="BI290" s="15"/>
      <c r="BJ290" s="19">
        <f t="shared" ca="1" si="35"/>
        <v>1</v>
      </c>
      <c r="BK290" s="18">
        <f t="shared" ca="1" si="36"/>
        <v>7.6321111896126652</v>
      </c>
      <c r="BL290" s="17">
        <f t="shared" si="37"/>
        <v>4.774528702182816</v>
      </c>
      <c r="BM290" s="17">
        <f t="shared" ca="1" si="38"/>
        <v>3.2094149906460543</v>
      </c>
      <c r="BN290" s="16">
        <f t="shared" si="39"/>
        <v>3.0325885728412048</v>
      </c>
      <c r="BO290" s="15"/>
      <c r="BP290" s="2"/>
    </row>
    <row r="291" spans="1:68" x14ac:dyDescent="0.2">
      <c r="A291">
        <v>13.9</v>
      </c>
      <c r="B291">
        <v>2.2999999999999998</v>
      </c>
      <c r="C291">
        <v>0.19486999999999999</v>
      </c>
      <c r="D291">
        <v>-0.10417999999999999</v>
      </c>
      <c r="E291">
        <v>5.4799999999999996E-3</v>
      </c>
      <c r="F291">
        <v>1.8147500000000001</v>
      </c>
      <c r="G291">
        <v>2.0590799999999998</v>
      </c>
      <c r="H291" s="15"/>
      <c r="I291" s="11">
        <f t="shared" si="33"/>
        <v>45.603674540682412</v>
      </c>
      <c r="J291" s="10">
        <f t="shared" si="34"/>
        <v>-38.15367454068241</v>
      </c>
      <c r="K291" s="6">
        <v>115</v>
      </c>
      <c r="L291" s="10">
        <v>4949.1469816273011</v>
      </c>
      <c r="M291" s="10">
        <v>2287.7296587926448</v>
      </c>
      <c r="N291" s="10">
        <v>19.761592300962377</v>
      </c>
      <c r="O291" s="10">
        <v>11.536037013908599</v>
      </c>
      <c r="P291" s="10">
        <v>11.830206434324985</v>
      </c>
      <c r="Q291" s="10">
        <v>0.3700695116947067</v>
      </c>
      <c r="R291" s="10">
        <v>3.1281745906052936</v>
      </c>
      <c r="S291" s="10">
        <v>20.428431973360105</v>
      </c>
      <c r="T291" s="14" t="s">
        <v>153</v>
      </c>
      <c r="U291" s="6">
        <v>4</v>
      </c>
      <c r="V291" s="14" t="s">
        <v>33</v>
      </c>
      <c r="W291" s="6">
        <v>3</v>
      </c>
      <c r="X291" s="14" t="s">
        <v>33</v>
      </c>
      <c r="Y291" s="6">
        <v>3</v>
      </c>
      <c r="Z291" s="14" t="s">
        <v>33</v>
      </c>
      <c r="AA291" s="9">
        <v>3</v>
      </c>
      <c r="AB291" s="7">
        <v>55.593636245402067</v>
      </c>
      <c r="AC291" s="6">
        <v>40.743623507264815</v>
      </c>
      <c r="AD291" s="13">
        <v>3.6627402473331196</v>
      </c>
      <c r="AE291" s="8">
        <v>1183.0206434324987</v>
      </c>
      <c r="AF291" s="6">
        <v>1083.2935468512642</v>
      </c>
      <c r="AG291" s="6">
        <v>762.26548257437389</v>
      </c>
      <c r="AH291" s="6">
        <v>13.717844689324693</v>
      </c>
      <c r="AI291" s="6">
        <v>3.1967525182362109</v>
      </c>
      <c r="AJ291" s="6"/>
      <c r="AK291" s="6"/>
      <c r="AL291" s="6"/>
      <c r="AM291" s="6"/>
      <c r="AN291" s="6">
        <v>7.6906913426057324</v>
      </c>
      <c r="AO291" s="6">
        <v>3.7221751538883101</v>
      </c>
      <c r="AP291" s="6">
        <v>6.098123860594991</v>
      </c>
      <c r="AQ291" s="6">
        <v>114.66</v>
      </c>
      <c r="AR291" s="6"/>
      <c r="AS291" s="6"/>
      <c r="AT291" s="6">
        <v>2.3312262804018848</v>
      </c>
      <c r="AU291" s="6">
        <v>1</v>
      </c>
      <c r="AV291" s="10"/>
      <c r="AW291" s="13">
        <v>162.49403202768963</v>
      </c>
      <c r="AX291" s="1" t="s">
        <v>150</v>
      </c>
      <c r="AY291" s="17">
        <v>38.153674540682402</v>
      </c>
      <c r="AZ291" s="12">
        <v>100</v>
      </c>
      <c r="BA291" s="12">
        <v>0</v>
      </c>
      <c r="BB291" s="12">
        <v>0</v>
      </c>
      <c r="BC291" s="12">
        <v>100</v>
      </c>
      <c r="BD291" s="12">
        <v>0</v>
      </c>
      <c r="BE291" s="12">
        <v>0</v>
      </c>
      <c r="BF291" s="18">
        <v>55.593636245402067</v>
      </c>
      <c r="BG291" s="18">
        <v>40.743623507264815</v>
      </c>
      <c r="BH291" s="18">
        <v>3.6627402473331196</v>
      </c>
      <c r="BI291" s="15"/>
      <c r="BJ291" s="19">
        <f t="shared" ca="1" si="35"/>
        <v>1</v>
      </c>
      <c r="BK291" s="18">
        <f t="shared" ca="1" si="36"/>
        <v>8.1789672197971086</v>
      </c>
      <c r="BL291" s="17">
        <f t="shared" si="37"/>
        <v>3.955579637734409</v>
      </c>
      <c r="BM291" s="17">
        <f t="shared" ca="1" si="38"/>
        <v>3.1372031801612144</v>
      </c>
      <c r="BN291" s="16">
        <f t="shared" si="39"/>
        <v>2.9681351143110533</v>
      </c>
      <c r="BO291" s="15"/>
      <c r="BP291" s="2"/>
    </row>
    <row r="292" spans="1:68" x14ac:dyDescent="0.2">
      <c r="A292">
        <v>13.95</v>
      </c>
      <c r="B292">
        <v>2.1</v>
      </c>
      <c r="C292">
        <v>0.20055000000000001</v>
      </c>
      <c r="D292">
        <v>-9.486E-2</v>
      </c>
      <c r="E292">
        <v>7.77E-3</v>
      </c>
      <c r="F292">
        <v>1.80653</v>
      </c>
      <c r="G292">
        <v>2.0556299999999998</v>
      </c>
      <c r="H292" s="15"/>
      <c r="I292" s="11">
        <f t="shared" si="33"/>
        <v>45.767716535433067</v>
      </c>
      <c r="J292" s="10">
        <f t="shared" si="34"/>
        <v>-38.317716535433064</v>
      </c>
      <c r="K292" s="6">
        <v>115</v>
      </c>
      <c r="L292" s="10">
        <v>4968.0118110236263</v>
      </c>
      <c r="M292" s="10">
        <v>2296.3582677165291</v>
      </c>
      <c r="N292" s="10">
        <v>19.832677165354326</v>
      </c>
      <c r="O292" s="10">
        <v>13.034086630712464</v>
      </c>
      <c r="P292" s="10">
        <v>13.337084989172801</v>
      </c>
      <c r="Q292" s="10">
        <v>0.43495002051702919</v>
      </c>
      <c r="R292" s="10">
        <v>3.2612075342559983</v>
      </c>
      <c r="S292" s="10">
        <v>21.04155267085676</v>
      </c>
      <c r="T292" s="14" t="s">
        <v>153</v>
      </c>
      <c r="U292" s="6">
        <v>4</v>
      </c>
      <c r="V292" s="14" t="s">
        <v>151</v>
      </c>
      <c r="W292" s="6">
        <v>4</v>
      </c>
      <c r="X292" s="14" t="s">
        <v>33</v>
      </c>
      <c r="Y292" s="6">
        <v>3</v>
      </c>
      <c r="Z292" s="14" t="s">
        <v>33</v>
      </c>
      <c r="AA292" s="9">
        <v>3</v>
      </c>
      <c r="AB292" s="7">
        <v>55.250578728185921</v>
      </c>
      <c r="AC292" s="6">
        <v>41.045505352267377</v>
      </c>
      <c r="AD292" s="13">
        <v>3.7039159195466991</v>
      </c>
      <c r="AE292" s="8">
        <v>1333.7084989172802</v>
      </c>
      <c r="AF292" s="6">
        <v>1259.4636809865176</v>
      </c>
      <c r="AG292" s="6">
        <v>875.28137418796007</v>
      </c>
      <c r="AH292" s="6">
        <v>24.868296113192919</v>
      </c>
      <c r="AI292" s="6">
        <v>3.0663488585007728</v>
      </c>
      <c r="AJ292" s="6"/>
      <c r="AK292" s="6"/>
      <c r="AL292" s="6"/>
      <c r="AM292" s="6"/>
      <c r="AN292" s="6">
        <v>8.689391087141642</v>
      </c>
      <c r="AO292" s="6">
        <v>4.0966209070963409</v>
      </c>
      <c r="AP292" s="6">
        <v>7.0022509935036803</v>
      </c>
      <c r="AQ292" s="6">
        <v>114.66</v>
      </c>
      <c r="AR292" s="6"/>
      <c r="AS292" s="6"/>
      <c r="AT292" s="6">
        <v>2.7191248099680876</v>
      </c>
      <c r="AU292" s="6">
        <v>1</v>
      </c>
      <c r="AV292" s="10"/>
      <c r="AW292" s="13">
        <v>188.91955214797764</v>
      </c>
      <c r="AX292" s="1" t="s">
        <v>150</v>
      </c>
      <c r="AY292" s="17">
        <v>38.3177165354331</v>
      </c>
      <c r="AZ292" s="12">
        <v>100</v>
      </c>
      <c r="BA292" s="12">
        <v>0</v>
      </c>
      <c r="BB292" s="12">
        <v>0</v>
      </c>
      <c r="BC292" s="12">
        <v>100</v>
      </c>
      <c r="BD292" s="12">
        <v>0</v>
      </c>
      <c r="BE292" s="12">
        <v>0</v>
      </c>
      <c r="BF292" s="18">
        <v>55.250578728185921</v>
      </c>
      <c r="BG292" s="18">
        <v>41.045505352267377</v>
      </c>
      <c r="BH292" s="18">
        <v>3.7039159195466991</v>
      </c>
      <c r="BI292" s="15"/>
      <c r="BJ292" s="19">
        <f t="shared" ca="1" si="35"/>
        <v>1</v>
      </c>
      <c r="BK292" s="18">
        <f t="shared" ca="1" si="36"/>
        <v>9.4524266846681186</v>
      </c>
      <c r="BL292" s="17">
        <f t="shared" si="37"/>
        <v>4.0076186413479142</v>
      </c>
      <c r="BM292" s="17">
        <f t="shared" ca="1" si="38"/>
        <v>3.08953538972083</v>
      </c>
      <c r="BN292" s="16">
        <f t="shared" si="39"/>
        <v>2.9364369417107112</v>
      </c>
      <c r="BO292" s="15"/>
      <c r="BP292" s="2"/>
    </row>
    <row r="293" spans="1:68" x14ac:dyDescent="0.2">
      <c r="A293">
        <v>14</v>
      </c>
      <c r="B293">
        <v>2.1</v>
      </c>
      <c r="C293">
        <v>0.20793</v>
      </c>
      <c r="D293">
        <v>-6.719E-2</v>
      </c>
      <c r="E293">
        <v>1.1780000000000001E-2</v>
      </c>
      <c r="F293">
        <v>1.8008299999999999</v>
      </c>
      <c r="G293">
        <v>2.05633</v>
      </c>
      <c r="H293" s="15"/>
      <c r="I293" s="11">
        <f t="shared" si="33"/>
        <v>45.931758530183721</v>
      </c>
      <c r="J293" s="10">
        <f t="shared" si="34"/>
        <v>-38.481758530183718</v>
      </c>
      <c r="K293" s="6">
        <v>115</v>
      </c>
      <c r="L293" s="10">
        <v>4986.8766404199514</v>
      </c>
      <c r="M293" s="10">
        <v>2304.9868766404134</v>
      </c>
      <c r="N293" s="10">
        <v>19.903762029746279</v>
      </c>
      <c r="O293" s="10">
        <v>14.980496168038608</v>
      </c>
      <c r="P293" s="10">
        <v>15.29895480665451</v>
      </c>
      <c r="Q293" s="10">
        <v>0.62757273286828064</v>
      </c>
      <c r="R293" s="10">
        <v>4.1020627931740039</v>
      </c>
      <c r="S293" s="10">
        <v>22.115183237215525</v>
      </c>
      <c r="T293" s="14" t="s">
        <v>33</v>
      </c>
      <c r="U293" s="6">
        <v>3</v>
      </c>
      <c r="V293" s="14" t="s">
        <v>151</v>
      </c>
      <c r="W293" s="6">
        <v>4</v>
      </c>
      <c r="X293" s="14" t="s">
        <v>33</v>
      </c>
      <c r="Y293" s="6">
        <v>3</v>
      </c>
      <c r="Z293" s="14" t="s">
        <v>33</v>
      </c>
      <c r="AA293" s="9">
        <v>3</v>
      </c>
      <c r="AB293" s="7">
        <v>72.295009993827946</v>
      </c>
      <c r="AC293" s="6">
        <v>25.347599323833222</v>
      </c>
      <c r="AD293" s="13">
        <v>2.3573906823388278</v>
      </c>
      <c r="AE293" s="8">
        <v>1529.895480665451</v>
      </c>
      <c r="AF293" s="6">
        <v>1489.1621989610524</v>
      </c>
      <c r="AG293" s="6">
        <v>1019.9303204436341</v>
      </c>
      <c r="AH293" s="6">
        <v>45.492093410795931</v>
      </c>
      <c r="AI293" s="6">
        <v>2.4377978846741204</v>
      </c>
      <c r="AJ293" s="6"/>
      <c r="AK293" s="6"/>
      <c r="AL293" s="6"/>
      <c r="AM293" s="6"/>
      <c r="AN293" s="6">
        <v>14.980496168038608</v>
      </c>
      <c r="AO293" s="6">
        <v>4.7060516767121179</v>
      </c>
      <c r="AP293" s="6">
        <v>8.1395122431054379</v>
      </c>
      <c r="AQ293" s="6">
        <v>111.47500000000001</v>
      </c>
      <c r="AR293" s="6"/>
      <c r="AS293" s="6"/>
      <c r="AT293" s="6">
        <v>3.2282277879600838</v>
      </c>
      <c r="AU293" s="6">
        <v>1</v>
      </c>
      <c r="AV293" s="10"/>
      <c r="AW293" s="13">
        <v>223.37432984415784</v>
      </c>
      <c r="AX293" s="1" t="s">
        <v>150</v>
      </c>
      <c r="AY293" s="17">
        <v>38.481758530183697</v>
      </c>
      <c r="AZ293" s="12">
        <v>100</v>
      </c>
      <c r="BA293" s="12">
        <v>0</v>
      </c>
      <c r="BB293" s="12">
        <v>0</v>
      </c>
      <c r="BC293" s="12">
        <v>100</v>
      </c>
      <c r="BD293" s="12">
        <v>0</v>
      </c>
      <c r="BE293" s="12">
        <v>0</v>
      </c>
      <c r="BF293" s="18">
        <v>72.295009993827946</v>
      </c>
      <c r="BG293" s="18">
        <v>25.347599323833222</v>
      </c>
      <c r="BH293" s="18">
        <v>2.3573906823388278</v>
      </c>
      <c r="BI293" s="15"/>
      <c r="BJ293" s="19">
        <f t="shared" ca="1" si="35"/>
        <v>1</v>
      </c>
      <c r="BK293" s="18">
        <f t="shared" ca="1" si="36"/>
        <v>11.111140472182605</v>
      </c>
      <c r="BL293" s="17">
        <f t="shared" si="37"/>
        <v>4.9007998508502713</v>
      </c>
      <c r="BM293" s="17">
        <f t="shared" ca="1" si="38"/>
        <v>3.086432578671221</v>
      </c>
      <c r="BN293" s="16">
        <f t="shared" si="39"/>
        <v>2.9494022479508621</v>
      </c>
      <c r="BO293" s="15"/>
      <c r="BP293" s="2"/>
    </row>
    <row r="294" spans="1:68" x14ac:dyDescent="0.2">
      <c r="A294">
        <v>14.05</v>
      </c>
      <c r="B294">
        <v>2.2000000000000002</v>
      </c>
      <c r="C294">
        <v>0.21381</v>
      </c>
      <c r="D294">
        <v>-4.6519999999999999E-2</v>
      </c>
      <c r="E294">
        <v>1.136E-2</v>
      </c>
      <c r="F294">
        <v>1.8031999999999999</v>
      </c>
      <c r="G294">
        <v>2.06298</v>
      </c>
      <c r="H294" s="15"/>
      <c r="I294" s="11">
        <f t="shared" si="33"/>
        <v>46.095800524934383</v>
      </c>
      <c r="J294" s="10">
        <f t="shared" si="34"/>
        <v>-38.64580052493438</v>
      </c>
      <c r="K294" s="6">
        <v>115</v>
      </c>
      <c r="L294" s="10">
        <v>5005.7414698162775</v>
      </c>
      <c r="M294" s="10">
        <v>2313.6154855642981</v>
      </c>
      <c r="N294" s="10">
        <v>19.974846894138231</v>
      </c>
      <c r="O294" s="10">
        <v>16.531294010786262</v>
      </c>
      <c r="P294" s="10">
        <v>16.848133368188865</v>
      </c>
      <c r="Q294" s="10">
        <v>0.77146544932293815</v>
      </c>
      <c r="R294" s="10">
        <v>4.5789372179327001</v>
      </c>
      <c r="S294" s="10">
        <v>22.002733152958495</v>
      </c>
      <c r="T294" s="14" t="s">
        <v>33</v>
      </c>
      <c r="U294" s="6">
        <v>3</v>
      </c>
      <c r="V294" s="14" t="s">
        <v>151</v>
      </c>
      <c r="W294" s="6">
        <v>4</v>
      </c>
      <c r="X294" s="14" t="s">
        <v>33</v>
      </c>
      <c r="Y294" s="6">
        <v>3</v>
      </c>
      <c r="Z294" s="14" t="s">
        <v>33</v>
      </c>
      <c r="AA294" s="9">
        <v>3</v>
      </c>
      <c r="AB294" s="7">
        <v>81.560511273960657</v>
      </c>
      <c r="AC294" s="6">
        <v>16.669387936635488</v>
      </c>
      <c r="AD294" s="13">
        <v>1.7701007894038527</v>
      </c>
      <c r="AE294" s="8">
        <v>1684.8133368188865</v>
      </c>
      <c r="AF294" s="6">
        <v>1670.3088044711926</v>
      </c>
      <c r="AG294" s="6">
        <v>1123.208891212591</v>
      </c>
      <c r="AH294" s="6">
        <v>41.716517324302558</v>
      </c>
      <c r="AI294" s="6">
        <v>2.1839128872168296</v>
      </c>
      <c r="AJ294" s="6"/>
      <c r="AK294" s="6"/>
      <c r="AL294" s="6"/>
      <c r="AM294" s="6"/>
      <c r="AN294" s="6">
        <v>16.531294010786262</v>
      </c>
      <c r="AO294" s="6">
        <v>5.1589741925270287</v>
      </c>
      <c r="AP294" s="6">
        <v>8.8624622384881366</v>
      </c>
      <c r="AQ294" s="6">
        <v>111.47500000000001</v>
      </c>
      <c r="AR294" s="6"/>
      <c r="AS294" s="6"/>
      <c r="AT294" s="6">
        <v>3.6262695375094216</v>
      </c>
      <c r="AU294" s="6">
        <v>1</v>
      </c>
      <c r="AV294" s="10"/>
      <c r="AW294" s="13">
        <v>250.54632067067888</v>
      </c>
      <c r="AX294" s="1" t="s">
        <v>150</v>
      </c>
      <c r="AY294" s="17">
        <v>38.645800524934401</v>
      </c>
      <c r="AZ294" s="12">
        <v>100</v>
      </c>
      <c r="BA294" s="12">
        <v>0</v>
      </c>
      <c r="BB294" s="12">
        <v>0</v>
      </c>
      <c r="BC294" s="12">
        <v>100</v>
      </c>
      <c r="BD294" s="12">
        <v>0</v>
      </c>
      <c r="BE294" s="12">
        <v>0</v>
      </c>
      <c r="BF294" s="18">
        <v>81.560511273960657</v>
      </c>
      <c r="BG294" s="18">
        <v>16.669387936635488</v>
      </c>
      <c r="BH294" s="18">
        <v>1.7701007894038527</v>
      </c>
      <c r="BI294" s="15"/>
      <c r="BJ294" s="19">
        <f t="shared" ca="1" si="35"/>
        <v>1</v>
      </c>
      <c r="BK294" s="18">
        <f t="shared" ca="1" si="36"/>
        <v>12.400731861268531</v>
      </c>
      <c r="BL294" s="17">
        <f t="shared" si="37"/>
        <v>5.3778412361245556</v>
      </c>
      <c r="BM294" s="17">
        <f t="shared" ca="1" si="38"/>
        <v>3.074552672330102</v>
      </c>
      <c r="BN294" s="16">
        <f t="shared" si="39"/>
        <v>2.9469511128462642</v>
      </c>
      <c r="BO294" s="15"/>
      <c r="BP294" s="2"/>
    </row>
    <row r="295" spans="1:68" x14ac:dyDescent="0.2">
      <c r="A295">
        <v>14.1</v>
      </c>
      <c r="B295">
        <v>2.1</v>
      </c>
      <c r="C295">
        <v>0.21601999999999999</v>
      </c>
      <c r="D295">
        <v>-4.308E-2</v>
      </c>
      <c r="E295">
        <v>1.3950000000000001E-2</v>
      </c>
      <c r="F295">
        <v>1.7967299999999999</v>
      </c>
      <c r="G295">
        <v>2.0606800000000001</v>
      </c>
      <c r="H295" s="15"/>
      <c r="I295" s="11">
        <f t="shared" si="33"/>
        <v>46.259842519685037</v>
      </c>
      <c r="J295" s="10">
        <f t="shared" si="34"/>
        <v>-38.809842519685034</v>
      </c>
      <c r="K295" s="6">
        <v>115</v>
      </c>
      <c r="L295" s="10">
        <v>5024.6062992126026</v>
      </c>
      <c r="M295" s="10">
        <v>2322.2440944881823</v>
      </c>
      <c r="N295" s="10">
        <v>20.045931758530184</v>
      </c>
      <c r="O295" s="10">
        <v>17.114161907465228</v>
      </c>
      <c r="P295" s="10">
        <v>17.440986832349854</v>
      </c>
      <c r="Q295" s="10">
        <v>0.79541276159212149</v>
      </c>
      <c r="R295" s="10">
        <v>4.5605949321444115</v>
      </c>
      <c r="S295" s="10">
        <v>22.696175339210171</v>
      </c>
      <c r="T295" s="14" t="s">
        <v>33</v>
      </c>
      <c r="U295" s="6">
        <v>3</v>
      </c>
      <c r="V295" s="14" t="s">
        <v>151</v>
      </c>
      <c r="W295" s="6">
        <v>4</v>
      </c>
      <c r="X295" s="14" t="s">
        <v>33</v>
      </c>
      <c r="Y295" s="6">
        <v>3</v>
      </c>
      <c r="Z295" s="14" t="s">
        <v>33</v>
      </c>
      <c r="AA295" s="9">
        <v>3</v>
      </c>
      <c r="AB295" s="7">
        <v>80.200101916999827</v>
      </c>
      <c r="AC295" s="6">
        <v>17.9311786772587</v>
      </c>
      <c r="AD295" s="13">
        <v>1.8687194057414789</v>
      </c>
      <c r="AE295" s="8">
        <v>1744.0986832349852</v>
      </c>
      <c r="AF295" s="6">
        <v>1738.946574996231</v>
      </c>
      <c r="AG295" s="6">
        <v>1162.7324554899903</v>
      </c>
      <c r="AH295" s="6">
        <v>54.519296516845458</v>
      </c>
      <c r="AI295" s="6">
        <v>2.1926963803597346</v>
      </c>
      <c r="AJ295" s="6"/>
      <c r="AK295" s="6"/>
      <c r="AL295" s="6"/>
      <c r="AM295" s="6"/>
      <c r="AN295" s="6">
        <v>17.114161907465228</v>
      </c>
      <c r="AO295" s="6">
        <v>5.3003421751010693</v>
      </c>
      <c r="AP295" s="6">
        <v>9.1391271884299314</v>
      </c>
      <c r="AQ295" s="6">
        <v>111.47500000000001</v>
      </c>
      <c r="AR295" s="6"/>
      <c r="AS295" s="6"/>
      <c r="AT295" s="6">
        <v>3.7668637973067143</v>
      </c>
      <c r="AU295" s="6">
        <v>1</v>
      </c>
      <c r="AV295" s="10"/>
      <c r="AW295" s="13">
        <v>260.84198624943463</v>
      </c>
      <c r="AX295" s="1" t="s">
        <v>150</v>
      </c>
      <c r="AY295" s="17">
        <v>38.809842519684999</v>
      </c>
      <c r="AZ295" s="12">
        <v>100</v>
      </c>
      <c r="BA295" s="12">
        <v>0</v>
      </c>
      <c r="BB295" s="12">
        <v>0</v>
      </c>
      <c r="BC295" s="12">
        <v>100</v>
      </c>
      <c r="BD295" s="12">
        <v>0</v>
      </c>
      <c r="BE295" s="12">
        <v>0</v>
      </c>
      <c r="BF295" s="18">
        <v>80.200101916999827</v>
      </c>
      <c r="BG295" s="18">
        <v>17.9311786772587</v>
      </c>
      <c r="BH295" s="18">
        <v>1.8687194057414789</v>
      </c>
      <c r="BI295" s="15"/>
      <c r="BJ295" s="19">
        <f t="shared" ca="1" si="35"/>
        <v>1</v>
      </c>
      <c r="BK295" s="18">
        <f t="shared" ca="1" si="36"/>
        <v>12.857118438304225</v>
      </c>
      <c r="BL295" s="17">
        <f t="shared" si="37"/>
        <v>5.3280836977714214</v>
      </c>
      <c r="BM295" s="17">
        <f t="shared" ca="1" si="38"/>
        <v>3.0598662615592809</v>
      </c>
      <c r="BN295" s="16">
        <f t="shared" si="39"/>
        <v>2.9342873746853719</v>
      </c>
      <c r="BO295" s="15"/>
      <c r="BP295" s="2"/>
    </row>
    <row r="296" spans="1:68" x14ac:dyDescent="0.2">
      <c r="A296">
        <v>14.15</v>
      </c>
      <c r="B296">
        <v>2.1</v>
      </c>
      <c r="C296">
        <v>0.21682000000000001</v>
      </c>
      <c r="D296">
        <v>-4.6699999999999998E-2</v>
      </c>
      <c r="E296">
        <v>1.2540000000000001E-2</v>
      </c>
      <c r="F296">
        <v>1.7966</v>
      </c>
      <c r="G296">
        <v>2.0623499999999999</v>
      </c>
      <c r="H296" s="15"/>
      <c r="I296" s="11">
        <f t="shared" si="33"/>
        <v>46.423884514435692</v>
      </c>
      <c r="J296" s="10">
        <f t="shared" si="34"/>
        <v>-38.973884514435689</v>
      </c>
      <c r="K296" s="6">
        <v>115</v>
      </c>
      <c r="L296" s="10">
        <v>5043.4711286089278</v>
      </c>
      <c r="M296" s="10">
        <v>2330.8727034120666</v>
      </c>
      <c r="N296" s="10">
        <v>20.117016622922133</v>
      </c>
      <c r="O296" s="10">
        <v>17.325154811240427</v>
      </c>
      <c r="P296" s="10">
        <v>17.646543577766113</v>
      </c>
      <c r="Q296" s="10">
        <v>0.77021239228559701</v>
      </c>
      <c r="R296" s="10">
        <v>4.36466432585717</v>
      </c>
      <c r="S296" s="10">
        <v>22.318664342061577</v>
      </c>
      <c r="T296" s="14" t="s">
        <v>33</v>
      </c>
      <c r="U296" s="6">
        <v>3</v>
      </c>
      <c r="V296" s="14" t="s">
        <v>151</v>
      </c>
      <c r="W296" s="6">
        <v>4</v>
      </c>
      <c r="X296" s="14" t="s">
        <v>33</v>
      </c>
      <c r="Y296" s="6">
        <v>3</v>
      </c>
      <c r="Z296" s="14" t="s">
        <v>33</v>
      </c>
      <c r="AA296" s="9">
        <v>3</v>
      </c>
      <c r="AB296" s="7">
        <v>74.817522088008815</v>
      </c>
      <c r="AC296" s="6">
        <v>22.971517409120935</v>
      </c>
      <c r="AD296" s="13">
        <v>2.210960502870257</v>
      </c>
      <c r="AE296" s="8">
        <v>1764.6543577766115</v>
      </c>
      <c r="AF296" s="6">
        <v>1762.0200256689486</v>
      </c>
      <c r="AG296" s="6">
        <v>1176.436238517741</v>
      </c>
      <c r="AH296" s="6">
        <v>45.291038793725718</v>
      </c>
      <c r="AI296" s="6">
        <v>2.2911269351821493</v>
      </c>
      <c r="AJ296" s="6"/>
      <c r="AK296" s="6"/>
      <c r="AL296" s="6"/>
      <c r="AM296" s="6"/>
      <c r="AN296" s="6">
        <v>17.325154811240427</v>
      </c>
      <c r="AO296" s="6">
        <v>5.3174111655320981</v>
      </c>
      <c r="AP296" s="6">
        <v>9.2350536696241861</v>
      </c>
      <c r="AQ296" s="6">
        <v>111.47500000000001</v>
      </c>
      <c r="AR296" s="6"/>
      <c r="AS296" s="6"/>
      <c r="AT296" s="6">
        <v>3.8032429428276151</v>
      </c>
      <c r="AU296" s="6">
        <v>1</v>
      </c>
      <c r="AV296" s="10"/>
      <c r="AW296" s="13">
        <v>264.30300385034229</v>
      </c>
      <c r="AX296" s="1" t="s">
        <v>150</v>
      </c>
      <c r="AY296" s="17">
        <v>38.973884514435703</v>
      </c>
      <c r="AZ296" s="12">
        <v>100</v>
      </c>
      <c r="BA296" s="12">
        <v>0</v>
      </c>
      <c r="BB296" s="12">
        <v>0</v>
      </c>
      <c r="BC296" s="12">
        <v>100</v>
      </c>
      <c r="BD296" s="12">
        <v>0</v>
      </c>
      <c r="BE296" s="12">
        <v>0</v>
      </c>
      <c r="BF296" s="18">
        <v>74.817522088008815</v>
      </c>
      <c r="BG296" s="18">
        <v>22.971517409120935</v>
      </c>
      <c r="BH296" s="18">
        <v>2.210960502870257</v>
      </c>
      <c r="BI296" s="15"/>
      <c r="BJ296" s="19">
        <f t="shared" ca="1" si="35"/>
        <v>1</v>
      </c>
      <c r="BK296" s="18">
        <f t="shared" ca="1" si="36"/>
        <v>12.977806974461608</v>
      </c>
      <c r="BL296" s="17">
        <f t="shared" si="37"/>
        <v>5.0923779766333492</v>
      </c>
      <c r="BM296" s="17">
        <f t="shared" ca="1" si="38"/>
        <v>3.0442606955535627</v>
      </c>
      <c r="BN296" s="16">
        <f t="shared" si="39"/>
        <v>2.918188984401124</v>
      </c>
      <c r="BO296" s="15"/>
      <c r="BP296" s="2"/>
    </row>
    <row r="297" spans="1:68" x14ac:dyDescent="0.2">
      <c r="A297">
        <v>14.2</v>
      </c>
      <c r="B297">
        <v>2.1</v>
      </c>
      <c r="C297">
        <v>0.21318999999999999</v>
      </c>
      <c r="D297">
        <v>-5.0040000000000001E-2</v>
      </c>
      <c r="E297">
        <v>1.2460000000000001E-2</v>
      </c>
      <c r="F297">
        <v>1.79095</v>
      </c>
      <c r="G297">
        <v>2.0649799999999998</v>
      </c>
      <c r="H297" s="15"/>
      <c r="I297" s="11">
        <f t="shared" si="33"/>
        <v>46.587926509186346</v>
      </c>
      <c r="J297" s="10">
        <f t="shared" si="34"/>
        <v>-39.137926509186343</v>
      </c>
      <c r="K297" s="6">
        <v>115</v>
      </c>
      <c r="L297" s="10">
        <v>5062.3359580052529</v>
      </c>
      <c r="M297" s="10">
        <v>2339.5013123359508</v>
      </c>
      <c r="N297" s="10">
        <v>20.188101487314086</v>
      </c>
      <c r="O297" s="10">
        <v>16.367774510360487</v>
      </c>
      <c r="P297" s="10">
        <v>16.688854842369356</v>
      </c>
      <c r="Q297" s="10">
        <v>0.74696122281493638</v>
      </c>
      <c r="R297" s="10">
        <v>4.4758087350521203</v>
      </c>
      <c r="S297" s="10">
        <v>22.297245278393575</v>
      </c>
      <c r="T297" s="14" t="s">
        <v>33</v>
      </c>
      <c r="U297" s="6">
        <v>3</v>
      </c>
      <c r="V297" s="14" t="s">
        <v>151</v>
      </c>
      <c r="W297" s="6">
        <v>4</v>
      </c>
      <c r="X297" s="14" t="s">
        <v>33</v>
      </c>
      <c r="Y297" s="6">
        <v>3</v>
      </c>
      <c r="Z297" s="14" t="s">
        <v>33</v>
      </c>
      <c r="AA297" s="9">
        <v>3</v>
      </c>
      <c r="AB297" s="7">
        <v>79.254371395827079</v>
      </c>
      <c r="AC297" s="6">
        <v>18.81185380801368</v>
      </c>
      <c r="AD297" s="13">
        <v>1.9337747961592364</v>
      </c>
      <c r="AE297" s="8">
        <v>1668.8854842369358</v>
      </c>
      <c r="AF297" s="6">
        <v>1648.241066834252</v>
      </c>
      <c r="AG297" s="6">
        <v>1112.5903228246236</v>
      </c>
      <c r="AH297" s="6">
        <v>43.388100845063789</v>
      </c>
      <c r="AI297" s="6">
        <v>2.2342330943870308</v>
      </c>
      <c r="AJ297" s="6"/>
      <c r="AK297" s="6"/>
      <c r="AL297" s="6"/>
      <c r="AM297" s="6"/>
      <c r="AN297" s="6">
        <v>16.367774510360487</v>
      </c>
      <c r="AO297" s="6">
        <v>5.1171992830112423</v>
      </c>
      <c r="AP297" s="6">
        <v>8.7881322597723663</v>
      </c>
      <c r="AQ297" s="6">
        <v>111.47500000000001</v>
      </c>
      <c r="AR297" s="6"/>
      <c r="AS297" s="6"/>
      <c r="AT297" s="6">
        <v>3.5308977544716496</v>
      </c>
      <c r="AU297" s="6">
        <v>1</v>
      </c>
      <c r="AV297" s="10"/>
      <c r="AW297" s="13">
        <v>247.23616002513779</v>
      </c>
      <c r="AX297" s="1" t="s">
        <v>150</v>
      </c>
      <c r="AY297" s="17">
        <v>39.1379265091863</v>
      </c>
      <c r="AZ297" s="12">
        <v>100</v>
      </c>
      <c r="BA297" s="12">
        <v>0</v>
      </c>
      <c r="BB297" s="12">
        <v>0</v>
      </c>
      <c r="BC297" s="12">
        <v>100</v>
      </c>
      <c r="BD297" s="12">
        <v>0</v>
      </c>
      <c r="BE297" s="12">
        <v>0</v>
      </c>
      <c r="BF297" s="18">
        <v>79.254371395827079</v>
      </c>
      <c r="BG297" s="18">
        <v>18.81185380801368</v>
      </c>
      <c r="BH297" s="18">
        <v>1.9337747961592364</v>
      </c>
      <c r="BI297" s="15"/>
      <c r="BJ297" s="19">
        <f t="shared" ca="1" si="35"/>
        <v>1</v>
      </c>
      <c r="BK297" s="18">
        <f t="shared" ca="1" si="36"/>
        <v>12.103166421591386</v>
      </c>
      <c r="BL297" s="17">
        <f t="shared" si="37"/>
        <v>5.2760117526522787</v>
      </c>
      <c r="BM297" s="17">
        <f t="shared" ca="1" si="38"/>
        <v>3.0774669459721884</v>
      </c>
      <c r="BN297" s="16">
        <f t="shared" si="39"/>
        <v>2.9438309534266458</v>
      </c>
      <c r="BO297" s="15"/>
      <c r="BP297" s="2"/>
    </row>
    <row r="298" spans="1:68" x14ac:dyDescent="0.2">
      <c r="A298">
        <v>14.25</v>
      </c>
      <c r="B298">
        <v>2.1</v>
      </c>
      <c r="C298">
        <v>0.20913000000000001</v>
      </c>
      <c r="D298">
        <v>-5.5809999999999998E-2</v>
      </c>
      <c r="E298">
        <v>1.1860000000000001E-2</v>
      </c>
      <c r="F298">
        <v>1.7905500000000001</v>
      </c>
      <c r="G298">
        <v>2.07043</v>
      </c>
      <c r="H298" s="15"/>
      <c r="I298" s="11">
        <f t="shared" si="33"/>
        <v>46.751968503937007</v>
      </c>
      <c r="J298" s="10">
        <f t="shared" si="34"/>
        <v>-39.301968503937005</v>
      </c>
      <c r="K298" s="6">
        <v>115</v>
      </c>
      <c r="L298" s="10">
        <v>5081.200787401579</v>
      </c>
      <c r="M298" s="10">
        <v>2348.1299212598356</v>
      </c>
      <c r="N298" s="10">
        <v>20.259186351706035</v>
      </c>
      <c r="O298" s="10">
        <v>15.296985523701396</v>
      </c>
      <c r="P298" s="10">
        <v>15.615752596834119</v>
      </c>
      <c r="Q298" s="10">
        <v>0.7067937833401724</v>
      </c>
      <c r="R298" s="10">
        <v>4.5261589472380939</v>
      </c>
      <c r="S298" s="10">
        <v>22.136602300883531</v>
      </c>
      <c r="T298" s="14" t="s">
        <v>33</v>
      </c>
      <c r="U298" s="6">
        <v>3</v>
      </c>
      <c r="V298" s="14" t="s">
        <v>33</v>
      </c>
      <c r="W298" s="6">
        <v>3</v>
      </c>
      <c r="X298" s="14" t="s">
        <v>33</v>
      </c>
      <c r="Y298" s="6">
        <v>3</v>
      </c>
      <c r="Z298" s="14" t="s">
        <v>33</v>
      </c>
      <c r="AA298" s="9">
        <v>3</v>
      </c>
      <c r="AB298" s="7">
        <v>82.386452549696884</v>
      </c>
      <c r="AC298" s="6">
        <v>15.906556424008755</v>
      </c>
      <c r="AD298" s="13">
        <v>1.7069910262943633</v>
      </c>
      <c r="AE298" s="8">
        <v>1561.5752596834118</v>
      </c>
      <c r="AF298" s="6">
        <v>1520.8840479832634</v>
      </c>
      <c r="AG298" s="6">
        <v>1041.0501731222746</v>
      </c>
      <c r="AH298" s="6">
        <v>38.621128097365641</v>
      </c>
      <c r="AI298" s="6">
        <v>2.2093788831923584</v>
      </c>
      <c r="AJ298" s="6"/>
      <c r="AK298" s="6"/>
      <c r="AL298" s="6"/>
      <c r="AM298" s="6"/>
      <c r="AN298" s="6">
        <v>15.296985523701396</v>
      </c>
      <c r="AO298" s="6">
        <v>4.8763147164294063</v>
      </c>
      <c r="AP298" s="6">
        <v>8.2873512118559223</v>
      </c>
      <c r="AQ298" s="6">
        <v>111.47500000000001</v>
      </c>
      <c r="AR298" s="6"/>
      <c r="AS298" s="6"/>
      <c r="AT298" s="6">
        <v>3.2314116179171304</v>
      </c>
      <c r="AU298" s="6">
        <v>1</v>
      </c>
      <c r="AV298" s="10"/>
      <c r="AW298" s="13">
        <v>228.13260719748951</v>
      </c>
      <c r="AX298" s="1" t="s">
        <v>150</v>
      </c>
      <c r="AY298" s="17">
        <v>39.301968503936997</v>
      </c>
      <c r="AZ298" s="12">
        <v>100</v>
      </c>
      <c r="BA298" s="12">
        <v>0</v>
      </c>
      <c r="BB298" s="12">
        <v>0</v>
      </c>
      <c r="BC298" s="12">
        <v>100</v>
      </c>
      <c r="BD298" s="12">
        <v>0</v>
      </c>
      <c r="BE298" s="12">
        <v>0</v>
      </c>
      <c r="BF298" s="18">
        <v>82.386452549696884</v>
      </c>
      <c r="BG298" s="18">
        <v>15.906556424008755</v>
      </c>
      <c r="BH298" s="18">
        <v>1.7069910262943633</v>
      </c>
      <c r="BI298" s="15"/>
      <c r="BJ298" s="19">
        <f t="shared" ca="1" si="35"/>
        <v>1</v>
      </c>
      <c r="BK298" s="18">
        <f t="shared" ca="1" si="36"/>
        <v>11.136651413323975</v>
      </c>
      <c r="BL298" s="17">
        <f t="shared" si="37"/>
        <v>5.40562566583964</v>
      </c>
      <c r="BM298" s="17">
        <f t="shared" ca="1" si="38"/>
        <v>3.1121898265880388</v>
      </c>
      <c r="BN298" s="16">
        <f t="shared" si="39"/>
        <v>2.969239443741261</v>
      </c>
      <c r="BO298" s="15"/>
      <c r="BP298" s="2"/>
    </row>
    <row r="299" spans="1:68" x14ac:dyDescent="0.2">
      <c r="A299">
        <v>14.3</v>
      </c>
      <c r="B299">
        <v>2.1</v>
      </c>
      <c r="C299">
        <v>0.21209</v>
      </c>
      <c r="D299">
        <v>-6.003E-2</v>
      </c>
      <c r="E299">
        <v>1.528E-2</v>
      </c>
      <c r="F299">
        <v>1.7867500000000001</v>
      </c>
      <c r="G299">
        <v>2.0718000000000001</v>
      </c>
      <c r="H299" s="15"/>
      <c r="I299" s="11">
        <f t="shared" si="33"/>
        <v>46.916010498687662</v>
      </c>
      <c r="J299" s="10">
        <f t="shared" si="34"/>
        <v>-39.466010498687659</v>
      </c>
      <c r="K299" s="6">
        <v>115</v>
      </c>
      <c r="L299" s="10">
        <v>5100.0656167979041</v>
      </c>
      <c r="M299" s="10">
        <v>2356.7585301837198</v>
      </c>
      <c r="N299" s="10">
        <v>20.330271216097984</v>
      </c>
      <c r="O299" s="10">
        <v>16.077659267669603</v>
      </c>
      <c r="P299" s="10">
        <v>16.409611916396351</v>
      </c>
      <c r="Q299" s="10">
        <v>0.67741655724251137</v>
      </c>
      <c r="R299" s="10">
        <v>4.1281692747751233</v>
      </c>
      <c r="S299" s="10">
        <v>23.052267272690763</v>
      </c>
      <c r="T299" s="14" t="s">
        <v>33</v>
      </c>
      <c r="U299" s="6">
        <v>3</v>
      </c>
      <c r="V299" s="14" t="s">
        <v>151</v>
      </c>
      <c r="W299" s="6">
        <v>4</v>
      </c>
      <c r="X299" s="14" t="s">
        <v>33</v>
      </c>
      <c r="Y299" s="6">
        <v>3</v>
      </c>
      <c r="Z299" s="14" t="s">
        <v>33</v>
      </c>
      <c r="AA299" s="9">
        <v>3</v>
      </c>
      <c r="AB299" s="7">
        <v>70.996783325463014</v>
      </c>
      <c r="AC299" s="6">
        <v>26.570743035865632</v>
      </c>
      <c r="AD299" s="13">
        <v>2.4324736386713481</v>
      </c>
      <c r="AE299" s="8">
        <v>1640.9611916396352</v>
      </c>
      <c r="AF299" s="6">
        <v>1613.1695662025661</v>
      </c>
      <c r="AG299" s="6">
        <v>1093.9741277597568</v>
      </c>
      <c r="AH299" s="6">
        <v>55.995347449908607</v>
      </c>
      <c r="AI299" s="6">
        <v>2.4223812868101775</v>
      </c>
      <c r="AJ299" s="6"/>
      <c r="AK299" s="6"/>
      <c r="AL299" s="6"/>
      <c r="AM299" s="6"/>
      <c r="AN299" s="6">
        <v>16.077659267669603</v>
      </c>
      <c r="AO299" s="6">
        <v>4.998025454780862</v>
      </c>
      <c r="AP299" s="6">
        <v>8.6578188943182965</v>
      </c>
      <c r="AQ299" s="6">
        <v>111.47500000000001</v>
      </c>
      <c r="AR299" s="6"/>
      <c r="AS299" s="6"/>
      <c r="AT299" s="6">
        <v>3.4232659598867548</v>
      </c>
      <c r="AU299" s="6">
        <v>1</v>
      </c>
      <c r="AV299" s="10"/>
      <c r="AW299" s="13">
        <v>241.97543493038492</v>
      </c>
      <c r="AX299" s="1" t="s">
        <v>150</v>
      </c>
      <c r="AY299" s="17">
        <v>39.466010498687702</v>
      </c>
      <c r="AZ299" s="12">
        <v>100</v>
      </c>
      <c r="BA299" s="12">
        <v>0</v>
      </c>
      <c r="BB299" s="12">
        <v>0</v>
      </c>
      <c r="BC299" s="12">
        <v>100</v>
      </c>
      <c r="BD299" s="12">
        <v>0</v>
      </c>
      <c r="BE299" s="12">
        <v>0</v>
      </c>
      <c r="BF299" s="18">
        <v>70.996783325463014</v>
      </c>
      <c r="BG299" s="18">
        <v>26.570743035865632</v>
      </c>
      <c r="BH299" s="18">
        <v>2.4324736386713481</v>
      </c>
      <c r="BI299" s="15"/>
      <c r="BJ299" s="19">
        <f t="shared" ca="1" si="35"/>
        <v>1</v>
      </c>
      <c r="BK299" s="18">
        <f t="shared" ca="1" si="36"/>
        <v>11.761560576099397</v>
      </c>
      <c r="BL299" s="17">
        <f t="shared" si="37"/>
        <v>4.8877137751724469</v>
      </c>
      <c r="BM299" s="17">
        <f t="shared" ca="1" si="38"/>
        <v>3.0663420034621121</v>
      </c>
      <c r="BN299" s="16">
        <f t="shared" si="39"/>
        <v>2.9273455693612491</v>
      </c>
      <c r="BO299" s="15"/>
      <c r="BP299" s="2"/>
    </row>
    <row r="300" spans="1:68" x14ac:dyDescent="0.2">
      <c r="A300">
        <v>14.35</v>
      </c>
      <c r="B300">
        <v>2.1</v>
      </c>
      <c r="C300">
        <v>0.21365999999999999</v>
      </c>
      <c r="D300">
        <v>-6.2170000000000003E-2</v>
      </c>
      <c r="E300">
        <v>1.6930000000000001E-2</v>
      </c>
      <c r="F300">
        <v>1.78365</v>
      </c>
      <c r="G300">
        <v>2.0762299999999998</v>
      </c>
      <c r="H300" s="15"/>
      <c r="I300" s="11">
        <f t="shared" si="33"/>
        <v>47.080052493438316</v>
      </c>
      <c r="J300" s="10">
        <f t="shared" si="34"/>
        <v>-39.630052493438313</v>
      </c>
      <c r="K300" s="6">
        <v>115</v>
      </c>
      <c r="L300" s="10">
        <v>5118.9304461942293</v>
      </c>
      <c r="M300" s="10">
        <v>2365.3871391076041</v>
      </c>
      <c r="N300" s="10">
        <v>20.401356080489936</v>
      </c>
      <c r="O300" s="10">
        <v>16.491732841328414</v>
      </c>
      <c r="P300" s="10">
        <v>16.830046951964558</v>
      </c>
      <c r="Q300" s="10">
        <v>0.66251910135412395</v>
      </c>
      <c r="R300" s="10">
        <v>3.93652556790276</v>
      </c>
      <c r="S300" s="10">
        <v>23.494035460843374</v>
      </c>
      <c r="T300" s="14" t="s">
        <v>153</v>
      </c>
      <c r="U300" s="6">
        <v>4</v>
      </c>
      <c r="V300" s="14" t="s">
        <v>151</v>
      </c>
      <c r="W300" s="6">
        <v>4</v>
      </c>
      <c r="X300" s="14" t="s">
        <v>33</v>
      </c>
      <c r="Y300" s="6">
        <v>3</v>
      </c>
      <c r="Z300" s="14" t="s">
        <v>33</v>
      </c>
      <c r="AA300" s="9">
        <v>3</v>
      </c>
      <c r="AB300" s="7">
        <v>65.385104957348858</v>
      </c>
      <c r="AC300" s="6">
        <v>31.833927514602848</v>
      </c>
      <c r="AD300" s="13">
        <v>2.7809675280482895</v>
      </c>
      <c r="AE300" s="8">
        <v>1683.0046951964559</v>
      </c>
      <c r="AF300" s="6">
        <v>1661.5228157166889</v>
      </c>
      <c r="AG300" s="6">
        <v>1122.0031301309705</v>
      </c>
      <c r="AH300" s="6">
        <v>63.620832967270729</v>
      </c>
      <c r="AI300" s="6">
        <v>2.5403112027359809</v>
      </c>
      <c r="AJ300" s="6"/>
      <c r="AK300" s="6"/>
      <c r="AL300" s="6"/>
      <c r="AM300" s="6"/>
      <c r="AN300" s="6">
        <v>10.994488560885609</v>
      </c>
      <c r="AO300" s="6">
        <v>5.0645347141104127</v>
      </c>
      <c r="AP300" s="6">
        <v>8.8540219109167939</v>
      </c>
      <c r="AQ300" s="6">
        <v>114.66</v>
      </c>
      <c r="AR300" s="6"/>
      <c r="AS300" s="6"/>
      <c r="AT300" s="6">
        <v>3.5164195600297137</v>
      </c>
      <c r="AU300" s="6">
        <v>1</v>
      </c>
      <c r="AV300" s="10"/>
      <c r="AW300" s="13">
        <v>249.22842235750332</v>
      </c>
      <c r="AX300" s="1" t="s">
        <v>150</v>
      </c>
      <c r="AY300" s="17">
        <v>39.630052493438299</v>
      </c>
      <c r="AZ300" s="12">
        <v>100</v>
      </c>
      <c r="BA300" s="12">
        <v>0</v>
      </c>
      <c r="BB300" s="12">
        <v>0</v>
      </c>
      <c r="BC300" s="12">
        <v>100</v>
      </c>
      <c r="BD300" s="12">
        <v>0</v>
      </c>
      <c r="BE300" s="12">
        <v>0</v>
      </c>
      <c r="BF300" s="18">
        <v>65.385104957348858</v>
      </c>
      <c r="BG300" s="18">
        <v>31.833927514602848</v>
      </c>
      <c r="BH300" s="18">
        <v>2.7809675280482895</v>
      </c>
      <c r="BI300" s="15"/>
      <c r="BJ300" s="19">
        <f t="shared" ca="1" si="35"/>
        <v>1</v>
      </c>
      <c r="BK300" s="18">
        <f t="shared" ca="1" si="36"/>
        <v>12.066170051344191</v>
      </c>
      <c r="BL300" s="17">
        <f t="shared" si="37"/>
        <v>4.6425514666577179</v>
      </c>
      <c r="BM300" s="17">
        <f t="shared" ca="1" si="38"/>
        <v>3.0437561464200193</v>
      </c>
      <c r="BN300" s="16">
        <f t="shared" si="39"/>
        <v>2.9058556965894828</v>
      </c>
      <c r="BO300" s="15"/>
      <c r="BP300" s="2"/>
    </row>
    <row r="301" spans="1:68" x14ac:dyDescent="0.2">
      <c r="A301">
        <v>14.4</v>
      </c>
      <c r="B301">
        <v>2.2000000000000002</v>
      </c>
      <c r="C301">
        <v>0.21448999999999999</v>
      </c>
      <c r="D301">
        <v>-6.4759999999999998E-2</v>
      </c>
      <c r="E301">
        <v>2.0070000000000001E-2</v>
      </c>
      <c r="F301">
        <v>1.78505</v>
      </c>
      <c r="G301">
        <v>2.0828799999999998</v>
      </c>
      <c r="H301" s="15"/>
      <c r="I301" s="11">
        <f t="shared" si="33"/>
        <v>47.244094488188978</v>
      </c>
      <c r="J301" s="10">
        <f t="shared" si="34"/>
        <v>-39.794094488188975</v>
      </c>
      <c r="K301" s="6">
        <v>115</v>
      </c>
      <c r="L301" s="10">
        <v>5137.7952755905553</v>
      </c>
      <c r="M301" s="10">
        <v>2374.0157480314888</v>
      </c>
      <c r="N301" s="10">
        <v>20.472440944881889</v>
      </c>
      <c r="O301" s="10">
        <v>16.710637978995173</v>
      </c>
      <c r="P301" s="10">
        <v>17.061058144416474</v>
      </c>
      <c r="Q301" s="10">
        <v>0.64448900287238409</v>
      </c>
      <c r="R301" s="10">
        <v>3.7775441441966144</v>
      </c>
      <c r="S301" s="10">
        <v>24.334733709812586</v>
      </c>
      <c r="T301" s="14" t="s">
        <v>153</v>
      </c>
      <c r="U301" s="6">
        <v>4</v>
      </c>
      <c r="V301" s="14" t="s">
        <v>151</v>
      </c>
      <c r="W301" s="6">
        <v>4</v>
      </c>
      <c r="X301" s="14" t="s">
        <v>33</v>
      </c>
      <c r="Y301" s="6">
        <v>3</v>
      </c>
      <c r="Z301" s="14" t="s">
        <v>33</v>
      </c>
      <c r="AA301" s="9">
        <v>3</v>
      </c>
      <c r="AB301" s="7">
        <v>60.990639948349752</v>
      </c>
      <c r="AC301" s="6">
        <v>35.892777577419807</v>
      </c>
      <c r="AD301" s="13">
        <v>3.1165824742304418</v>
      </c>
      <c r="AE301" s="8">
        <v>1706.1058144416475</v>
      </c>
      <c r="AF301" s="6">
        <v>1687.5909072171305</v>
      </c>
      <c r="AG301" s="6">
        <v>1137.4038762944317</v>
      </c>
      <c r="AH301" s="6">
        <v>79.452879735717175</v>
      </c>
      <c r="AI301" s="6">
        <v>2.6472225388452051</v>
      </c>
      <c r="AJ301" s="6"/>
      <c r="AK301" s="6"/>
      <c r="AL301" s="6"/>
      <c r="AM301" s="6"/>
      <c r="AN301" s="6">
        <v>11.140425319330115</v>
      </c>
      <c r="AO301" s="6">
        <v>5.0914468918586575</v>
      </c>
      <c r="AP301" s="6">
        <v>8.9618271340610214</v>
      </c>
      <c r="AQ301" s="6">
        <v>114.66</v>
      </c>
      <c r="AR301" s="6"/>
      <c r="AS301" s="6"/>
      <c r="AT301" s="6">
        <v>3.5595834299611022</v>
      </c>
      <c r="AU301" s="6">
        <v>1</v>
      </c>
      <c r="AV301" s="10"/>
      <c r="AW301" s="13">
        <v>253.13863608256958</v>
      </c>
      <c r="AX301" s="1" t="s">
        <v>150</v>
      </c>
      <c r="AY301" s="17">
        <v>39.794094488189003</v>
      </c>
      <c r="AZ301" s="12">
        <v>100</v>
      </c>
      <c r="BA301" s="12">
        <v>0</v>
      </c>
      <c r="BB301" s="12">
        <v>0</v>
      </c>
      <c r="BC301" s="12">
        <v>100</v>
      </c>
      <c r="BD301" s="12">
        <v>0</v>
      </c>
      <c r="BE301" s="12">
        <v>0</v>
      </c>
      <c r="BF301" s="18">
        <v>60.990639948349752</v>
      </c>
      <c r="BG301" s="18">
        <v>35.892777577419807</v>
      </c>
      <c r="BH301" s="18">
        <v>3.1165824742304418</v>
      </c>
      <c r="BI301" s="15"/>
      <c r="BJ301" s="19">
        <f t="shared" ca="1" si="35"/>
        <v>1</v>
      </c>
      <c r="BK301" s="18">
        <f t="shared" ca="1" si="36"/>
        <v>12.208984307402307</v>
      </c>
      <c r="BL301" s="17">
        <f t="shared" si="37"/>
        <v>4.447156119875495</v>
      </c>
      <c r="BM301" s="17">
        <f t="shared" ca="1" si="38"/>
        <v>3.0281922329029074</v>
      </c>
      <c r="BN301" s="16">
        <f t="shared" si="39"/>
        <v>2.8900672323346321</v>
      </c>
      <c r="BO301" s="15"/>
      <c r="BP301" s="2"/>
    </row>
    <row r="302" spans="1:68" x14ac:dyDescent="0.2">
      <c r="A302">
        <v>14.45</v>
      </c>
      <c r="B302">
        <v>2.1</v>
      </c>
      <c r="C302">
        <v>0.21446999999999999</v>
      </c>
      <c r="D302">
        <v>-6.2890000000000001E-2</v>
      </c>
      <c r="E302">
        <v>2.0389999999999998E-2</v>
      </c>
      <c r="F302">
        <v>1.7799499999999999</v>
      </c>
      <c r="G302">
        <v>2.0772499999999998</v>
      </c>
      <c r="H302" s="15"/>
      <c r="I302" s="11">
        <f t="shared" si="33"/>
        <v>47.408136482939625</v>
      </c>
      <c r="J302" s="10">
        <f t="shared" si="34"/>
        <v>-39.958136482939622</v>
      </c>
      <c r="K302" s="6">
        <v>115</v>
      </c>
      <c r="L302" s="10">
        <v>5156.6601049868796</v>
      </c>
      <c r="M302" s="10">
        <v>2382.644356955373</v>
      </c>
      <c r="N302" s="10">
        <v>20.543525809273838</v>
      </c>
      <c r="O302" s="10">
        <v>16.705363156400796</v>
      </c>
      <c r="P302" s="10">
        <v>17.057017059889375</v>
      </c>
      <c r="Q302" s="10">
        <v>0.65750687320475998</v>
      </c>
      <c r="R302" s="10">
        <v>3.854758841456094</v>
      </c>
      <c r="S302" s="10">
        <v>24.420409964484602</v>
      </c>
      <c r="T302" s="14" t="s">
        <v>153</v>
      </c>
      <c r="U302" s="6">
        <v>4</v>
      </c>
      <c r="V302" s="14" t="s">
        <v>151</v>
      </c>
      <c r="W302" s="6">
        <v>4</v>
      </c>
      <c r="X302" s="14" t="s">
        <v>33</v>
      </c>
      <c r="Y302" s="6">
        <v>3</v>
      </c>
      <c r="Z302" s="14" t="s">
        <v>33</v>
      </c>
      <c r="AA302" s="9">
        <v>3</v>
      </c>
      <c r="AB302" s="7">
        <v>62.98341000853361</v>
      </c>
      <c r="AC302" s="6">
        <v>34.061771413311618</v>
      </c>
      <c r="AD302" s="13">
        <v>2.9548185781547693</v>
      </c>
      <c r="AE302" s="8">
        <v>1705.7017059889374</v>
      </c>
      <c r="AF302" s="6">
        <v>1686.0057896612172</v>
      </c>
      <c r="AG302" s="6">
        <v>1137.1344706592918</v>
      </c>
      <c r="AH302" s="6">
        <v>79.753045478621431</v>
      </c>
      <c r="AI302" s="6">
        <v>2.5941960084389111</v>
      </c>
      <c r="AJ302" s="6"/>
      <c r="AK302" s="6"/>
      <c r="AL302" s="6"/>
      <c r="AM302" s="6"/>
      <c r="AN302" s="6">
        <v>11.136908770933864</v>
      </c>
      <c r="AO302" s="6">
        <v>5.1102761496003897</v>
      </c>
      <c r="AP302" s="6">
        <v>8.9599412946150423</v>
      </c>
      <c r="AQ302" s="6">
        <v>114.66</v>
      </c>
      <c r="AR302" s="6"/>
      <c r="AS302" s="6"/>
      <c r="AT302" s="6">
        <v>3.5414190131967613</v>
      </c>
      <c r="AU302" s="6">
        <v>1</v>
      </c>
      <c r="AV302" s="10"/>
      <c r="AW302" s="13">
        <v>252.90086844918261</v>
      </c>
      <c r="AX302" s="1" t="s">
        <v>150</v>
      </c>
      <c r="AY302" s="17">
        <v>39.958136482939601</v>
      </c>
      <c r="AZ302" s="12">
        <v>100</v>
      </c>
      <c r="BA302" s="12">
        <v>0</v>
      </c>
      <c r="BB302" s="12">
        <v>0</v>
      </c>
      <c r="BC302" s="12">
        <v>100</v>
      </c>
      <c r="BD302" s="12">
        <v>0</v>
      </c>
      <c r="BE302" s="12">
        <v>0</v>
      </c>
      <c r="BF302" s="18">
        <v>62.98341000853361</v>
      </c>
      <c r="BG302" s="18">
        <v>34.061771413311618</v>
      </c>
      <c r="BH302" s="18">
        <v>2.9548185781547693</v>
      </c>
      <c r="BI302" s="15"/>
      <c r="BJ302" s="19">
        <f t="shared" ca="1" si="35"/>
        <v>1</v>
      </c>
      <c r="BK302" s="18">
        <f t="shared" ca="1" si="36"/>
        <v>12.153460473553269</v>
      </c>
      <c r="BL302" s="17">
        <f t="shared" si="37"/>
        <v>4.5412051028445841</v>
      </c>
      <c r="BM302" s="17">
        <f t="shared" ca="1" si="38"/>
        <v>3.0353628643043047</v>
      </c>
      <c r="BN302" s="16">
        <f t="shared" si="39"/>
        <v>2.8956205008988021</v>
      </c>
      <c r="BO302" s="15"/>
      <c r="BP302" s="2"/>
    </row>
    <row r="303" spans="1:68" x14ac:dyDescent="0.2">
      <c r="A303">
        <v>14.5</v>
      </c>
      <c r="B303">
        <v>2.1</v>
      </c>
      <c r="C303">
        <v>0.21325</v>
      </c>
      <c r="D303">
        <v>-5.5309999999999998E-2</v>
      </c>
      <c r="E303">
        <v>2.069E-2</v>
      </c>
      <c r="F303">
        <v>1.7781800000000001</v>
      </c>
      <c r="G303">
        <v>2.0866500000000001</v>
      </c>
      <c r="H303" s="15"/>
      <c r="I303" s="11">
        <f t="shared" si="33"/>
        <v>47.572178477690287</v>
      </c>
      <c r="J303" s="10">
        <f t="shared" si="34"/>
        <v>-40.122178477690284</v>
      </c>
      <c r="K303" s="6">
        <v>115</v>
      </c>
      <c r="L303" s="10">
        <v>5175.5249343832056</v>
      </c>
      <c r="M303" s="10">
        <v>2391.2729658792578</v>
      </c>
      <c r="N303" s="10">
        <v>20.614610673665791</v>
      </c>
      <c r="O303" s="10">
        <v>16.383598978143628</v>
      </c>
      <c r="P303" s="10">
        <v>16.736409511070278</v>
      </c>
      <c r="Q303" s="10">
        <v>0.71027449733278636</v>
      </c>
      <c r="R303" s="10">
        <v>4.2438881342080936</v>
      </c>
      <c r="S303" s="10">
        <v>24.500731453239624</v>
      </c>
      <c r="T303" s="14" t="s">
        <v>33</v>
      </c>
      <c r="U303" s="6">
        <v>3</v>
      </c>
      <c r="V303" s="14" t="s">
        <v>151</v>
      </c>
      <c r="W303" s="6">
        <v>4</v>
      </c>
      <c r="X303" s="14" t="s">
        <v>33</v>
      </c>
      <c r="Y303" s="6">
        <v>3</v>
      </c>
      <c r="Z303" s="14" t="s">
        <v>33</v>
      </c>
      <c r="AA303" s="9">
        <v>3</v>
      </c>
      <c r="AB303" s="7">
        <v>73.537731343492609</v>
      </c>
      <c r="AC303" s="6">
        <v>24.176640763121824</v>
      </c>
      <c r="AD303" s="13">
        <v>2.28562789338556</v>
      </c>
      <c r="AE303" s="8">
        <v>1673.6409511070276</v>
      </c>
      <c r="AF303" s="6">
        <v>1647.1775586591864</v>
      </c>
      <c r="AG303" s="6">
        <v>1115.7606340713519</v>
      </c>
      <c r="AH303" s="6">
        <v>79.943056036947411</v>
      </c>
      <c r="AI303" s="6">
        <v>2.3563297815025921</v>
      </c>
      <c r="AJ303" s="6"/>
      <c r="AK303" s="6"/>
      <c r="AL303" s="6"/>
      <c r="AM303" s="6"/>
      <c r="AN303" s="6">
        <v>16.383598978143628</v>
      </c>
      <c r="AO303" s="6">
        <v>5.1141482520220789</v>
      </c>
      <c r="AP303" s="6">
        <v>8.8103244384994639</v>
      </c>
      <c r="AQ303" s="6">
        <v>111.47500000000001</v>
      </c>
      <c r="AR303" s="6"/>
      <c r="AS303" s="6"/>
      <c r="AT303" s="6">
        <v>3.4416477734994837</v>
      </c>
      <c r="AU303" s="6">
        <v>1</v>
      </c>
      <c r="AV303" s="10"/>
      <c r="AW303" s="13">
        <v>247.07663379887796</v>
      </c>
      <c r="AX303" s="1" t="s">
        <v>150</v>
      </c>
      <c r="AY303" s="17">
        <v>40.122178477690298</v>
      </c>
      <c r="AZ303" s="12">
        <v>100</v>
      </c>
      <c r="BA303" s="12">
        <v>0</v>
      </c>
      <c r="BB303" s="12">
        <v>0</v>
      </c>
      <c r="BC303" s="12">
        <v>100</v>
      </c>
      <c r="BD303" s="12">
        <v>0</v>
      </c>
      <c r="BE303" s="12">
        <v>0</v>
      </c>
      <c r="BF303" s="18">
        <v>73.537731343492609</v>
      </c>
      <c r="BG303" s="18">
        <v>24.176640763121824</v>
      </c>
      <c r="BH303" s="18">
        <v>2.28562789338556</v>
      </c>
      <c r="BI303" s="15"/>
      <c r="BJ303" s="19">
        <f t="shared" ca="1" si="35"/>
        <v>1</v>
      </c>
      <c r="BK303" s="18">
        <f t="shared" ca="1" si="36"/>
        <v>11.833569187427582</v>
      </c>
      <c r="BL303" s="17">
        <f t="shared" si="37"/>
        <v>5.0200877520658924</v>
      </c>
      <c r="BM303" s="17">
        <f t="shared" ca="1" si="38"/>
        <v>3.0715120085719851</v>
      </c>
      <c r="BN303" s="16">
        <f t="shared" si="39"/>
        <v>2.9282411185686756</v>
      </c>
      <c r="BO303" s="15"/>
      <c r="BP303" s="2"/>
    </row>
    <row r="304" spans="1:68" x14ac:dyDescent="0.2">
      <c r="A304">
        <v>14.55</v>
      </c>
      <c r="B304">
        <v>2.2000000000000002</v>
      </c>
      <c r="C304">
        <v>0.20799999999999999</v>
      </c>
      <c r="D304">
        <v>-5.3629999999999997E-2</v>
      </c>
      <c r="E304">
        <v>2.043E-2</v>
      </c>
      <c r="F304">
        <v>1.77688</v>
      </c>
      <c r="G304">
        <v>2.0914299999999999</v>
      </c>
      <c r="H304" s="15"/>
      <c r="I304" s="11">
        <f t="shared" si="33"/>
        <v>47.736220472440948</v>
      </c>
      <c r="J304" s="10">
        <f t="shared" si="34"/>
        <v>-40.286220472440945</v>
      </c>
      <c r="K304" s="6">
        <v>115</v>
      </c>
      <c r="L304" s="10">
        <v>5194.3897637795317</v>
      </c>
      <c r="M304" s="10">
        <v>2399.9015748031425</v>
      </c>
      <c r="N304" s="10">
        <v>20.685695538057743</v>
      </c>
      <c r="O304" s="10">
        <v>14.998958047118933</v>
      </c>
      <c r="P304" s="10">
        <v>15.35076616786592</v>
      </c>
      <c r="Q304" s="10">
        <v>0.72196969634796881</v>
      </c>
      <c r="R304" s="10">
        <v>4.7031508945741294</v>
      </c>
      <c r="S304" s="10">
        <v>24.431119496318608</v>
      </c>
      <c r="T304" s="14" t="s">
        <v>33</v>
      </c>
      <c r="U304" s="6">
        <v>3</v>
      </c>
      <c r="V304" s="14" t="s">
        <v>33</v>
      </c>
      <c r="W304" s="6">
        <v>3</v>
      </c>
      <c r="X304" s="14" t="s">
        <v>33</v>
      </c>
      <c r="Y304" s="6">
        <v>3</v>
      </c>
      <c r="Z304" s="14" t="s">
        <v>33</v>
      </c>
      <c r="AA304" s="9">
        <v>3</v>
      </c>
      <c r="AB304" s="7">
        <v>87.616995513055087</v>
      </c>
      <c r="AC304" s="6">
        <v>11.14443851635609</v>
      </c>
      <c r="AD304" s="13">
        <v>1.2385659705888217</v>
      </c>
      <c r="AE304" s="8">
        <v>1535.076616786592</v>
      </c>
      <c r="AF304" s="6">
        <v>1483.0509989059487</v>
      </c>
      <c r="AG304" s="6">
        <v>1023.3844111910614</v>
      </c>
      <c r="AH304" s="6">
        <v>77.048721427080665</v>
      </c>
      <c r="AI304" s="6">
        <v>2.126234140507095</v>
      </c>
      <c r="AJ304" s="6"/>
      <c r="AK304" s="6"/>
      <c r="AL304" s="6"/>
      <c r="AM304" s="6"/>
      <c r="AN304" s="6">
        <v>14.998958047118933</v>
      </c>
      <c r="AO304" s="6">
        <v>4.8700263056577118</v>
      </c>
      <c r="AP304" s="6">
        <v>8.1636908783374302</v>
      </c>
      <c r="AQ304" s="6">
        <v>111.47500000000001</v>
      </c>
      <c r="AR304" s="6"/>
      <c r="AS304" s="6"/>
      <c r="AT304" s="6">
        <v>3.0698950471304149</v>
      </c>
      <c r="AU304" s="6">
        <v>1</v>
      </c>
      <c r="AV304" s="10"/>
      <c r="AW304" s="13">
        <v>222.45764983589231</v>
      </c>
      <c r="AX304" s="1" t="s">
        <v>150</v>
      </c>
      <c r="AY304" s="17">
        <v>40.286220472440903</v>
      </c>
      <c r="AZ304" s="12">
        <v>100</v>
      </c>
      <c r="BA304" s="12">
        <v>0</v>
      </c>
      <c r="BB304" s="12">
        <v>0</v>
      </c>
      <c r="BC304" s="12">
        <v>100</v>
      </c>
      <c r="BD304" s="12">
        <v>0</v>
      </c>
      <c r="BE304" s="12">
        <v>0</v>
      </c>
      <c r="BF304" s="18">
        <v>87.616995513055087</v>
      </c>
      <c r="BG304" s="18">
        <v>11.14443851635609</v>
      </c>
      <c r="BH304" s="18">
        <v>1.2385659705888217</v>
      </c>
      <c r="BI304" s="15"/>
      <c r="BJ304" s="19">
        <f t="shared" ca="1" si="35"/>
        <v>1</v>
      </c>
      <c r="BK304" s="18">
        <f t="shared" ca="1" si="36"/>
        <v>10.628411948121077</v>
      </c>
      <c r="BL304" s="17">
        <f t="shared" si="37"/>
        <v>5.6609217932693703</v>
      </c>
      <c r="BM304" s="17">
        <f t="shared" ca="1" si="38"/>
        <v>3.1405621327570716</v>
      </c>
      <c r="BN304" s="16">
        <f t="shared" si="39"/>
        <v>2.9855365872459942</v>
      </c>
      <c r="BO304" s="15"/>
      <c r="BP304" s="2"/>
    </row>
    <row r="305" spans="1:68" x14ac:dyDescent="0.2">
      <c r="A305">
        <v>14.6</v>
      </c>
      <c r="B305">
        <v>0.5</v>
      </c>
      <c r="C305">
        <v>0.20643</v>
      </c>
      <c r="D305">
        <v>-6.3589999999999994E-2</v>
      </c>
      <c r="E305">
        <v>1.9939999999999999E-2</v>
      </c>
      <c r="F305">
        <v>1.7756000000000001</v>
      </c>
      <c r="G305">
        <v>2.09598</v>
      </c>
      <c r="H305" s="15"/>
      <c r="I305" s="11">
        <f t="shared" si="33"/>
        <v>47.900262467191595</v>
      </c>
      <c r="J305" s="10">
        <f t="shared" si="34"/>
        <v>-40.450262467191592</v>
      </c>
      <c r="K305" s="6">
        <v>115</v>
      </c>
      <c r="L305" s="10">
        <v>5213.2545931758559</v>
      </c>
      <c r="M305" s="10">
        <v>2408.5301837270267</v>
      </c>
      <c r="N305" s="10">
        <v>20.756780402449692</v>
      </c>
      <c r="O305" s="10">
        <v>14.584884473460123</v>
      </c>
      <c r="P305" s="10">
        <v>14.934803432791593</v>
      </c>
      <c r="Q305" s="10">
        <v>0.65263387361510061</v>
      </c>
      <c r="R305" s="10">
        <v>4.3698859282081033</v>
      </c>
      <c r="S305" s="10">
        <v>24.299927731352074</v>
      </c>
      <c r="T305" s="14" t="s">
        <v>33</v>
      </c>
      <c r="U305" s="6">
        <v>3</v>
      </c>
      <c r="V305" s="14" t="s">
        <v>33</v>
      </c>
      <c r="W305" s="6">
        <v>3</v>
      </c>
      <c r="X305" s="14" t="s">
        <v>33</v>
      </c>
      <c r="Y305" s="6">
        <v>3</v>
      </c>
      <c r="Z305" s="14" t="s">
        <v>33</v>
      </c>
      <c r="AA305" s="9">
        <v>3</v>
      </c>
      <c r="AB305" s="7">
        <v>80.021006589634467</v>
      </c>
      <c r="AC305" s="6">
        <v>18.09774675036951</v>
      </c>
      <c r="AD305" s="13">
        <v>1.8812466599960169</v>
      </c>
      <c r="AE305" s="8">
        <v>1493.4803432791593</v>
      </c>
      <c r="AF305" s="6">
        <v>1433.0045106974208</v>
      </c>
      <c r="AG305" s="6">
        <v>995.11025745936945</v>
      </c>
      <c r="AH305" s="6">
        <v>72.8876021945633</v>
      </c>
      <c r="AI305" s="6">
        <v>2.2883892541562423</v>
      </c>
      <c r="AJ305" s="6"/>
      <c r="AK305" s="6"/>
      <c r="AL305" s="6"/>
      <c r="AM305" s="6"/>
      <c r="AN305" s="6">
        <v>14.584884473460123</v>
      </c>
      <c r="AO305" s="6">
        <v>4.7196132465844389</v>
      </c>
      <c r="AP305" s="6">
        <v>7.9608820596749554</v>
      </c>
      <c r="AQ305" s="6">
        <v>111.47500000000001</v>
      </c>
      <c r="AR305" s="6"/>
      <c r="AS305" s="6"/>
      <c r="AT305" s="6">
        <v>2.9491519113979998</v>
      </c>
      <c r="AU305" s="6">
        <v>1</v>
      </c>
      <c r="AV305" s="10"/>
      <c r="AW305" s="13">
        <v>214.95067660461311</v>
      </c>
      <c r="AX305" s="1" t="s">
        <v>150</v>
      </c>
      <c r="AY305" s="17">
        <v>40.4502624671916</v>
      </c>
      <c r="AZ305" s="12">
        <v>100</v>
      </c>
      <c r="BA305" s="12">
        <v>0</v>
      </c>
      <c r="BB305" s="12">
        <v>0</v>
      </c>
      <c r="BC305" s="12">
        <v>100</v>
      </c>
      <c r="BD305" s="12">
        <v>0</v>
      </c>
      <c r="BE305" s="12">
        <v>0</v>
      </c>
      <c r="BF305" s="18">
        <v>80.021006589634467</v>
      </c>
      <c r="BG305" s="18">
        <v>18.09774675036951</v>
      </c>
      <c r="BH305" s="18">
        <v>1.8812466599960169</v>
      </c>
      <c r="BI305" s="15"/>
      <c r="BJ305" s="19">
        <f t="shared" ca="1" si="35"/>
        <v>1</v>
      </c>
      <c r="BK305" s="18">
        <f t="shared" ca="1" si="36"/>
        <v>10.237094988053421</v>
      </c>
      <c r="BL305" s="17">
        <f t="shared" si="37"/>
        <v>5.2938396272465358</v>
      </c>
      <c r="BM305" s="17">
        <f t="shared" ca="1" si="38"/>
        <v>3.1351196710805369</v>
      </c>
      <c r="BN305" s="16">
        <f t="shared" si="39"/>
        <v>2.9747073304982452</v>
      </c>
      <c r="BO305" s="15"/>
      <c r="BP305" s="2"/>
    </row>
    <row r="306" spans="1:68" x14ac:dyDescent="0.2">
      <c r="A306">
        <v>14.65</v>
      </c>
      <c r="B306">
        <v>2.1</v>
      </c>
      <c r="C306">
        <v>0.20341999999999999</v>
      </c>
      <c r="D306">
        <v>-6.5559999999999993E-2</v>
      </c>
      <c r="E306">
        <v>1.9040000000000001E-2</v>
      </c>
      <c r="F306">
        <v>1.7733300000000001</v>
      </c>
      <c r="G306">
        <v>2.1004800000000001</v>
      </c>
      <c r="H306" s="15"/>
      <c r="I306" s="11">
        <f t="shared" si="33"/>
        <v>48.064304461942257</v>
      </c>
      <c r="J306" s="10">
        <f t="shared" si="34"/>
        <v>-40.614304461942254</v>
      </c>
      <c r="K306" s="6">
        <v>115</v>
      </c>
      <c r="L306" s="10">
        <v>5232.119422572182</v>
      </c>
      <c r="M306" s="10">
        <v>2417.1587926509114</v>
      </c>
      <c r="N306" s="10">
        <v>20.827865266841641</v>
      </c>
      <c r="O306" s="10">
        <v>13.791023673005961</v>
      </c>
      <c r="P306" s="10">
        <v>14.137472744023214</v>
      </c>
      <c r="Q306" s="10">
        <v>0.63891986048420202</v>
      </c>
      <c r="R306" s="10">
        <v>4.5193357543646764</v>
      </c>
      <c r="S306" s="10">
        <v>24.058963265087012</v>
      </c>
      <c r="T306" s="14" t="s">
        <v>33</v>
      </c>
      <c r="U306" s="6">
        <v>3</v>
      </c>
      <c r="V306" s="14" t="s">
        <v>33</v>
      </c>
      <c r="W306" s="6">
        <v>3</v>
      </c>
      <c r="X306" s="14" t="s">
        <v>33</v>
      </c>
      <c r="Y306" s="6">
        <v>3</v>
      </c>
      <c r="Z306" s="14" t="s">
        <v>33</v>
      </c>
      <c r="AA306" s="9">
        <v>3</v>
      </c>
      <c r="AB306" s="7">
        <v>85.278122903414172</v>
      </c>
      <c r="AC306" s="6">
        <v>13.258039378631409</v>
      </c>
      <c r="AD306" s="13">
        <v>1.4638377179544197</v>
      </c>
      <c r="AE306" s="8">
        <v>1413.7472744023212</v>
      </c>
      <c r="AF306" s="6">
        <v>1338.0912044072393</v>
      </c>
      <c r="AG306" s="6">
        <v>935.310455801741</v>
      </c>
      <c r="AH306" s="6">
        <v>66.468301678190485</v>
      </c>
      <c r="AI306" s="6">
        <v>2.2127145544214581</v>
      </c>
      <c r="AJ306" s="6"/>
      <c r="AK306" s="6"/>
      <c r="AL306" s="6"/>
      <c r="AM306" s="6"/>
      <c r="AN306" s="6">
        <v>13.791023673005961</v>
      </c>
      <c r="AO306" s="6">
        <v>4.5581663253322198</v>
      </c>
      <c r="AP306" s="6">
        <v>7.4824836464139279</v>
      </c>
      <c r="AQ306" s="6">
        <v>111.47500000000001</v>
      </c>
      <c r="AR306" s="6"/>
      <c r="AS306" s="6"/>
      <c r="AT306" s="6">
        <v>2.7332643880217988</v>
      </c>
      <c r="AU306" s="6">
        <v>1</v>
      </c>
      <c r="AV306" s="10"/>
      <c r="AW306" s="13">
        <v>200.71368066108587</v>
      </c>
      <c r="AX306" s="1" t="s">
        <v>150</v>
      </c>
      <c r="AY306" s="17">
        <v>40.614304461942297</v>
      </c>
      <c r="AZ306" s="12">
        <v>100</v>
      </c>
      <c r="BA306" s="12">
        <v>0</v>
      </c>
      <c r="BB306" s="12">
        <v>0</v>
      </c>
      <c r="BC306" s="12">
        <v>100</v>
      </c>
      <c r="BD306" s="12">
        <v>0</v>
      </c>
      <c r="BE306" s="12">
        <v>0</v>
      </c>
      <c r="BF306" s="18">
        <v>85.278122903414172</v>
      </c>
      <c r="BG306" s="18">
        <v>13.258039378631409</v>
      </c>
      <c r="BH306" s="18">
        <v>1.4638377179544197</v>
      </c>
      <c r="BI306" s="15"/>
      <c r="BJ306" s="19">
        <f t="shared" ca="1" si="35"/>
        <v>1</v>
      </c>
      <c r="BK306" s="18">
        <f t="shared" ca="1" si="36"/>
        <v>9.5330212212508609</v>
      </c>
      <c r="BL306" s="17">
        <f t="shared" si="37"/>
        <v>5.5454991385932022</v>
      </c>
      <c r="BM306" s="17">
        <f t="shared" ca="1" si="38"/>
        <v>3.1719071944509221</v>
      </c>
      <c r="BN306" s="16">
        <f t="shared" si="39"/>
        <v>3.0024357853116324</v>
      </c>
      <c r="BO306" s="15"/>
      <c r="BP306" s="2"/>
    </row>
    <row r="307" spans="1:68" x14ac:dyDescent="0.2">
      <c r="A307">
        <v>14.7</v>
      </c>
      <c r="B307">
        <v>2.1</v>
      </c>
      <c r="C307">
        <v>0.20707</v>
      </c>
      <c r="D307">
        <v>-7.4429999999999996E-2</v>
      </c>
      <c r="E307">
        <v>1.796E-2</v>
      </c>
      <c r="F307">
        <v>1.7665500000000001</v>
      </c>
      <c r="G307">
        <v>2.1028799999999999</v>
      </c>
      <c r="H307" s="15"/>
      <c r="I307" s="11">
        <f t="shared" si="33"/>
        <v>48.228346456692911</v>
      </c>
      <c r="J307" s="10">
        <f t="shared" si="34"/>
        <v>-40.778346456692908</v>
      </c>
      <c r="K307" s="6">
        <v>115</v>
      </c>
      <c r="L307" s="10">
        <v>5250.9842519685071</v>
      </c>
      <c r="M307" s="10">
        <v>2425.7874015747957</v>
      </c>
      <c r="N307" s="10">
        <v>20.898950131233594</v>
      </c>
      <c r="O307" s="10">
        <v>14.753678796480276</v>
      </c>
      <c r="P307" s="10">
        <v>15.095964001520469</v>
      </c>
      <c r="Q307" s="10">
        <v>0.57717199425523191</v>
      </c>
      <c r="R307" s="10">
        <v>3.8233530114214571</v>
      </c>
      <c r="S307" s="10">
        <v>23.769805905568941</v>
      </c>
      <c r="T307" s="14" t="s">
        <v>153</v>
      </c>
      <c r="U307" s="6">
        <v>4</v>
      </c>
      <c r="V307" s="14" t="s">
        <v>151</v>
      </c>
      <c r="W307" s="6">
        <v>4</v>
      </c>
      <c r="X307" s="14" t="s">
        <v>33</v>
      </c>
      <c r="Y307" s="6">
        <v>3</v>
      </c>
      <c r="Z307" s="14" t="s">
        <v>33</v>
      </c>
      <c r="AA307" s="9">
        <v>3</v>
      </c>
      <c r="AB307" s="7">
        <v>65.840912599171645</v>
      </c>
      <c r="AC307" s="6">
        <v>31.408962290953966</v>
      </c>
      <c r="AD307" s="13">
        <v>2.7501251098743946</v>
      </c>
      <c r="AE307" s="8">
        <v>1509.596400152047</v>
      </c>
      <c r="AF307" s="6">
        <v>1449.7451859130149</v>
      </c>
      <c r="AG307" s="6">
        <v>1006.3976001013647</v>
      </c>
      <c r="AH307" s="6">
        <v>59.05760450061284</v>
      </c>
      <c r="AI307" s="6">
        <v>2.6155052829616094</v>
      </c>
      <c r="AJ307" s="6"/>
      <c r="AK307" s="6"/>
      <c r="AL307" s="6"/>
      <c r="AM307" s="6"/>
      <c r="AN307" s="6">
        <v>9.8357858643201848</v>
      </c>
      <c r="AO307" s="6">
        <v>4.6703526282818038</v>
      </c>
      <c r="AP307" s="6">
        <v>8.0447832007095528</v>
      </c>
      <c r="AQ307" s="6">
        <v>114.66</v>
      </c>
      <c r="AR307" s="6"/>
      <c r="AS307" s="6"/>
      <c r="AT307" s="6">
        <v>2.9612095576387514</v>
      </c>
      <c r="AU307" s="6">
        <v>1</v>
      </c>
      <c r="AV307" s="10"/>
      <c r="AW307" s="13">
        <v>217.46177788695223</v>
      </c>
      <c r="AX307" s="1" t="s">
        <v>150</v>
      </c>
      <c r="AY307" s="17">
        <v>40.778346456692901</v>
      </c>
      <c r="AZ307" s="12">
        <v>100</v>
      </c>
      <c r="BA307" s="12">
        <v>0</v>
      </c>
      <c r="BB307" s="12">
        <v>0</v>
      </c>
      <c r="BC307" s="12">
        <v>100</v>
      </c>
      <c r="BD307" s="12">
        <v>0</v>
      </c>
      <c r="BE307" s="12">
        <v>0</v>
      </c>
      <c r="BF307" s="18">
        <v>65.840912599171645</v>
      </c>
      <c r="BG307" s="18">
        <v>31.408962290953966</v>
      </c>
      <c r="BH307" s="18">
        <v>2.7501251098743946</v>
      </c>
      <c r="BI307" s="15"/>
      <c r="BJ307" s="19">
        <f t="shared" ca="1" si="35"/>
        <v>1</v>
      </c>
      <c r="BK307" s="18">
        <f t="shared" ca="1" si="36"/>
        <v>10.281586809660663</v>
      </c>
      <c r="BL307" s="17">
        <f t="shared" si="37"/>
        <v>4.6283091771971474</v>
      </c>
      <c r="BM307" s="17">
        <f t="shared" ca="1" si="38"/>
        <v>3.0977872438468901</v>
      </c>
      <c r="BN307" s="16">
        <f t="shared" si="39"/>
        <v>2.9350848899300512</v>
      </c>
      <c r="BO307" s="15"/>
      <c r="BP307" s="2"/>
    </row>
    <row r="308" spans="1:68" x14ac:dyDescent="0.2">
      <c r="A308">
        <v>14.75</v>
      </c>
      <c r="B308">
        <v>2.2000000000000002</v>
      </c>
      <c r="C308">
        <v>0.21467</v>
      </c>
      <c r="D308">
        <v>-8.1019999999999995E-2</v>
      </c>
      <c r="E308">
        <v>1.389E-2</v>
      </c>
      <c r="F308">
        <v>1.7672300000000001</v>
      </c>
      <c r="G308">
        <v>2.1087799999999999</v>
      </c>
      <c r="H308" s="15"/>
      <c r="I308" s="11">
        <f t="shared" si="33"/>
        <v>48.392388451443566</v>
      </c>
      <c r="J308" s="10">
        <f t="shared" si="34"/>
        <v>-40.942388451443563</v>
      </c>
      <c r="K308" s="6">
        <v>115</v>
      </c>
      <c r="L308" s="10">
        <v>5269.8490813648323</v>
      </c>
      <c r="M308" s="10">
        <v>2434.41601049868</v>
      </c>
      <c r="N308" s="10">
        <v>20.970034995625543</v>
      </c>
      <c r="O308" s="10">
        <v>16.758111382344598</v>
      </c>
      <c r="P308" s="10">
        <v>17.084704981341609</v>
      </c>
      <c r="Q308" s="10">
        <v>0.53129618383258115</v>
      </c>
      <c r="R308" s="10">
        <v>3.109776753024506</v>
      </c>
      <c r="S308" s="10">
        <v>22.680111041459167</v>
      </c>
      <c r="T308" s="14" t="s">
        <v>153</v>
      </c>
      <c r="U308" s="6">
        <v>5</v>
      </c>
      <c r="V308" s="14" t="s">
        <v>151</v>
      </c>
      <c r="W308" s="6">
        <v>4</v>
      </c>
      <c r="X308" s="14" t="s">
        <v>33</v>
      </c>
      <c r="Y308" s="6">
        <v>3</v>
      </c>
      <c r="Z308" s="14" t="s">
        <v>33</v>
      </c>
      <c r="AA308" s="9">
        <v>3</v>
      </c>
      <c r="AB308" s="7">
        <v>44.220465073597701</v>
      </c>
      <c r="AC308" s="6">
        <v>50.17257844476584</v>
      </c>
      <c r="AD308" s="13">
        <v>5.6069564816364608</v>
      </c>
      <c r="AE308" s="8">
        <v>1708.4704981341608</v>
      </c>
      <c r="AF308" s="6">
        <v>1682.6050171039533</v>
      </c>
      <c r="AG308" s="6">
        <v>1138.9803320894407</v>
      </c>
      <c r="AH308" s="6">
        <v>35.178707228577409</v>
      </c>
      <c r="AI308" s="6">
        <v>3.2156649155841177</v>
      </c>
      <c r="AJ308" s="6"/>
      <c r="AK308" s="6"/>
      <c r="AL308" s="6"/>
      <c r="AM308" s="6"/>
      <c r="AN308" s="6">
        <v>8.3790556911722991</v>
      </c>
      <c r="AO308" s="6">
        <v>4.9871405495034775</v>
      </c>
      <c r="AP308" s="6">
        <v>8.9728623246260852</v>
      </c>
      <c r="AQ308" s="6">
        <v>114.66</v>
      </c>
      <c r="AR308" s="6"/>
      <c r="AS308" s="6"/>
      <c r="AT308" s="6">
        <v>3.4485948187987168</v>
      </c>
      <c r="AU308" s="6">
        <v>1</v>
      </c>
      <c r="AV308" s="10"/>
      <c r="AW308" s="13">
        <v>252.390752565593</v>
      </c>
      <c r="AX308" s="1" t="s">
        <v>150</v>
      </c>
      <c r="AY308" s="17">
        <v>40.942388451443598</v>
      </c>
      <c r="AZ308" s="12">
        <v>0</v>
      </c>
      <c r="BA308" s="12">
        <v>100</v>
      </c>
      <c r="BB308" s="12">
        <v>0</v>
      </c>
      <c r="BC308" s="12">
        <v>100</v>
      </c>
      <c r="BD308" s="12">
        <v>0</v>
      </c>
      <c r="BE308" s="12">
        <v>0</v>
      </c>
      <c r="BF308" s="18">
        <v>44.220465073597701</v>
      </c>
      <c r="BG308" s="18">
        <v>50.17257844476584</v>
      </c>
      <c r="BH308" s="18">
        <v>5.6069564816364608</v>
      </c>
      <c r="BI308" s="15"/>
      <c r="BJ308" s="19">
        <f t="shared" ca="1" si="35"/>
        <v>1</v>
      </c>
      <c r="BK308" s="18">
        <f t="shared" ca="1" si="36"/>
        <v>11.871249924698956</v>
      </c>
      <c r="BL308" s="17">
        <f t="shared" si="37"/>
        <v>3.6768460670696781</v>
      </c>
      <c r="BM308" s="17">
        <f t="shared" ca="1" si="38"/>
        <v>2.987701431351828</v>
      </c>
      <c r="BN308" s="16">
        <f t="shared" si="39"/>
        <v>2.8378240469536995</v>
      </c>
      <c r="BO308" s="15"/>
      <c r="BP308" s="2"/>
    </row>
    <row r="309" spans="1:68" x14ac:dyDescent="0.2">
      <c r="A309">
        <v>14.8</v>
      </c>
      <c r="B309">
        <v>2.1</v>
      </c>
      <c r="C309">
        <v>0.19930999999999999</v>
      </c>
      <c r="D309">
        <v>-9.0899999999999995E-2</v>
      </c>
      <c r="E309">
        <v>7.0800000000000004E-3</v>
      </c>
      <c r="F309">
        <v>1.7635799999999999</v>
      </c>
      <c r="G309">
        <v>2.1108500000000001</v>
      </c>
      <c r="I309" s="11">
        <f t="shared" si="33"/>
        <v>48.556430446194227</v>
      </c>
      <c r="J309" s="10">
        <f t="shared" si="34"/>
        <v>-41.106430446194224</v>
      </c>
      <c r="K309" s="6">
        <v>115</v>
      </c>
      <c r="L309" s="10">
        <v>5288.7139107611583</v>
      </c>
      <c r="M309" s="10">
        <v>2443.0446194225647</v>
      </c>
      <c r="N309" s="10">
        <v>21.041119860017499</v>
      </c>
      <c r="O309" s="10">
        <v>12.707047629860913</v>
      </c>
      <c r="P309" s="10">
        <v>13.007385740613683</v>
      </c>
      <c r="Q309" s="10">
        <v>0.46251727533853104</v>
      </c>
      <c r="R309" s="10">
        <v>3.5558050215608477</v>
      </c>
      <c r="S309" s="10">
        <v>20.856813246720211</v>
      </c>
      <c r="T309" s="14" t="s">
        <v>153</v>
      </c>
      <c r="U309" s="6">
        <v>4</v>
      </c>
      <c r="V309" s="14" t="s">
        <v>33</v>
      </c>
      <c r="W309" s="6">
        <v>3</v>
      </c>
      <c r="X309" s="14" t="s">
        <v>33</v>
      </c>
      <c r="Y309" s="6">
        <v>3</v>
      </c>
      <c r="Z309" s="14" t="s">
        <v>33</v>
      </c>
      <c r="AA309" s="9">
        <v>3</v>
      </c>
      <c r="AB309" s="7">
        <v>63.278417688360285</v>
      </c>
      <c r="AC309" s="6">
        <v>33.78925928230683</v>
      </c>
      <c r="AD309" s="13">
        <v>2.9323230293328857</v>
      </c>
      <c r="AE309" s="8">
        <v>1300.7385740613684</v>
      </c>
      <c r="AF309" s="6">
        <v>1201.8107047008841</v>
      </c>
      <c r="AG309" s="6">
        <v>850.55393054602621</v>
      </c>
      <c r="AH309" s="6">
        <v>0</v>
      </c>
      <c r="AI309" s="6">
        <v>2.8123026823361714</v>
      </c>
      <c r="AJ309" s="6"/>
      <c r="AK309" s="6"/>
      <c r="AL309" s="6"/>
      <c r="AM309" s="6"/>
      <c r="AN309" s="6">
        <v>8.4713650865739414</v>
      </c>
      <c r="AO309" s="6">
        <v>4.1426435648705366</v>
      </c>
      <c r="AP309" s="6">
        <v>6.8044314443682099</v>
      </c>
      <c r="AQ309" s="6">
        <v>114.66</v>
      </c>
      <c r="AR309" s="6"/>
      <c r="AS309" s="6"/>
      <c r="AT309" s="6">
        <v>2.4123674461646205</v>
      </c>
      <c r="AU309" s="6">
        <v>1</v>
      </c>
      <c r="AV309" s="10"/>
      <c r="AW309" s="13">
        <v>180.27160570513263</v>
      </c>
      <c r="AX309" s="1" t="s">
        <v>150</v>
      </c>
      <c r="AY309" s="17">
        <v>41.106430446194203</v>
      </c>
      <c r="AZ309" s="12">
        <v>100</v>
      </c>
      <c r="BA309" s="12">
        <v>0</v>
      </c>
      <c r="BB309" s="12">
        <v>0</v>
      </c>
      <c r="BC309" s="12">
        <v>100</v>
      </c>
      <c r="BD309" s="12">
        <v>0</v>
      </c>
      <c r="BE309" s="12">
        <v>0</v>
      </c>
      <c r="BF309" s="18">
        <v>63.278417688360285</v>
      </c>
      <c r="BG309" s="18">
        <v>33.78925928230683</v>
      </c>
      <c r="BH309" s="18">
        <v>2.9323230293328857</v>
      </c>
      <c r="BI309" s="15"/>
      <c r="BJ309" s="19">
        <f t="shared" ca="1" si="35"/>
        <v>1</v>
      </c>
      <c r="BK309" s="18">
        <f t="shared" ca="1" si="36"/>
        <v>8.4836999724405349</v>
      </c>
      <c r="BL309" s="17">
        <f t="shared" si="37"/>
        <v>4.463147646541322</v>
      </c>
      <c r="BM309" s="17">
        <f t="shared" ca="1" si="38"/>
        <v>3.155051043990309</v>
      </c>
      <c r="BN309" s="16">
        <f t="shared" si="39"/>
        <v>2.9674793771306134</v>
      </c>
      <c r="BO309" s="15"/>
      <c r="BP309" s="2"/>
    </row>
    <row r="310" spans="1:68" x14ac:dyDescent="0.2">
      <c r="A310">
        <v>14.85</v>
      </c>
      <c r="B310">
        <v>2.2000000000000002</v>
      </c>
      <c r="C310">
        <v>0.18915999999999999</v>
      </c>
      <c r="D310">
        <v>-0.10153</v>
      </c>
      <c r="E310">
        <v>8.9599999999999992E-3</v>
      </c>
      <c r="F310">
        <v>1.7607999999999999</v>
      </c>
      <c r="G310">
        <v>2.1141000000000001</v>
      </c>
      <c r="I310" s="11">
        <f t="shared" si="33"/>
        <v>48.720472440944881</v>
      </c>
      <c r="J310" s="10">
        <f t="shared" si="34"/>
        <v>-41.270472440944879</v>
      </c>
      <c r="K310" s="6">
        <v>115</v>
      </c>
      <c r="L310" s="10">
        <v>5307.5787401574835</v>
      </c>
      <c r="M310" s="10">
        <v>2451.6732283464489</v>
      </c>
      <c r="N310" s="10">
        <v>21.112204724409448</v>
      </c>
      <c r="O310" s="10">
        <v>10.030075163213173</v>
      </c>
      <c r="P310" s="10">
        <v>10.337661485111196</v>
      </c>
      <c r="Q310" s="10">
        <v>0.38851729585556016</v>
      </c>
      <c r="R310" s="10">
        <v>3.7582706341770016</v>
      </c>
      <c r="S310" s="10">
        <v>21.360161242918338</v>
      </c>
      <c r="T310" s="14" t="s">
        <v>33</v>
      </c>
      <c r="U310" s="6">
        <v>3</v>
      </c>
      <c r="V310" s="14" t="s">
        <v>33</v>
      </c>
      <c r="W310" s="6">
        <v>3</v>
      </c>
      <c r="X310" s="14" t="s">
        <v>33</v>
      </c>
      <c r="Y310" s="6">
        <v>3</v>
      </c>
      <c r="Z310" s="14" t="s">
        <v>33</v>
      </c>
      <c r="AA310" s="9">
        <v>3</v>
      </c>
      <c r="AB310" s="7">
        <v>75.176964726412763</v>
      </c>
      <c r="AC310" s="6">
        <v>22.633305235485025</v>
      </c>
      <c r="AD310" s="13">
        <v>2.1897300381022102</v>
      </c>
      <c r="AE310" s="8">
        <v>1033.7661485111198</v>
      </c>
      <c r="AF310" s="6">
        <v>886.61580232433721</v>
      </c>
      <c r="AG310" s="6">
        <v>650.32461138333974</v>
      </c>
      <c r="AH310" s="6">
        <v>5.100819809325726</v>
      </c>
      <c r="AI310" s="6">
        <v>2.6607982695716199</v>
      </c>
      <c r="AJ310" s="6"/>
      <c r="AK310" s="6"/>
      <c r="AL310" s="6"/>
      <c r="AM310" s="6"/>
      <c r="AN310" s="6">
        <v>10.030075163213173</v>
      </c>
      <c r="AO310" s="6">
        <v>3.5505179111392224</v>
      </c>
      <c r="AP310" s="6">
        <v>5.2025968910667171</v>
      </c>
      <c r="AQ310" s="6">
        <v>111.47500000000001</v>
      </c>
      <c r="AR310" s="6"/>
      <c r="AS310" s="6"/>
      <c r="AT310" s="6">
        <v>1.7458188888685651</v>
      </c>
      <c r="AU310" s="6">
        <v>1</v>
      </c>
      <c r="AV310" s="10"/>
      <c r="AW310" s="13">
        <v>132.99237034865058</v>
      </c>
      <c r="AX310" s="1" t="s">
        <v>150</v>
      </c>
      <c r="AY310" s="17">
        <v>41.2704724409449</v>
      </c>
      <c r="AZ310" s="12">
        <v>100</v>
      </c>
      <c r="BA310" s="12">
        <v>0</v>
      </c>
      <c r="BB310" s="12">
        <v>0</v>
      </c>
      <c r="BC310" s="12">
        <v>100</v>
      </c>
      <c r="BD310" s="12">
        <v>0</v>
      </c>
      <c r="BE310" s="12">
        <v>0</v>
      </c>
      <c r="BF310" s="18">
        <v>75.176964726412763</v>
      </c>
      <c r="BG310" s="18">
        <v>22.633305235485025</v>
      </c>
      <c r="BH310" s="18">
        <v>2.1897300381022102</v>
      </c>
      <c r="BI310" s="15"/>
      <c r="BJ310" s="19">
        <f t="shared" ca="1" si="35"/>
        <v>1</v>
      </c>
      <c r="BK310" s="18">
        <f t="shared" ca="1" si="36"/>
        <v>6.2682677497073342</v>
      </c>
      <c r="BL310" s="17">
        <f t="shared" si="37"/>
        <v>5.0562696780894978</v>
      </c>
      <c r="BM310" s="17">
        <f t="shared" ca="1" si="38"/>
        <v>3.2932146951283108</v>
      </c>
      <c r="BN310" s="16">
        <f t="shared" si="39"/>
        <v>3.0621504425132104</v>
      </c>
      <c r="BO310" s="15"/>
      <c r="BP310" s="2"/>
    </row>
    <row r="311" spans="1:68" x14ac:dyDescent="0.2">
      <c r="A311">
        <v>14.9</v>
      </c>
      <c r="B311">
        <v>2.1</v>
      </c>
      <c r="C311">
        <v>0.18631</v>
      </c>
      <c r="D311">
        <v>-0.11258</v>
      </c>
      <c r="E311">
        <v>1.0370000000000001E-2</v>
      </c>
      <c r="F311">
        <v>1.7571000000000001</v>
      </c>
      <c r="G311">
        <v>2.1165500000000002</v>
      </c>
      <c r="I311" s="11">
        <f t="shared" si="33"/>
        <v>48.884514435695536</v>
      </c>
      <c r="J311" s="10">
        <f t="shared" si="34"/>
        <v>-41.434514435695533</v>
      </c>
      <c r="K311" s="6">
        <v>115</v>
      </c>
      <c r="L311" s="10">
        <v>5326.4435695538086</v>
      </c>
      <c r="M311" s="10">
        <v>2460.3018372703332</v>
      </c>
      <c r="N311" s="10">
        <v>21.183289588801401</v>
      </c>
      <c r="O311" s="10">
        <v>9.2784129435140539</v>
      </c>
      <c r="P311" s="10">
        <v>9.5914354237710171</v>
      </c>
      <c r="Q311" s="10">
        <v>0.31159351661879364</v>
      </c>
      <c r="R311" s="10">
        <v>3.2486640721841606</v>
      </c>
      <c r="S311" s="10">
        <v>21.737672240066932</v>
      </c>
      <c r="T311" s="14" t="s">
        <v>153</v>
      </c>
      <c r="U311" s="6">
        <v>4</v>
      </c>
      <c r="V311" s="14" t="s">
        <v>33</v>
      </c>
      <c r="W311" s="6">
        <v>3</v>
      </c>
      <c r="X311" s="14" t="s">
        <v>33</v>
      </c>
      <c r="Y311" s="6">
        <v>3</v>
      </c>
      <c r="Z311" s="14" t="s">
        <v>33</v>
      </c>
      <c r="AA311" s="9">
        <v>3</v>
      </c>
      <c r="AB311" s="7">
        <v>65.111579936258792</v>
      </c>
      <c r="AC311" s="6">
        <v>32.088645110267606</v>
      </c>
      <c r="AD311" s="13">
        <v>2.7997749534735989</v>
      </c>
      <c r="AE311" s="8">
        <v>959.14354237710177</v>
      </c>
      <c r="AF311" s="6">
        <v>797.71480514335587</v>
      </c>
      <c r="AG311" s="6">
        <v>594.35765678282633</v>
      </c>
      <c r="AH311" s="6">
        <v>11.404443111748062</v>
      </c>
      <c r="AI311" s="6">
        <v>3.0781883807631556</v>
      </c>
      <c r="AJ311" s="6"/>
      <c r="AK311" s="6"/>
      <c r="AL311" s="6"/>
      <c r="AM311" s="6"/>
      <c r="AN311" s="6">
        <v>6.1856086290093693</v>
      </c>
      <c r="AO311" s="6">
        <v>3.30263204334201</v>
      </c>
      <c r="AP311" s="6">
        <v>4.7548612542626101</v>
      </c>
      <c r="AQ311" s="6">
        <v>114.66</v>
      </c>
      <c r="AR311" s="6"/>
      <c r="AS311" s="6"/>
      <c r="AT311" s="6">
        <v>1.5562699982421755</v>
      </c>
      <c r="AU311" s="6">
        <v>1</v>
      </c>
      <c r="AV311" s="10"/>
      <c r="AW311" s="13">
        <v>119.65722077150339</v>
      </c>
      <c r="AX311" s="1" t="s">
        <v>150</v>
      </c>
      <c r="AY311" s="17">
        <v>41.434514435695498</v>
      </c>
      <c r="AZ311" s="12">
        <v>100</v>
      </c>
      <c r="BA311" s="12">
        <v>0</v>
      </c>
      <c r="BB311" s="12">
        <v>0</v>
      </c>
      <c r="BC311" s="12">
        <v>100</v>
      </c>
      <c r="BD311" s="12">
        <v>0</v>
      </c>
      <c r="BE311" s="12">
        <v>0</v>
      </c>
      <c r="BF311" s="18">
        <v>65.111579936258792</v>
      </c>
      <c r="BG311" s="18">
        <v>32.088645110267606</v>
      </c>
      <c r="BH311" s="18">
        <v>2.7997749534735989</v>
      </c>
      <c r="BI311" s="15"/>
      <c r="BJ311" s="19">
        <f t="shared" ca="1" si="35"/>
        <v>1</v>
      </c>
      <c r="BK311" s="18">
        <f t="shared" ca="1" si="36"/>
        <v>5.6320029795050335</v>
      </c>
      <c r="BL311" s="17">
        <f t="shared" si="37"/>
        <v>4.4974582605976483</v>
      </c>
      <c r="BM311" s="17">
        <f t="shared" ca="1" si="38"/>
        <v>3.3019388709794688</v>
      </c>
      <c r="BN311" s="16">
        <f t="shared" si="39"/>
        <v>3.0522275440793383</v>
      </c>
      <c r="BO311" s="15"/>
      <c r="BP311" s="2"/>
    </row>
    <row r="312" spans="1:68" x14ac:dyDescent="0.2">
      <c r="A312">
        <v>14.95</v>
      </c>
      <c r="B312">
        <v>2.2000000000000002</v>
      </c>
      <c r="C312">
        <v>0.18131</v>
      </c>
      <c r="D312">
        <v>-0.1104</v>
      </c>
      <c r="E312">
        <v>1.132E-2</v>
      </c>
      <c r="F312">
        <v>1.7502800000000001</v>
      </c>
      <c r="G312">
        <v>2.11585</v>
      </c>
      <c r="I312" s="11">
        <f t="shared" si="33"/>
        <v>49.04855643044619</v>
      </c>
      <c r="J312" s="10">
        <f t="shared" si="34"/>
        <v>-41.598556430446187</v>
      </c>
      <c r="K312" s="6">
        <v>115</v>
      </c>
      <c r="L312" s="10">
        <v>5345.3083989501338</v>
      </c>
      <c r="M312" s="10">
        <v>2468.9304461942174</v>
      </c>
      <c r="N312" s="10">
        <v>21.25437445319335</v>
      </c>
      <c r="O312" s="10">
        <v>7.9597072949191068</v>
      </c>
      <c r="P312" s="10">
        <v>8.2763924350632987</v>
      </c>
      <c r="Q312" s="10">
        <v>0.32676942962659011</v>
      </c>
      <c r="R312" s="10">
        <v>3.9482109166575658</v>
      </c>
      <c r="S312" s="10">
        <v>21.992023621124499</v>
      </c>
      <c r="T312" s="14" t="s">
        <v>33</v>
      </c>
      <c r="U312" s="6">
        <v>3</v>
      </c>
      <c r="V312" s="14" t="s">
        <v>33</v>
      </c>
      <c r="W312" s="6">
        <v>3</v>
      </c>
      <c r="X312" s="14" t="s">
        <v>33</v>
      </c>
      <c r="Y312" s="6">
        <v>3</v>
      </c>
      <c r="Z312" s="14" t="s">
        <v>155</v>
      </c>
      <c r="AA312" s="9">
        <v>2</v>
      </c>
      <c r="AB312" s="7">
        <v>86.213266387639393</v>
      </c>
      <c r="AC312" s="6">
        <v>12.409702981413147</v>
      </c>
      <c r="AD312" s="13">
        <v>1.3770306309474551</v>
      </c>
      <c r="AE312" s="8">
        <v>827.63924350632988</v>
      </c>
      <c r="AF312" s="6">
        <v>641.89416944854622</v>
      </c>
      <c r="AG312" s="6">
        <v>495.72943262974741</v>
      </c>
      <c r="AH312" s="6">
        <v>15.174497168869355</v>
      </c>
      <c r="AI312" s="6">
        <v>2.532792753753311</v>
      </c>
      <c r="AJ312" s="6"/>
      <c r="AK312" s="6"/>
      <c r="AL312" s="6"/>
      <c r="AM312" s="6"/>
      <c r="AN312" s="6">
        <v>7.9597072949191068</v>
      </c>
      <c r="AO312" s="6">
        <v>3.0993074486471017</v>
      </c>
      <c r="AP312" s="6">
        <v>3.9658354610379791</v>
      </c>
      <c r="AQ312" s="6">
        <v>111.47500000000001</v>
      </c>
      <c r="AR312" s="6"/>
      <c r="AS312" s="6"/>
      <c r="AT312" s="6">
        <v>1.2338319995200435</v>
      </c>
      <c r="AU312" s="6">
        <v>1</v>
      </c>
      <c r="AV312" s="10"/>
      <c r="AW312" s="13">
        <v>96.284125417281928</v>
      </c>
      <c r="AX312" s="1" t="s">
        <v>150</v>
      </c>
      <c r="AY312" s="17">
        <v>41.598556430446202</v>
      </c>
      <c r="AZ312" s="12">
        <v>100</v>
      </c>
      <c r="BA312" s="12">
        <v>0</v>
      </c>
      <c r="BB312" s="12">
        <v>0</v>
      </c>
      <c r="BC312" s="12">
        <v>100</v>
      </c>
      <c r="BD312" s="12">
        <v>0</v>
      </c>
      <c r="BE312" s="12">
        <v>0</v>
      </c>
      <c r="BF312" s="18">
        <v>86.213266387639393</v>
      </c>
      <c r="BG312" s="18">
        <v>12.409702981413147</v>
      </c>
      <c r="BH312" s="18">
        <v>1.3770306309474551</v>
      </c>
      <c r="BI312" s="15"/>
      <c r="BJ312" s="19">
        <f t="shared" ca="1" si="35"/>
        <v>1</v>
      </c>
      <c r="BK312" s="18">
        <f t="shared" ca="1" si="36"/>
        <v>4.539405509965845</v>
      </c>
      <c r="BL312" s="17">
        <f t="shared" si="37"/>
        <v>5.8312757642985931</v>
      </c>
      <c r="BM312" s="17">
        <f t="shared" ca="1" si="38"/>
        <v>3.4432879245408796</v>
      </c>
      <c r="BN312" s="16">
        <f t="shared" si="39"/>
        <v>3.1531944053491126</v>
      </c>
      <c r="BO312" s="15"/>
      <c r="BP312" s="2"/>
    </row>
    <row r="313" spans="1:68" x14ac:dyDescent="0.2">
      <c r="A313">
        <v>15</v>
      </c>
      <c r="B313">
        <v>2.2000000000000002</v>
      </c>
      <c r="C313">
        <v>0.18434</v>
      </c>
      <c r="D313">
        <v>-0.115</v>
      </c>
      <c r="E313">
        <v>1.146E-2</v>
      </c>
      <c r="F313">
        <v>1.7518800000000001</v>
      </c>
      <c r="G313">
        <v>2.1210300000000002</v>
      </c>
      <c r="I313" s="11">
        <f t="shared" si="33"/>
        <v>49.212598425196845</v>
      </c>
      <c r="J313" s="10">
        <f t="shared" si="34"/>
        <v>-41.762598425196842</v>
      </c>
      <c r="K313" s="6">
        <v>115</v>
      </c>
      <c r="L313" s="10">
        <v>5364.1732283464589</v>
      </c>
      <c r="M313" s="10">
        <v>2477.5590551181017</v>
      </c>
      <c r="N313" s="10">
        <v>21.325459317585299</v>
      </c>
      <c r="O313" s="10">
        <v>8.7588429179676464</v>
      </c>
      <c r="P313" s="10">
        <v>9.0760678185162735</v>
      </c>
      <c r="Q313" s="10">
        <v>0.2947468608945425</v>
      </c>
      <c r="R313" s="10">
        <v>3.2475171714034938</v>
      </c>
      <c r="S313" s="10">
        <v>22.029506982543506</v>
      </c>
      <c r="T313" s="14" t="s">
        <v>33</v>
      </c>
      <c r="U313" s="6">
        <v>3</v>
      </c>
      <c r="V313" s="14" t="s">
        <v>33</v>
      </c>
      <c r="W313" s="6">
        <v>3</v>
      </c>
      <c r="X313" s="14" t="s">
        <v>33</v>
      </c>
      <c r="Y313" s="6">
        <v>3</v>
      </c>
      <c r="Z313" s="14" t="s">
        <v>33</v>
      </c>
      <c r="AA313" s="9">
        <v>3</v>
      </c>
      <c r="AB313" s="7">
        <v>66.809232524793941</v>
      </c>
      <c r="AC313" s="6">
        <v>30.504263009902374</v>
      </c>
      <c r="AD313" s="13">
        <v>2.6865044653036843</v>
      </c>
      <c r="AE313" s="8">
        <v>907.60678185162737</v>
      </c>
      <c r="AF313" s="6">
        <v>734.86393047852414</v>
      </c>
      <c r="AG313" s="6">
        <v>555.70508638872047</v>
      </c>
      <c r="AH313" s="6">
        <v>14.483266250568825</v>
      </c>
      <c r="AI313" s="6">
        <v>3.0792754809909924</v>
      </c>
      <c r="AJ313" s="6"/>
      <c r="AK313" s="6"/>
      <c r="AL313" s="6"/>
      <c r="AM313" s="6"/>
      <c r="AN313" s="6">
        <v>8.7588429179676464</v>
      </c>
      <c r="AO313" s="6">
        <v>3.1911186250291408</v>
      </c>
      <c r="AP313" s="6">
        <v>4.4456406911097641</v>
      </c>
      <c r="AQ313" s="6">
        <v>111.47500000000001</v>
      </c>
      <c r="AR313" s="6"/>
      <c r="AS313" s="6"/>
      <c r="AT313" s="6">
        <v>1.4165037426065772</v>
      </c>
      <c r="AU313" s="6">
        <v>1</v>
      </c>
      <c r="AV313" s="10"/>
      <c r="AW313" s="13">
        <v>110.22958957177862</v>
      </c>
      <c r="AX313" s="1" t="s">
        <v>150</v>
      </c>
      <c r="AY313" s="17">
        <v>41.762598425196799</v>
      </c>
      <c r="AZ313" s="12">
        <v>100</v>
      </c>
      <c r="BA313" s="12">
        <v>0</v>
      </c>
      <c r="BB313" s="12">
        <v>0</v>
      </c>
      <c r="BC313" s="12">
        <v>100</v>
      </c>
      <c r="BD313" s="12">
        <v>0</v>
      </c>
      <c r="BE313" s="12">
        <v>0</v>
      </c>
      <c r="BF313" s="18">
        <v>66.809232524793941</v>
      </c>
      <c r="BG313" s="18">
        <v>30.504263009902374</v>
      </c>
      <c r="BH313" s="18">
        <v>2.6865044653036843</v>
      </c>
      <c r="BI313" s="15"/>
      <c r="BJ313" s="19">
        <f t="shared" ca="1" si="35"/>
        <v>1</v>
      </c>
      <c r="BK313" s="18">
        <f t="shared" ca="1" si="36"/>
        <v>5.1615166880760812</v>
      </c>
      <c r="BL313" s="17">
        <f t="shared" si="37"/>
        <v>4.6097548847084324</v>
      </c>
      <c r="BM313" s="17">
        <f t="shared" ca="1" si="38"/>
        <v>3.3392392844880172</v>
      </c>
      <c r="BN313" s="16">
        <f t="shared" si="39"/>
        <v>3.0719229283932359</v>
      </c>
      <c r="BO313" s="15"/>
      <c r="BP313" s="2"/>
    </row>
    <row r="314" spans="1:68" x14ac:dyDescent="0.2">
      <c r="A314">
        <v>15.05</v>
      </c>
      <c r="B314">
        <v>2.1</v>
      </c>
      <c r="C314">
        <v>0.18482999999999999</v>
      </c>
      <c r="D314">
        <v>-0.12506</v>
      </c>
      <c r="E314">
        <v>1.0019999999999999E-2</v>
      </c>
      <c r="F314">
        <v>1.74908</v>
      </c>
      <c r="G314">
        <v>2.1200800000000002</v>
      </c>
      <c r="I314" s="11">
        <f t="shared" si="33"/>
        <v>49.376640419947506</v>
      </c>
      <c r="J314" s="10">
        <f t="shared" si="34"/>
        <v>-41.926640419947503</v>
      </c>
      <c r="K314" s="6">
        <v>115</v>
      </c>
      <c r="L314" s="10">
        <v>5383.038057742785</v>
      </c>
      <c r="M314" s="10">
        <v>2486.1876640419864</v>
      </c>
      <c r="N314" s="10">
        <v>21.396544181977251</v>
      </c>
      <c r="O314" s="10">
        <v>8.8880760715299481</v>
      </c>
      <c r="P314" s="10">
        <v>9.199749150775828</v>
      </c>
      <c r="Q314" s="10">
        <v>0.22471489536315142</v>
      </c>
      <c r="R314" s="10">
        <v>2.4426198114782394</v>
      </c>
      <c r="S314" s="10">
        <v>21.643963836519408</v>
      </c>
      <c r="T314" s="14" t="s">
        <v>153</v>
      </c>
      <c r="U314" s="6">
        <v>4</v>
      </c>
      <c r="V314" s="14" t="s">
        <v>33</v>
      </c>
      <c r="W314" s="6">
        <v>3</v>
      </c>
      <c r="X314" s="14" t="s">
        <v>33</v>
      </c>
      <c r="Y314" s="6">
        <v>3</v>
      </c>
      <c r="Z314" s="14" t="s">
        <v>33</v>
      </c>
      <c r="AA314" s="9">
        <v>3</v>
      </c>
      <c r="AB314" s="7">
        <v>47.238832159439021</v>
      </c>
      <c r="AC314" s="6">
        <v>47.80403508556622</v>
      </c>
      <c r="AD314" s="13">
        <v>4.9571327549947579</v>
      </c>
      <c r="AE314" s="8">
        <v>919.97491507758275</v>
      </c>
      <c r="AF314" s="6">
        <v>748.30497960339369</v>
      </c>
      <c r="AG314" s="6">
        <v>564.98118630818703</v>
      </c>
      <c r="AH314" s="6">
        <v>5.0897757505815004</v>
      </c>
      <c r="AI314" s="6">
        <v>4.0939649932455673</v>
      </c>
      <c r="AJ314" s="6"/>
      <c r="AK314" s="6"/>
      <c r="AL314" s="6"/>
      <c r="AM314" s="6"/>
      <c r="AN314" s="6">
        <v>5.9253840476866317</v>
      </c>
      <c r="AO314" s="6">
        <v>3.0923875464664867</v>
      </c>
      <c r="AP314" s="6">
        <v>4.5198494904654964</v>
      </c>
      <c r="AQ314" s="6">
        <v>114.66</v>
      </c>
      <c r="AR314" s="6"/>
      <c r="AS314" s="6"/>
      <c r="AT314" s="6">
        <v>1.4380384303537834</v>
      </c>
      <c r="AU314" s="6">
        <v>1</v>
      </c>
      <c r="AV314" s="10"/>
      <c r="AW314" s="13">
        <v>112.24574694050905</v>
      </c>
      <c r="AX314" s="1" t="s">
        <v>150</v>
      </c>
      <c r="AY314" s="17">
        <v>41.926640419947503</v>
      </c>
      <c r="AZ314" s="12">
        <v>100</v>
      </c>
      <c r="BA314" s="12">
        <v>0</v>
      </c>
      <c r="BB314" s="12">
        <v>0</v>
      </c>
      <c r="BC314" s="12">
        <v>100</v>
      </c>
      <c r="BD314" s="12">
        <v>0</v>
      </c>
      <c r="BE314" s="12">
        <v>0</v>
      </c>
      <c r="BF314" s="18">
        <v>47.238832159439021</v>
      </c>
      <c r="BG314" s="18">
        <v>47.80403508556622</v>
      </c>
      <c r="BH314" s="18">
        <v>4.9571327549947579</v>
      </c>
      <c r="BI314" s="15"/>
      <c r="BJ314" s="19">
        <f t="shared" ca="1" si="35"/>
        <v>1</v>
      </c>
      <c r="BK314" s="18">
        <f t="shared" ca="1" si="36"/>
        <v>5.235509946440251</v>
      </c>
      <c r="BL314" s="17">
        <f t="shared" si="37"/>
        <v>3.452780420391703</v>
      </c>
      <c r="BM314" s="17">
        <f t="shared" ca="1" si="38"/>
        <v>3.2648713201337505</v>
      </c>
      <c r="BN314" s="16">
        <f t="shared" si="39"/>
        <v>2.9989738323423314</v>
      </c>
      <c r="BO314" s="15"/>
      <c r="BP314" s="2"/>
    </row>
    <row r="315" spans="1:68" x14ac:dyDescent="0.2">
      <c r="A315">
        <v>15.1</v>
      </c>
      <c r="B315">
        <v>2.1</v>
      </c>
      <c r="C315">
        <v>0.18867</v>
      </c>
      <c r="D315">
        <v>-0.13338</v>
      </c>
      <c r="E315">
        <v>7.7499999999999999E-3</v>
      </c>
      <c r="F315">
        <v>1.7477499999999999</v>
      </c>
      <c r="G315">
        <v>2.1175799999999998</v>
      </c>
      <c r="I315" s="11">
        <f t="shared" si="33"/>
        <v>49.540682414698161</v>
      </c>
      <c r="J315" s="10">
        <f t="shared" si="34"/>
        <v>-42.090682414698158</v>
      </c>
      <c r="K315" s="6">
        <v>115</v>
      </c>
      <c r="L315" s="10">
        <v>5401.9028871391101</v>
      </c>
      <c r="M315" s="10">
        <v>2494.8162729658707</v>
      </c>
      <c r="N315" s="10">
        <v>21.467629046369201</v>
      </c>
      <c r="O315" s="10">
        <v>9.9008420096508694</v>
      </c>
      <c r="P315" s="10">
        <v>10.203763259482002</v>
      </c>
      <c r="Q315" s="10">
        <v>0.16679581452605668</v>
      </c>
      <c r="R315" s="10">
        <v>1.6346499843678668</v>
      </c>
      <c r="S315" s="10">
        <v>21.036197904939762</v>
      </c>
      <c r="T315" s="14" t="s">
        <v>153</v>
      </c>
      <c r="U315" s="6">
        <v>5</v>
      </c>
      <c r="V315" s="14" t="s">
        <v>151</v>
      </c>
      <c r="W315" s="6">
        <v>4</v>
      </c>
      <c r="X315" s="14" t="s">
        <v>33</v>
      </c>
      <c r="Y315" s="6">
        <v>3</v>
      </c>
      <c r="Z315" s="14" t="s">
        <v>119</v>
      </c>
      <c r="AA315" s="9">
        <v>4</v>
      </c>
      <c r="AB315" s="7">
        <v>27.519103825659805</v>
      </c>
      <c r="AC315" s="6">
        <v>60.459798664258884</v>
      </c>
      <c r="AD315" s="13">
        <v>12.021097510081312</v>
      </c>
      <c r="AE315" s="8">
        <v>1020.3763259482002</v>
      </c>
      <c r="AF315" s="6">
        <v>865.31459066315972</v>
      </c>
      <c r="AG315" s="6">
        <v>640.28224446115019</v>
      </c>
      <c r="AH315" s="6">
        <v>0</v>
      </c>
      <c r="AI315" s="6">
        <v>6.1175175698956039</v>
      </c>
      <c r="AJ315" s="6"/>
      <c r="AK315" s="6"/>
      <c r="AL315" s="6"/>
      <c r="AM315" s="6"/>
      <c r="AN315" s="6">
        <v>4.9504210048254347</v>
      </c>
      <c r="AO315" s="6">
        <v>3.1553305007171559</v>
      </c>
      <c r="AP315" s="6">
        <v>5.1222579556892018</v>
      </c>
      <c r="AQ315" s="6">
        <v>114.66</v>
      </c>
      <c r="AR315" s="6"/>
      <c r="AS315" s="6"/>
      <c r="AT315" s="6">
        <v>1.6684551527760496</v>
      </c>
      <c r="AU315" s="6">
        <v>1</v>
      </c>
      <c r="AV315" s="10"/>
      <c r="AW315" s="13">
        <v>129.79718859947397</v>
      </c>
      <c r="AX315" s="1" t="s">
        <v>150</v>
      </c>
      <c r="AY315" s="17">
        <v>42.0906824146982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27.519103825659805</v>
      </c>
      <c r="BG315" s="18">
        <v>60.459798664258884</v>
      </c>
      <c r="BH315" s="18">
        <v>12.021097510081312</v>
      </c>
      <c r="BI315" s="15"/>
      <c r="BJ315" s="19">
        <f t="shared" ca="1" si="35"/>
        <v>1</v>
      </c>
      <c r="BK315" s="18">
        <f t="shared" ca="1" si="36"/>
        <v>6.0147209213069672</v>
      </c>
      <c r="BL315" s="17">
        <f t="shared" si="37"/>
        <v>2.2231107299306823</v>
      </c>
      <c r="BM315" s="17">
        <f t="shared" ca="1" si="38"/>
        <v>3.1137900377704684</v>
      </c>
      <c r="BN315" s="16">
        <f t="shared" si="39"/>
        <v>2.870124573152399</v>
      </c>
      <c r="BO315" s="15"/>
      <c r="BP315" s="2"/>
    </row>
    <row r="316" spans="1:68" x14ac:dyDescent="0.2">
      <c r="A316">
        <v>15.15</v>
      </c>
      <c r="B316">
        <v>2.1</v>
      </c>
      <c r="C316">
        <v>0.18001</v>
      </c>
      <c r="D316">
        <v>-0.12656000000000001</v>
      </c>
      <c r="E316">
        <v>3.2799999999999999E-3</v>
      </c>
      <c r="F316">
        <v>1.75038</v>
      </c>
      <c r="G316">
        <v>2.11578</v>
      </c>
      <c r="I316" s="11">
        <f t="shared" si="33"/>
        <v>49.704724409448815</v>
      </c>
      <c r="J316" s="10">
        <f t="shared" si="34"/>
        <v>-42.254724409448812</v>
      </c>
      <c r="K316" s="6">
        <v>115</v>
      </c>
      <c r="L316" s="10">
        <v>5420.7677165354353</v>
      </c>
      <c r="M316" s="10">
        <v>2503.4448818897549</v>
      </c>
      <c r="N316" s="10">
        <v>21.538713910761153</v>
      </c>
      <c r="O316" s="10">
        <v>7.6168438262844207</v>
      </c>
      <c r="P316" s="10">
        <v>7.9025312974882764</v>
      </c>
      <c r="Q316" s="10">
        <v>0.21427275338530982</v>
      </c>
      <c r="R316" s="10">
        <v>2.7114445399718168</v>
      </c>
      <c r="S316" s="10">
        <v>19.839407722489963</v>
      </c>
      <c r="T316" s="14" t="s">
        <v>153</v>
      </c>
      <c r="U316" s="6">
        <v>4</v>
      </c>
      <c r="V316" s="14" t="s">
        <v>33</v>
      </c>
      <c r="W316" s="6">
        <v>3</v>
      </c>
      <c r="X316" s="14" t="s">
        <v>33</v>
      </c>
      <c r="Y316" s="6">
        <v>3</v>
      </c>
      <c r="Z316" s="14" t="s">
        <v>33</v>
      </c>
      <c r="AA316" s="9">
        <v>3</v>
      </c>
      <c r="AB316" s="7">
        <v>57.844370573768209</v>
      </c>
      <c r="AC316" s="6">
        <v>38.742510658478807</v>
      </c>
      <c r="AD316" s="13">
        <v>3.4131187677529806</v>
      </c>
      <c r="AE316" s="8">
        <v>790.25312974882763</v>
      </c>
      <c r="AF316" s="6">
        <v>593.47172281705525</v>
      </c>
      <c r="AG316" s="6">
        <v>467.68984731162072</v>
      </c>
      <c r="AH316" s="6">
        <v>0</v>
      </c>
      <c r="AI316" s="6">
        <v>3.6880710088593371</v>
      </c>
      <c r="AJ316" s="6"/>
      <c r="AK316" s="6"/>
      <c r="AL316" s="6"/>
      <c r="AM316" s="6"/>
      <c r="AN316" s="6">
        <v>5.0778958841896138</v>
      </c>
      <c r="AO316" s="6">
        <v>2.8547342052232643</v>
      </c>
      <c r="AP316" s="6">
        <v>3.7415187784929658</v>
      </c>
      <c r="AQ316" s="6">
        <v>114.66</v>
      </c>
      <c r="AR316" s="6"/>
      <c r="AS316" s="6"/>
      <c r="AT316" s="6">
        <v>1.1185414580512014</v>
      </c>
      <c r="AU316" s="6">
        <v>1</v>
      </c>
      <c r="AV316" s="10"/>
      <c r="AW316" s="13">
        <v>89.020758422558288</v>
      </c>
      <c r="AX316" s="1" t="s">
        <v>150</v>
      </c>
      <c r="AY316" s="17">
        <v>42.254724409448798</v>
      </c>
      <c r="AZ316" s="12">
        <v>100</v>
      </c>
      <c r="BA316" s="12">
        <v>0</v>
      </c>
      <c r="BB316" s="12">
        <v>0</v>
      </c>
      <c r="BC316" s="12">
        <v>100</v>
      </c>
      <c r="BD316" s="12">
        <v>0</v>
      </c>
      <c r="BE316" s="12">
        <v>0</v>
      </c>
      <c r="BF316" s="18">
        <v>57.844370573768209</v>
      </c>
      <c r="BG316" s="18">
        <v>38.742510658478807</v>
      </c>
      <c r="BH316" s="18">
        <v>3.4131187677529806</v>
      </c>
      <c r="BI316" s="15"/>
      <c r="BJ316" s="19">
        <f t="shared" ca="1" si="35"/>
        <v>1</v>
      </c>
      <c r="BK316" s="18">
        <f t="shared" ca="1" si="36"/>
        <v>4.1480022003130381</v>
      </c>
      <c r="BL316" s="17">
        <f t="shared" si="37"/>
        <v>4.126861879282</v>
      </c>
      <c r="BM316" s="17">
        <f t="shared" ca="1" si="38"/>
        <v>3.3918023286219237</v>
      </c>
      <c r="BN316" s="16">
        <f t="shared" si="39"/>
        <v>3.0790071167512547</v>
      </c>
      <c r="BO316" s="15"/>
      <c r="BP316" s="2"/>
    </row>
    <row r="317" spans="1:68" x14ac:dyDescent="0.2">
      <c r="A317">
        <v>15.2</v>
      </c>
      <c r="B317">
        <v>2</v>
      </c>
      <c r="C317">
        <v>0.17852999999999999</v>
      </c>
      <c r="D317">
        <v>-0.12159</v>
      </c>
      <c r="E317">
        <v>-2.31E-3</v>
      </c>
      <c r="F317">
        <v>1.7501800000000001</v>
      </c>
      <c r="G317">
        <v>2.1154500000000001</v>
      </c>
      <c r="I317" s="11">
        <f t="shared" si="33"/>
        <v>49.868766404199469</v>
      </c>
      <c r="J317" s="10">
        <f t="shared" si="34"/>
        <v>-42.418766404199467</v>
      </c>
      <c r="K317" s="6">
        <v>115</v>
      </c>
      <c r="L317" s="10">
        <v>5439.6325459317604</v>
      </c>
      <c r="M317" s="10">
        <v>2512.0734908136392</v>
      </c>
      <c r="N317" s="10">
        <v>21.609798775153102</v>
      </c>
      <c r="O317" s="10">
        <v>7.2265069543003131</v>
      </c>
      <c r="P317" s="10">
        <v>7.4906425636414218</v>
      </c>
      <c r="Q317" s="10">
        <v>0.2488710504718917</v>
      </c>
      <c r="R317" s="10">
        <v>3.322425924844933</v>
      </c>
      <c r="S317" s="10">
        <v>18.342750648688085</v>
      </c>
      <c r="T317" s="14" t="s">
        <v>33</v>
      </c>
      <c r="U317" s="6">
        <v>3</v>
      </c>
      <c r="V317" s="14" t="s">
        <v>33</v>
      </c>
      <c r="W317" s="6">
        <v>3</v>
      </c>
      <c r="X317" s="14" t="s">
        <v>33</v>
      </c>
      <c r="Y317" s="6">
        <v>3</v>
      </c>
      <c r="Z317" s="14" t="s">
        <v>33</v>
      </c>
      <c r="AA317" s="9">
        <v>3</v>
      </c>
      <c r="AB317" s="7">
        <v>73.600298200841763</v>
      </c>
      <c r="AC317" s="6">
        <v>24.117699208572333</v>
      </c>
      <c r="AD317" s="13">
        <v>2.2820025905859063</v>
      </c>
      <c r="AE317" s="8">
        <v>749.06425636414212</v>
      </c>
      <c r="AF317" s="6">
        <v>543.90452887058268</v>
      </c>
      <c r="AG317" s="6">
        <v>436.79819227310662</v>
      </c>
      <c r="AH317" s="6">
        <v>0</v>
      </c>
      <c r="AI317" s="6">
        <v>3.0098488954172029</v>
      </c>
      <c r="AJ317" s="6"/>
      <c r="AK317" s="6"/>
      <c r="AL317" s="6"/>
      <c r="AM317" s="6"/>
      <c r="AN317" s="6">
        <v>7.2265069543003131</v>
      </c>
      <c r="AO317" s="6">
        <v>2.8571727363754991</v>
      </c>
      <c r="AP317" s="6">
        <v>3.494385538184853</v>
      </c>
      <c r="AQ317" s="6">
        <v>111.47500000000001</v>
      </c>
      <c r="AR317" s="6"/>
      <c r="AS317" s="6"/>
      <c r="AT317" s="6">
        <v>1.0166873449297322</v>
      </c>
      <c r="AU317" s="6">
        <v>1</v>
      </c>
      <c r="AV317" s="10"/>
      <c r="AW317" s="13">
        <v>81.585679330587396</v>
      </c>
      <c r="AX317" s="1" t="s">
        <v>150</v>
      </c>
      <c r="AY317" s="17">
        <v>42.418766404199502</v>
      </c>
      <c r="AZ317" s="12">
        <v>100</v>
      </c>
      <c r="BA317" s="12">
        <v>0</v>
      </c>
      <c r="BB317" s="12">
        <v>0</v>
      </c>
      <c r="BC317" s="12">
        <v>100</v>
      </c>
      <c r="BD317" s="12">
        <v>0</v>
      </c>
      <c r="BE317" s="12">
        <v>0</v>
      </c>
      <c r="BF317" s="18">
        <v>73.600298200841763</v>
      </c>
      <c r="BG317" s="18">
        <v>24.117699208572333</v>
      </c>
      <c r="BH317" s="18">
        <v>2.2820025905859063</v>
      </c>
      <c r="BI317" s="15"/>
      <c r="BJ317" s="19">
        <f t="shared" ca="1" si="35"/>
        <v>1</v>
      </c>
      <c r="BK317" s="18">
        <f t="shared" ca="1" si="36"/>
        <v>3.7983174521938938</v>
      </c>
      <c r="BL317" s="17">
        <f t="shared" si="37"/>
        <v>5.2165188021685847</v>
      </c>
      <c r="BM317" s="17">
        <f t="shared" ca="1" si="38"/>
        <v>3.4796417869620173</v>
      </c>
      <c r="BN317" s="16">
        <f t="shared" si="39"/>
        <v>3.1466156408276915</v>
      </c>
      <c r="BO317" s="15"/>
      <c r="BP317" s="2"/>
    </row>
    <row r="318" spans="1:68" x14ac:dyDescent="0.2">
      <c r="A318">
        <v>15.25</v>
      </c>
      <c r="B318">
        <v>2.1</v>
      </c>
      <c r="C318">
        <v>0.20859</v>
      </c>
      <c r="D318">
        <v>-0.10501000000000001</v>
      </c>
      <c r="E318">
        <v>-2.0300000000000001E-3</v>
      </c>
      <c r="F318">
        <v>1.7585</v>
      </c>
      <c r="G318">
        <v>2.1143299999999998</v>
      </c>
      <c r="I318" s="11">
        <f t="shared" si="33"/>
        <v>50.032808398950131</v>
      </c>
      <c r="J318" s="10">
        <f t="shared" si="34"/>
        <v>-42.582808398950128</v>
      </c>
      <c r="K318" s="6">
        <v>115</v>
      </c>
      <c r="L318" s="10">
        <v>5458.4973753280865</v>
      </c>
      <c r="M318" s="10">
        <v>2520.7020997375239</v>
      </c>
      <c r="N318" s="10">
        <v>21.680883639545058</v>
      </c>
      <c r="O318" s="10">
        <v>15.154565313653137</v>
      </c>
      <c r="P318" s="10">
        <v>15.419780443803113</v>
      </c>
      <c r="Q318" s="10">
        <v>0.36429152646696761</v>
      </c>
      <c r="R318" s="10">
        <v>2.3624948992926083</v>
      </c>
      <c r="S318" s="10">
        <v>18.417717371526098</v>
      </c>
      <c r="T318" s="14" t="s">
        <v>153</v>
      </c>
      <c r="U318" s="6">
        <v>5</v>
      </c>
      <c r="V318" s="14" t="s">
        <v>151</v>
      </c>
      <c r="W318" s="6">
        <v>4</v>
      </c>
      <c r="X318" s="14" t="s">
        <v>33</v>
      </c>
      <c r="Y318" s="6">
        <v>3</v>
      </c>
      <c r="Z318" s="14" t="s">
        <v>119</v>
      </c>
      <c r="AA318" s="9">
        <v>4</v>
      </c>
      <c r="AB318" s="7">
        <v>30.482152975342693</v>
      </c>
      <c r="AC318" s="6">
        <v>59.092515350757743</v>
      </c>
      <c r="AD318" s="13">
        <v>10.425331673899564</v>
      </c>
      <c r="AE318" s="8">
        <v>1541.9780443803113</v>
      </c>
      <c r="AF318" s="6">
        <v>1475.6345836309974</v>
      </c>
      <c r="AG318" s="6">
        <v>1027.9853629202075</v>
      </c>
      <c r="AH318" s="6">
        <v>0</v>
      </c>
      <c r="AI318" s="6">
        <v>4.232813371573525</v>
      </c>
      <c r="AJ318" s="6"/>
      <c r="AK318" s="6"/>
      <c r="AL318" s="6"/>
      <c r="AM318" s="6"/>
      <c r="AN318" s="6">
        <v>7.5772826568265685</v>
      </c>
      <c r="AO318" s="6">
        <v>4.4819473250881972</v>
      </c>
      <c r="AP318" s="6">
        <v>8.195897540441452</v>
      </c>
      <c r="AQ318" s="6">
        <v>114.66</v>
      </c>
      <c r="AR318" s="6"/>
      <c r="AS318" s="6"/>
      <c r="AT318" s="6">
        <v>2.8882128552325517</v>
      </c>
      <c r="AU318" s="6">
        <v>1</v>
      </c>
      <c r="AV318" s="10"/>
      <c r="AW318" s="13">
        <v>221.3451875446496</v>
      </c>
      <c r="AX318" s="1" t="s">
        <v>150</v>
      </c>
      <c r="AY318" s="17">
        <v>42.5828083989501</v>
      </c>
      <c r="AZ318" s="12">
        <v>0</v>
      </c>
      <c r="BA318" s="12">
        <v>100</v>
      </c>
      <c r="BB318" s="12">
        <v>0</v>
      </c>
      <c r="BC318" s="12">
        <v>0</v>
      </c>
      <c r="BD318" s="12">
        <v>100</v>
      </c>
      <c r="BE318" s="12">
        <v>0</v>
      </c>
      <c r="BF318" s="18">
        <v>30.482152975342693</v>
      </c>
      <c r="BG318" s="18">
        <v>59.092515350757743</v>
      </c>
      <c r="BH318" s="18">
        <v>10.425331673899564</v>
      </c>
      <c r="BI318" s="15"/>
      <c r="BJ318" s="19">
        <f t="shared" ca="1" si="35"/>
        <v>1</v>
      </c>
      <c r="BK318" s="18">
        <f t="shared" ca="1" si="36"/>
        <v>10.069045253273293</v>
      </c>
      <c r="BL318" s="17">
        <f t="shared" si="37"/>
        <v>2.8705773206921834</v>
      </c>
      <c r="BM318" s="17">
        <f t="shared" ca="1" si="38"/>
        <v>2.9835763046446386</v>
      </c>
      <c r="BN318" s="16">
        <f t="shared" si="39"/>
        <v>2.8039490553824145</v>
      </c>
      <c r="BO318" s="15"/>
      <c r="BP318" s="2"/>
    </row>
    <row r="319" spans="1:68" x14ac:dyDescent="0.2">
      <c r="A319">
        <v>15.3</v>
      </c>
      <c r="B319">
        <v>2.1</v>
      </c>
      <c r="C319">
        <v>0.20007</v>
      </c>
      <c r="D319">
        <v>-8.6660000000000001E-2</v>
      </c>
      <c r="E319">
        <v>6.0499999999999998E-3</v>
      </c>
      <c r="F319">
        <v>1.7598</v>
      </c>
      <c r="G319">
        <v>2.1173999999999999</v>
      </c>
      <c r="I319" s="11">
        <f t="shared" si="33"/>
        <v>50.196850393700785</v>
      </c>
      <c r="J319" s="10">
        <f t="shared" si="34"/>
        <v>-42.746850393700782</v>
      </c>
      <c r="K319" s="6">
        <v>115</v>
      </c>
      <c r="L319" s="10">
        <v>5477.3622047244116</v>
      </c>
      <c r="M319" s="10">
        <v>2529.3307086614082</v>
      </c>
      <c r="N319" s="10">
        <v>21.751968503937007</v>
      </c>
      <c r="O319" s="10">
        <v>12.907490888447347</v>
      </c>
      <c r="P319" s="10">
        <v>13.20385790479607</v>
      </c>
      <c r="Q319" s="10">
        <v>0.49203372999589662</v>
      </c>
      <c r="R319" s="10">
        <v>3.7264391478885424</v>
      </c>
      <c r="S319" s="10">
        <v>20.581042801994645</v>
      </c>
      <c r="T319" s="14" t="s">
        <v>153</v>
      </c>
      <c r="U319" s="6">
        <v>4</v>
      </c>
      <c r="V319" s="14" t="s">
        <v>33</v>
      </c>
      <c r="W319" s="6">
        <v>3</v>
      </c>
      <c r="X319" s="14" t="s">
        <v>33</v>
      </c>
      <c r="Y319" s="6">
        <v>3</v>
      </c>
      <c r="Z319" s="14" t="s">
        <v>33</v>
      </c>
      <c r="AA319" s="9">
        <v>3</v>
      </c>
      <c r="AB319" s="7">
        <v>67.04030394851705</v>
      </c>
      <c r="AC319" s="6">
        <v>30.288024183215427</v>
      </c>
      <c r="AD319" s="13">
        <v>2.6716718682675245</v>
      </c>
      <c r="AE319" s="8">
        <v>1320.3857904796071</v>
      </c>
      <c r="AF319" s="6">
        <v>1213.8281184892089</v>
      </c>
      <c r="AG319" s="6">
        <v>865.28934285970524</v>
      </c>
      <c r="AH319" s="6">
        <v>0</v>
      </c>
      <c r="AI319" s="6">
        <v>2.6835269819624328</v>
      </c>
      <c r="AJ319" s="6"/>
      <c r="AK319" s="6"/>
      <c r="AL319" s="6"/>
      <c r="AM319" s="6"/>
      <c r="AN319" s="6">
        <v>8.6049939256315646</v>
      </c>
      <c r="AO319" s="6">
        <v>4.2599278071164433</v>
      </c>
      <c r="AP319" s="6">
        <v>6.9223147428776421</v>
      </c>
      <c r="AQ319" s="6">
        <v>114.66</v>
      </c>
      <c r="AR319" s="6"/>
      <c r="AS319" s="6"/>
      <c r="AT319" s="6">
        <v>2.3436109832993597</v>
      </c>
      <c r="AU319" s="6">
        <v>1</v>
      </c>
      <c r="AV319" s="10"/>
      <c r="AW319" s="13">
        <v>182.07421777338132</v>
      </c>
      <c r="AX319" s="1" t="s">
        <v>150</v>
      </c>
      <c r="AY319" s="17">
        <v>42.746850393700797</v>
      </c>
      <c r="AZ319" s="12">
        <v>100</v>
      </c>
      <c r="BA319" s="12">
        <v>0</v>
      </c>
      <c r="BB319" s="12">
        <v>0</v>
      </c>
      <c r="BC319" s="12">
        <v>100</v>
      </c>
      <c r="BD319" s="12">
        <v>0</v>
      </c>
      <c r="BE319" s="12">
        <v>0</v>
      </c>
      <c r="BF319" s="18">
        <v>67.04030394851705</v>
      </c>
      <c r="BG319" s="18">
        <v>30.288024183215427</v>
      </c>
      <c r="BH319" s="18">
        <v>2.6716718682675245</v>
      </c>
      <c r="BI319" s="15"/>
      <c r="BJ319" s="19">
        <f t="shared" ca="1" si="35"/>
        <v>1</v>
      </c>
      <c r="BK319" s="18">
        <f t="shared" ca="1" si="36"/>
        <v>8.2750561376549499</v>
      </c>
      <c r="BL319" s="17">
        <f t="shared" si="37"/>
        <v>4.7016284510498219</v>
      </c>
      <c r="BM319" s="17">
        <f t="shared" ca="1" si="38"/>
        <v>3.1771806339916515</v>
      </c>
      <c r="BN319" s="16">
        <f t="shared" si="39"/>
        <v>2.9744719416661765</v>
      </c>
      <c r="BO319" s="15"/>
      <c r="BP319" s="2"/>
    </row>
    <row r="320" spans="1:68" x14ac:dyDescent="0.2">
      <c r="A320">
        <v>15.35</v>
      </c>
      <c r="B320">
        <v>2.1</v>
      </c>
      <c r="C320">
        <v>0.20863000000000001</v>
      </c>
      <c r="D320">
        <v>-7.8399999999999997E-2</v>
      </c>
      <c r="E320">
        <v>1.9259999999999999E-2</v>
      </c>
      <c r="F320">
        <v>1.7603500000000001</v>
      </c>
      <c r="G320">
        <v>2.1175299999999999</v>
      </c>
      <c r="I320" s="11">
        <f t="shared" si="33"/>
        <v>50.36089238845144</v>
      </c>
      <c r="J320" s="10">
        <f t="shared" si="34"/>
        <v>-42.910892388451437</v>
      </c>
      <c r="K320" s="6">
        <v>115</v>
      </c>
      <c r="L320" s="10">
        <v>5496.2270341207368</v>
      </c>
      <c r="M320" s="10">
        <v>2537.9593175852924</v>
      </c>
      <c r="N320" s="10">
        <v>21.823053368328956</v>
      </c>
      <c r="O320" s="10">
        <v>15.165114958841903</v>
      </c>
      <c r="P320" s="10">
        <v>15.512412224780409</v>
      </c>
      <c r="Q320" s="10">
        <v>0.54953512515387781</v>
      </c>
      <c r="R320" s="10">
        <v>3.5425510693689479</v>
      </c>
      <c r="S320" s="10">
        <v>24.117865690174028</v>
      </c>
      <c r="T320" s="14" t="s">
        <v>153</v>
      </c>
      <c r="U320" s="6">
        <v>4</v>
      </c>
      <c r="V320" s="14" t="s">
        <v>151</v>
      </c>
      <c r="W320" s="6">
        <v>4</v>
      </c>
      <c r="X320" s="14" t="s">
        <v>33</v>
      </c>
      <c r="Y320" s="6">
        <v>3</v>
      </c>
      <c r="Z320" s="14" t="s">
        <v>33</v>
      </c>
      <c r="AA320" s="9">
        <v>3</v>
      </c>
      <c r="AB320" s="7">
        <v>57.945313498150831</v>
      </c>
      <c r="AC320" s="6">
        <v>38.651976707594848</v>
      </c>
      <c r="AD320" s="13">
        <v>3.4027097942543203</v>
      </c>
      <c r="AE320" s="8">
        <v>1551.2412224780408</v>
      </c>
      <c r="AF320" s="6">
        <v>1484.3130485228767</v>
      </c>
      <c r="AG320" s="6">
        <v>1034.1608149853605</v>
      </c>
      <c r="AH320" s="6">
        <v>47.207567763670042</v>
      </c>
      <c r="AI320" s="6">
        <v>2.8228245137991332</v>
      </c>
      <c r="AJ320" s="6"/>
      <c r="AK320" s="6"/>
      <c r="AL320" s="6"/>
      <c r="AM320" s="6"/>
      <c r="AN320" s="6">
        <v>10.110076639227936</v>
      </c>
      <c r="AO320" s="6">
        <v>4.7695964483295326</v>
      </c>
      <c r="AP320" s="6">
        <v>8.2391257048975248</v>
      </c>
      <c r="AQ320" s="6">
        <v>114.66</v>
      </c>
      <c r="AR320" s="6"/>
      <c r="AS320" s="6"/>
      <c r="AT320" s="6">
        <v>2.883682661883511</v>
      </c>
      <c r="AU320" s="6">
        <v>1</v>
      </c>
      <c r="AV320" s="10"/>
      <c r="AW320" s="13">
        <v>222.6469572784315</v>
      </c>
      <c r="AX320" s="1" t="s">
        <v>150</v>
      </c>
      <c r="AY320" s="17">
        <v>42.910892388451401</v>
      </c>
      <c r="AZ320" s="12">
        <v>100</v>
      </c>
      <c r="BA320" s="12">
        <v>0</v>
      </c>
      <c r="BB320" s="12">
        <v>0</v>
      </c>
      <c r="BC320" s="12">
        <v>100</v>
      </c>
      <c r="BD320" s="12">
        <v>0</v>
      </c>
      <c r="BE320" s="12">
        <v>0</v>
      </c>
      <c r="BF320" s="18">
        <v>57.945313498150831</v>
      </c>
      <c r="BG320" s="18">
        <v>38.651976707594848</v>
      </c>
      <c r="BH320" s="18">
        <v>3.4027097942543203</v>
      </c>
      <c r="BI320" s="15"/>
      <c r="BJ320" s="19">
        <f t="shared" ca="1" si="35"/>
        <v>1</v>
      </c>
      <c r="BK320" s="18">
        <f t="shared" ca="1" si="36"/>
        <v>10.05871025534362</v>
      </c>
      <c r="BL320" s="17">
        <f t="shared" si="37"/>
        <v>4.3052512146359492</v>
      </c>
      <c r="BM320" s="17">
        <f t="shared" ca="1" si="38"/>
        <v>3.0863664623488862</v>
      </c>
      <c r="BN320" s="16">
        <f t="shared" si="39"/>
        <v>2.905474654146055</v>
      </c>
      <c r="BO320" s="15"/>
      <c r="BP320" s="2"/>
    </row>
    <row r="321" spans="1:68" x14ac:dyDescent="0.2">
      <c r="A321">
        <v>15.4</v>
      </c>
      <c r="B321">
        <v>2.1</v>
      </c>
      <c r="C321">
        <v>0.22944000000000001</v>
      </c>
      <c r="D321">
        <v>-5.4600000000000003E-2</v>
      </c>
      <c r="E321">
        <v>2.632E-2</v>
      </c>
      <c r="F321">
        <v>1.7606999999999999</v>
      </c>
      <c r="G321">
        <v>2.1181000000000001</v>
      </c>
      <c r="I321" s="11">
        <f t="shared" si="33"/>
        <v>50.524934383202101</v>
      </c>
      <c r="J321" s="10">
        <f t="shared" si="34"/>
        <v>-43.074934383202098</v>
      </c>
      <c r="K321" s="6">
        <v>115</v>
      </c>
      <c r="L321" s="10">
        <v>5515.0918635170628</v>
      </c>
      <c r="M321" s="10">
        <v>2546.5879265091771</v>
      </c>
      <c r="N321" s="10">
        <v>21.894138232720909</v>
      </c>
      <c r="O321" s="10">
        <v>20.653567868294068</v>
      </c>
      <c r="P321" s="10">
        <v>21.028084480341874</v>
      </c>
      <c r="Q321" s="10">
        <v>0.71521711120229781</v>
      </c>
      <c r="R321" s="10">
        <v>3.4012470887251727</v>
      </c>
      <c r="S321" s="10">
        <v>26.008098058875497</v>
      </c>
      <c r="T321" s="14" t="s">
        <v>153</v>
      </c>
      <c r="U321" s="6">
        <v>5</v>
      </c>
      <c r="V321" s="14" t="s">
        <v>151</v>
      </c>
      <c r="W321" s="6">
        <v>4</v>
      </c>
      <c r="X321" s="14" t="s">
        <v>151</v>
      </c>
      <c r="Y321" s="6">
        <v>4</v>
      </c>
      <c r="Z321" s="14" t="s">
        <v>33</v>
      </c>
      <c r="AA321" s="9">
        <v>3</v>
      </c>
      <c r="AB321" s="7">
        <v>45.224641808571128</v>
      </c>
      <c r="AC321" s="6">
        <v>49.39727648387754</v>
      </c>
      <c r="AD321" s="13">
        <v>5.378081707551333</v>
      </c>
      <c r="AE321" s="8">
        <v>2102.8084480341872</v>
      </c>
      <c r="AF321" s="6">
        <v>2132.1059709773826</v>
      </c>
      <c r="AG321" s="6">
        <v>1401.8722986894584</v>
      </c>
      <c r="AH321" s="6">
        <v>84.630030709465814</v>
      </c>
      <c r="AI321" s="6">
        <v>2.9400980696607131</v>
      </c>
      <c r="AJ321" s="6"/>
      <c r="AK321" s="6"/>
      <c r="AL321" s="6"/>
      <c r="AM321" s="6"/>
      <c r="AN321" s="6">
        <v>10.326783934147034</v>
      </c>
      <c r="AO321" s="6">
        <v>6.0020091086123593</v>
      </c>
      <c r="AP321" s="6">
        <v>10.813106090826208</v>
      </c>
      <c r="AQ321" s="6">
        <v>114.66</v>
      </c>
      <c r="AR321" s="6"/>
      <c r="AS321" s="6"/>
      <c r="AT321" s="6">
        <v>4.2017117415509544</v>
      </c>
      <c r="AU321" s="6">
        <v>1</v>
      </c>
      <c r="AV321" s="10"/>
      <c r="AW321" s="13">
        <v>319.81589564660737</v>
      </c>
      <c r="AX321" s="1" t="s">
        <v>150</v>
      </c>
      <c r="AY321" s="17">
        <v>43.074934383202098</v>
      </c>
      <c r="AZ321" s="12">
        <v>0</v>
      </c>
      <c r="BA321" s="12">
        <v>100</v>
      </c>
      <c r="BB321" s="12">
        <v>0</v>
      </c>
      <c r="BC321" s="12">
        <v>100</v>
      </c>
      <c r="BD321" s="12">
        <v>0</v>
      </c>
      <c r="BE321" s="12">
        <v>0</v>
      </c>
      <c r="BF321" s="18">
        <v>45.224641808571128</v>
      </c>
      <c r="BG321" s="18">
        <v>49.39727648387754</v>
      </c>
      <c r="BH321" s="18">
        <v>5.378081707551333</v>
      </c>
      <c r="BI321" s="15"/>
      <c r="BJ321" s="19">
        <f t="shared" ca="1" si="35"/>
        <v>1</v>
      </c>
      <c r="BK321" s="18">
        <f t="shared" ca="1" si="36"/>
        <v>14.349034139675917</v>
      </c>
      <c r="BL321" s="17">
        <f t="shared" si="37"/>
        <v>3.9145923876324611</v>
      </c>
      <c r="BM321" s="17">
        <f t="shared" ca="1" si="38"/>
        <v>2.9388130059131234</v>
      </c>
      <c r="BN321" s="16">
        <f t="shared" si="39"/>
        <v>2.7907022960918972</v>
      </c>
      <c r="BO321" s="15"/>
      <c r="BP321" s="2"/>
    </row>
    <row r="322" spans="1:68" x14ac:dyDescent="0.2">
      <c r="A322">
        <v>15.45</v>
      </c>
      <c r="B322">
        <v>2.2000000000000002</v>
      </c>
      <c r="C322">
        <v>0.22724</v>
      </c>
      <c r="D322">
        <v>-4.4949999999999997E-2</v>
      </c>
      <c r="E322">
        <v>2.3619999999999999E-2</v>
      </c>
      <c r="F322">
        <v>1.76003</v>
      </c>
      <c r="G322">
        <v>2.1187800000000001</v>
      </c>
      <c r="I322" s="11">
        <f t="shared" si="33"/>
        <v>50.688976377952748</v>
      </c>
      <c r="J322" s="10">
        <f t="shared" si="34"/>
        <v>-43.238976377952746</v>
      </c>
      <c r="K322" s="6">
        <v>115</v>
      </c>
      <c r="L322" s="10">
        <v>5533.9566929133871</v>
      </c>
      <c r="M322" s="10">
        <v>2555.2165354330614</v>
      </c>
      <c r="N322" s="10">
        <v>21.965223097112855</v>
      </c>
      <c r="O322" s="10">
        <v>20.073337382912293</v>
      </c>
      <c r="P322" s="10">
        <v>20.437444330017449</v>
      </c>
      <c r="Q322" s="10">
        <v>0.78239489125974571</v>
      </c>
      <c r="R322" s="10">
        <v>3.828242311640722</v>
      </c>
      <c r="S322" s="10">
        <v>25.285204660080321</v>
      </c>
      <c r="T322" s="14" t="s">
        <v>153</v>
      </c>
      <c r="U322" s="6">
        <v>4</v>
      </c>
      <c r="V322" s="14" t="s">
        <v>151</v>
      </c>
      <c r="W322" s="6">
        <v>4</v>
      </c>
      <c r="X322" s="14" t="s">
        <v>33</v>
      </c>
      <c r="Y322" s="6">
        <v>3</v>
      </c>
      <c r="Z322" s="14" t="s">
        <v>33</v>
      </c>
      <c r="AA322" s="9">
        <v>3</v>
      </c>
      <c r="AB322" s="7">
        <v>56.805324677741766</v>
      </c>
      <c r="AC322" s="6">
        <v>39.670597275844841</v>
      </c>
      <c r="AD322" s="13">
        <v>3.5240780464133898</v>
      </c>
      <c r="AE322" s="8">
        <v>2043.7444330017449</v>
      </c>
      <c r="AF322" s="6">
        <v>2061.5091986217844</v>
      </c>
      <c r="AG322" s="6">
        <v>1362.49628866783</v>
      </c>
      <c r="AH322" s="6">
        <v>68.296763581045028</v>
      </c>
      <c r="AI322" s="6">
        <v>2.6121648490202709</v>
      </c>
      <c r="AJ322" s="6"/>
      <c r="AK322" s="6"/>
      <c r="AL322" s="6"/>
      <c r="AM322" s="6"/>
      <c r="AN322" s="6">
        <v>13.382224921941528</v>
      </c>
      <c r="AO322" s="6">
        <v>5.9744871989499542</v>
      </c>
      <c r="AP322" s="6">
        <v>10.537474020674809</v>
      </c>
      <c r="AQ322" s="6">
        <v>114.66</v>
      </c>
      <c r="AR322" s="6"/>
      <c r="AS322" s="6"/>
      <c r="AT322" s="6">
        <v>4.0402570445419013</v>
      </c>
      <c r="AU322" s="6">
        <v>1</v>
      </c>
      <c r="AV322" s="10"/>
      <c r="AW322" s="13">
        <v>309.22637979326765</v>
      </c>
      <c r="AX322" s="1" t="s">
        <v>150</v>
      </c>
      <c r="AY322" s="17">
        <v>43.238976377952703</v>
      </c>
      <c r="AZ322" s="12">
        <v>100</v>
      </c>
      <c r="BA322" s="12">
        <v>0</v>
      </c>
      <c r="BB322" s="12">
        <v>0</v>
      </c>
      <c r="BC322" s="12">
        <v>100</v>
      </c>
      <c r="BD322" s="12">
        <v>0</v>
      </c>
      <c r="BE322" s="12">
        <v>0</v>
      </c>
      <c r="BF322" s="18">
        <v>56.805324677741766</v>
      </c>
      <c r="BG322" s="18">
        <v>39.670597275844841</v>
      </c>
      <c r="BH322" s="18">
        <v>3.5240780464133898</v>
      </c>
      <c r="BI322" s="15"/>
      <c r="BJ322" s="19">
        <f t="shared" ca="1" si="35"/>
        <v>1</v>
      </c>
      <c r="BK322" s="18">
        <f t="shared" ca="1" si="36"/>
        <v>13.830895142173102</v>
      </c>
      <c r="BL322" s="17">
        <f t="shared" si="37"/>
        <v>4.4276981262838557</v>
      </c>
      <c r="BM322" s="17">
        <f t="shared" ca="1" si="38"/>
        <v>2.9845533533105892</v>
      </c>
      <c r="BN322" s="16">
        <f t="shared" si="39"/>
        <v>2.8327556134213001</v>
      </c>
      <c r="BO322" s="15"/>
      <c r="BP322" s="2"/>
    </row>
    <row r="323" spans="1:68" x14ac:dyDescent="0.2">
      <c r="A323">
        <v>15.5</v>
      </c>
      <c r="B323">
        <v>2</v>
      </c>
      <c r="C323">
        <v>0.29021999999999998</v>
      </c>
      <c r="D323">
        <v>-9.0370000000000006E-2</v>
      </c>
      <c r="E323">
        <v>1.9400000000000001E-2</v>
      </c>
      <c r="F323">
        <v>1.7582500000000001</v>
      </c>
      <c r="G323">
        <v>2.11978</v>
      </c>
      <c r="I323" s="11">
        <f t="shared" si="33"/>
        <v>50.85301837270341</v>
      </c>
      <c r="J323" s="10">
        <f t="shared" si="34"/>
        <v>-43.403018372703407</v>
      </c>
      <c r="K323" s="6">
        <v>115</v>
      </c>
      <c r="L323" s="10">
        <v>5552.8215223097131</v>
      </c>
      <c r="M323" s="10">
        <v>2563.8451443569461</v>
      </c>
      <c r="N323" s="10">
        <v>22.036307961504811</v>
      </c>
      <c r="O323" s="10">
        <v>36.68375373261425</v>
      </c>
      <c r="P323" s="10">
        <v>37.031590758957186</v>
      </c>
      <c r="Q323" s="10">
        <v>0.46620683217070169</v>
      </c>
      <c r="R323" s="10">
        <v>1.2589435738942318</v>
      </c>
      <c r="S323" s="10">
        <v>24.155349051593038</v>
      </c>
      <c r="T323" s="14" t="s">
        <v>156</v>
      </c>
      <c r="U323" s="6">
        <v>7</v>
      </c>
      <c r="V323" s="14" t="s">
        <v>154</v>
      </c>
      <c r="W323" s="6">
        <v>5</v>
      </c>
      <c r="X323" s="14" t="s">
        <v>154</v>
      </c>
      <c r="Y323" s="6">
        <v>5</v>
      </c>
      <c r="Z323" s="14" t="s">
        <v>118</v>
      </c>
      <c r="AA323" s="9">
        <v>5</v>
      </c>
      <c r="AB323" s="7">
        <v>3.4773740838021894</v>
      </c>
      <c r="AC323" s="6">
        <v>47.751277778187251</v>
      </c>
      <c r="AD323" s="13">
        <v>48.771348138010559</v>
      </c>
      <c r="AE323" s="8"/>
      <c r="AF323" s="6"/>
      <c r="AG323" s="6"/>
      <c r="AH323" s="6"/>
      <c r="AI323" s="6"/>
      <c r="AJ323" s="6">
        <v>31</v>
      </c>
      <c r="AK323" s="6">
        <v>33.39069163144466</v>
      </c>
      <c r="AL323" s="6">
        <v>34.845859857185943</v>
      </c>
      <c r="AM323" s="6">
        <v>34.257897689739295</v>
      </c>
      <c r="AN323" s="6">
        <v>12.227917910871417</v>
      </c>
      <c r="AO323" s="6">
        <v>5.8410836701905327</v>
      </c>
      <c r="AP323" s="6">
        <v>9.1094772276871545</v>
      </c>
      <c r="AQ323" s="6">
        <v>117.845</v>
      </c>
      <c r="AR323" s="6">
        <v>0</v>
      </c>
      <c r="AS323" s="6">
        <v>0</v>
      </c>
      <c r="AT323" s="6">
        <v>0.68738143517545602</v>
      </c>
      <c r="AU323" s="6">
        <v>0.36583220460517551</v>
      </c>
      <c r="AV323" s="10">
        <v>0.22663010998832256</v>
      </c>
      <c r="AW323" s="13">
        <v>92.578976897392963</v>
      </c>
      <c r="AX323" s="1" t="s">
        <v>150</v>
      </c>
      <c r="AY323" s="17">
        <v>43.4030183727034</v>
      </c>
      <c r="AZ323" s="12">
        <v>0</v>
      </c>
      <c r="BA323" s="12">
        <v>0</v>
      </c>
      <c r="BB323" s="12">
        <v>100</v>
      </c>
      <c r="BC323" s="12">
        <v>0</v>
      </c>
      <c r="BD323" s="12">
        <v>100</v>
      </c>
      <c r="BE323" s="12">
        <v>0</v>
      </c>
      <c r="BF323" s="18">
        <v>3.4773740838021894</v>
      </c>
      <c r="BG323" s="18">
        <v>47.751277778187251</v>
      </c>
      <c r="BH323" s="18">
        <v>48.771348138010559</v>
      </c>
      <c r="BI323" s="15"/>
      <c r="BJ323" s="19">
        <f t="shared" ca="1" si="35"/>
        <v>0.84021539265063239</v>
      </c>
      <c r="BK323" s="18">
        <f t="shared" ca="1" si="36"/>
        <v>27.545814973852185</v>
      </c>
      <c r="BL323" s="17">
        <f t="shared" si="37"/>
        <v>1.3609819951336164</v>
      </c>
      <c r="BM323" s="17">
        <f t="shared" ca="1" si="38"/>
        <v>2.4399980385083357</v>
      </c>
      <c r="BN323" s="16">
        <f t="shared" si="39"/>
        <v>2.335533880882402</v>
      </c>
      <c r="BO323" s="15"/>
      <c r="BP323" s="2"/>
    </row>
    <row r="324" spans="1:68" x14ac:dyDescent="0.2">
      <c r="A324">
        <v>15.55</v>
      </c>
      <c r="B324">
        <v>2.1</v>
      </c>
      <c r="C324">
        <v>0.30586000000000002</v>
      </c>
      <c r="D324">
        <v>-0.10076</v>
      </c>
      <c r="E324">
        <v>-1.6459999999999999E-2</v>
      </c>
      <c r="F324">
        <v>1.7573799999999999</v>
      </c>
      <c r="G324">
        <v>2.1225999999999998</v>
      </c>
      <c r="I324" s="11">
        <f t="shared" si="33"/>
        <v>51.017060367454071</v>
      </c>
      <c r="J324" s="10">
        <f t="shared" si="34"/>
        <v>-43.567060367454069</v>
      </c>
      <c r="K324" s="6">
        <v>115</v>
      </c>
      <c r="L324" s="10">
        <v>5571.6863517060392</v>
      </c>
      <c r="M324" s="10">
        <v>2572.4737532808308</v>
      </c>
      <c r="N324" s="10">
        <v>22.107392825896763</v>
      </c>
      <c r="O324" s="10">
        <v>40.808665001419257</v>
      </c>
      <c r="P324" s="10">
        <v>41.018246255597958</v>
      </c>
      <c r="Q324" s="10">
        <v>0.39387759540418549</v>
      </c>
      <c r="R324" s="10">
        <v>0.96024972142837794</v>
      </c>
      <c r="S324" s="10">
        <v>14.554253762409637</v>
      </c>
      <c r="T324" s="14" t="s">
        <v>156</v>
      </c>
      <c r="U324" s="6">
        <v>7</v>
      </c>
      <c r="V324" s="14" t="s">
        <v>154</v>
      </c>
      <c r="W324" s="6">
        <v>5</v>
      </c>
      <c r="X324" s="14" t="s">
        <v>154</v>
      </c>
      <c r="Y324" s="6">
        <v>5</v>
      </c>
      <c r="Z324" s="14" t="s">
        <v>118</v>
      </c>
      <c r="AA324" s="9">
        <v>5</v>
      </c>
      <c r="AB324" s="7">
        <v>2.0368879357259857</v>
      </c>
      <c r="AC324" s="6">
        <v>40.338620195025861</v>
      </c>
      <c r="AD324" s="13">
        <v>57.624491869248153</v>
      </c>
      <c r="AE324" s="8"/>
      <c r="AF324" s="6"/>
      <c r="AG324" s="6"/>
      <c r="AH324" s="6"/>
      <c r="AI324" s="6"/>
      <c r="AJ324" s="6">
        <v>31</v>
      </c>
      <c r="AK324" s="6">
        <v>34.056565526639751</v>
      </c>
      <c r="AL324" s="6">
        <v>35.646011753022719</v>
      </c>
      <c r="AM324" s="6">
        <v>34.07636846916985</v>
      </c>
      <c r="AN324" s="6">
        <v>13.602888333806419</v>
      </c>
      <c r="AO324" s="6">
        <v>6.2392705540304139</v>
      </c>
      <c r="AP324" s="6">
        <v>10.25456156389949</v>
      </c>
      <c r="AQ324" s="6">
        <v>117.845</v>
      </c>
      <c r="AR324" s="6">
        <v>0</v>
      </c>
      <c r="AS324" s="6">
        <v>0</v>
      </c>
      <c r="AT324" s="6">
        <v>0.80755285615898842</v>
      </c>
      <c r="AU324" s="6">
        <v>0.39035201349305643</v>
      </c>
      <c r="AV324" s="10">
        <v>0.22717538355773295</v>
      </c>
      <c r="AW324" s="13">
        <v>102.54561563899489</v>
      </c>
      <c r="AX324" s="1" t="s">
        <v>150</v>
      </c>
      <c r="AY324" s="17">
        <v>43.567060367454097</v>
      </c>
      <c r="AZ324" s="12">
        <v>0</v>
      </c>
      <c r="BA324" s="12">
        <v>0</v>
      </c>
      <c r="BB324" s="12">
        <v>100</v>
      </c>
      <c r="BC324" s="12">
        <v>0</v>
      </c>
      <c r="BD324" s="12">
        <v>100</v>
      </c>
      <c r="BE324" s="12">
        <v>0</v>
      </c>
      <c r="BF324" s="18">
        <v>2.0368879357259857</v>
      </c>
      <c r="BG324" s="18">
        <v>40.338620195025861</v>
      </c>
      <c r="BH324" s="18">
        <v>57.624491869248153</v>
      </c>
      <c r="BI324" s="15"/>
      <c r="BJ324" s="19">
        <f t="shared" ca="1" si="35"/>
        <v>0.79947278816259937</v>
      </c>
      <c r="BK324" s="18">
        <f t="shared" ca="1" si="36"/>
        <v>30.89996244322576</v>
      </c>
      <c r="BL324" s="17">
        <f t="shared" si="37"/>
        <v>1.030219300059789</v>
      </c>
      <c r="BM324" s="17">
        <f t="shared" ca="1" si="38"/>
        <v>2.3325269802255355</v>
      </c>
      <c r="BN324" s="16">
        <f t="shared" si="39"/>
        <v>2.2335821823805651</v>
      </c>
      <c r="BO324" s="15"/>
      <c r="BP324" s="2"/>
    </row>
    <row r="325" spans="1:68" x14ac:dyDescent="0.2">
      <c r="A325">
        <v>15.6</v>
      </c>
      <c r="B325">
        <v>0.4</v>
      </c>
      <c r="C325">
        <v>0.27551999999999999</v>
      </c>
      <c r="D325">
        <v>-8.1360000000000002E-2</v>
      </c>
      <c r="E325">
        <v>-2.4150000000000001E-2</v>
      </c>
      <c r="F325">
        <v>1.7541</v>
      </c>
      <c r="G325">
        <v>2.12378</v>
      </c>
      <c r="I325" s="11">
        <f t="shared" si="33"/>
        <v>51.181102362204719</v>
      </c>
      <c r="J325" s="10">
        <f t="shared" si="34"/>
        <v>-43.731102362204716</v>
      </c>
      <c r="K325" s="6">
        <v>115</v>
      </c>
      <c r="L325" s="10">
        <v>5590.5511811023634</v>
      </c>
      <c r="M325" s="10">
        <v>2581.1023622047151</v>
      </c>
      <c r="N325" s="10">
        <v>22.178477690288712</v>
      </c>
      <c r="O325" s="10">
        <v>32.806759125745103</v>
      </c>
      <c r="P325" s="10">
        <v>32.98669211199455</v>
      </c>
      <c r="Q325" s="10">
        <v>0.5289292983176036</v>
      </c>
      <c r="R325" s="10">
        <v>1.6034626828352865</v>
      </c>
      <c r="S325" s="10">
        <v>12.495346267322621</v>
      </c>
      <c r="T325" s="14" t="s">
        <v>34</v>
      </c>
      <c r="U325" s="6">
        <v>6</v>
      </c>
      <c r="V325" s="14" t="s">
        <v>154</v>
      </c>
      <c r="W325" s="6">
        <v>5</v>
      </c>
      <c r="X325" s="14" t="s">
        <v>154</v>
      </c>
      <c r="Y325" s="6">
        <v>5</v>
      </c>
      <c r="Z325" s="14" t="s">
        <v>118</v>
      </c>
      <c r="AA325" s="9">
        <v>5</v>
      </c>
      <c r="AB325" s="7">
        <v>6.1948811039454625</v>
      </c>
      <c r="AC325" s="6">
        <v>54.910355162179592</v>
      </c>
      <c r="AD325" s="13">
        <v>38.894763733874946</v>
      </c>
      <c r="AE325" s="8">
        <v>3298.6692111994548</v>
      </c>
      <c r="AF325" s="6">
        <v>3534.5622030785621</v>
      </c>
      <c r="AG325" s="6">
        <v>2199.1128074663034</v>
      </c>
      <c r="AH325" s="6">
        <v>0</v>
      </c>
      <c r="AI325" s="6">
        <v>6.2365031048416588</v>
      </c>
      <c r="AJ325" s="6"/>
      <c r="AK325" s="6"/>
      <c r="AL325" s="6"/>
      <c r="AM325" s="6"/>
      <c r="AN325" s="6">
        <v>13.122703650298041</v>
      </c>
      <c r="AO325" s="6">
        <v>7.8842363214973856</v>
      </c>
      <c r="AP325" s="6">
        <v>16.493346055997275</v>
      </c>
      <c r="AQ325" s="6">
        <v>114.66</v>
      </c>
      <c r="AR325" s="6"/>
      <c r="AS325" s="6"/>
      <c r="AT325" s="6">
        <v>7.0358279209252546</v>
      </c>
      <c r="AU325" s="6">
        <v>1</v>
      </c>
      <c r="AV325" s="10"/>
      <c r="AW325" s="13">
        <v>530.18433046178427</v>
      </c>
      <c r="AX325" s="1" t="s">
        <v>150</v>
      </c>
      <c r="AY325" s="17">
        <v>43.731102362204702</v>
      </c>
      <c r="AZ325" s="12">
        <v>0</v>
      </c>
      <c r="BA325" s="12">
        <v>100</v>
      </c>
      <c r="BB325" s="12">
        <v>0</v>
      </c>
      <c r="BC325" s="12">
        <v>0</v>
      </c>
      <c r="BD325" s="12">
        <v>100</v>
      </c>
      <c r="BE325" s="12">
        <v>0</v>
      </c>
      <c r="BF325" s="18">
        <v>6.1948811039454625</v>
      </c>
      <c r="BG325" s="18">
        <v>54.910355162179592</v>
      </c>
      <c r="BH325" s="18">
        <v>38.894763733874946</v>
      </c>
      <c r="BI325" s="15"/>
      <c r="BJ325" s="19">
        <f t="shared" ca="1" si="35"/>
        <v>0.88338054365179985</v>
      </c>
      <c r="BK325" s="18">
        <f t="shared" ca="1" si="36"/>
        <v>23.937326762426068</v>
      </c>
      <c r="BL325" s="17">
        <f t="shared" si="37"/>
        <v>1.7519194501587332</v>
      </c>
      <c r="BM325" s="17">
        <f t="shared" ca="1" si="38"/>
        <v>2.5522222210955792</v>
      </c>
      <c r="BN325" s="16">
        <f t="shared" si="39"/>
        <v>2.4370456815994461</v>
      </c>
      <c r="BO325" s="15"/>
      <c r="BP325" s="2"/>
    </row>
    <row r="326" spans="1:68" x14ac:dyDescent="0.2">
      <c r="A326">
        <v>15.65</v>
      </c>
      <c r="B326">
        <v>2.1</v>
      </c>
      <c r="C326">
        <v>0.23488000000000001</v>
      </c>
      <c r="D326">
        <v>-7.4109999999999995E-2</v>
      </c>
      <c r="E326">
        <v>-2.1909999999999999E-2</v>
      </c>
      <c r="F326">
        <v>1.7548299999999999</v>
      </c>
      <c r="G326">
        <v>2.1277300000000001</v>
      </c>
      <c r="I326" s="11">
        <f t="shared" si="33"/>
        <v>51.34514435695538</v>
      </c>
      <c r="J326" s="10">
        <f t="shared" si="34"/>
        <v>-43.895144356955377</v>
      </c>
      <c r="K326" s="6">
        <v>115</v>
      </c>
      <c r="L326" s="10">
        <v>5609.4160104986895</v>
      </c>
      <c r="M326" s="10">
        <v>2589.7309711285998</v>
      </c>
      <c r="N326" s="10">
        <v>22.249562554680665</v>
      </c>
      <c r="O326" s="10">
        <v>22.088319613965371</v>
      </c>
      <c r="P326" s="10">
        <v>22.276888766685758</v>
      </c>
      <c r="Q326" s="10">
        <v>0.57939965121050485</v>
      </c>
      <c r="R326" s="10">
        <v>2.6009002301837367</v>
      </c>
      <c r="S326" s="10">
        <v>13.095080050026773</v>
      </c>
      <c r="T326" s="14" t="s">
        <v>153</v>
      </c>
      <c r="U326" s="6">
        <v>5</v>
      </c>
      <c r="V326" s="14" t="s">
        <v>151</v>
      </c>
      <c r="W326" s="6">
        <v>4</v>
      </c>
      <c r="X326" s="14" t="s">
        <v>151</v>
      </c>
      <c r="Y326" s="6">
        <v>4</v>
      </c>
      <c r="Z326" s="14" t="s">
        <v>119</v>
      </c>
      <c r="AA326" s="9">
        <v>4</v>
      </c>
      <c r="AB326" s="7">
        <v>25.466429929204921</v>
      </c>
      <c r="AC326" s="6">
        <v>61.246296514445667</v>
      </c>
      <c r="AD326" s="13">
        <v>13.287273556349412</v>
      </c>
      <c r="AE326" s="8">
        <v>2227.6888766685761</v>
      </c>
      <c r="AF326" s="6">
        <v>2273.4756430777443</v>
      </c>
      <c r="AG326" s="6">
        <v>1485.1259177790505</v>
      </c>
      <c r="AH326" s="6">
        <v>0</v>
      </c>
      <c r="AI326" s="6">
        <v>3.8448226056304993</v>
      </c>
      <c r="AJ326" s="6"/>
      <c r="AK326" s="6"/>
      <c r="AL326" s="6"/>
      <c r="AM326" s="6"/>
      <c r="AN326" s="6">
        <v>11.044159806982686</v>
      </c>
      <c r="AO326" s="6">
        <v>6.0806892462264974</v>
      </c>
      <c r="AP326" s="6">
        <v>11.395881424453354</v>
      </c>
      <c r="AQ326" s="6">
        <v>114.66</v>
      </c>
      <c r="AR326" s="6"/>
      <c r="AS326" s="6"/>
      <c r="AT326" s="6">
        <v>4.4101051492764611</v>
      </c>
      <c r="AU326" s="6">
        <v>1</v>
      </c>
      <c r="AV326" s="10"/>
      <c r="AW326" s="13">
        <v>341.02134646166161</v>
      </c>
      <c r="AX326" s="1" t="s">
        <v>150</v>
      </c>
      <c r="AY326" s="17">
        <v>43.895144356955399</v>
      </c>
      <c r="AZ326" s="12">
        <v>0</v>
      </c>
      <c r="BA326" s="12">
        <v>100</v>
      </c>
      <c r="BB326" s="12">
        <v>0</v>
      </c>
      <c r="BC326" s="12">
        <v>0</v>
      </c>
      <c r="BD326" s="12">
        <v>100</v>
      </c>
      <c r="BE326" s="12">
        <v>0</v>
      </c>
      <c r="BF326" s="18">
        <v>25.466429929204921</v>
      </c>
      <c r="BG326" s="18">
        <v>61.246296514445667</v>
      </c>
      <c r="BH326" s="18">
        <v>13.287273556349412</v>
      </c>
      <c r="BI326" s="15"/>
      <c r="BJ326" s="19">
        <f t="shared" ca="1" si="35"/>
        <v>0.99713766907253831</v>
      </c>
      <c r="BK326" s="18">
        <f t="shared" ca="1" si="36"/>
        <v>15.046612197086695</v>
      </c>
      <c r="BL326" s="17">
        <f t="shared" si="37"/>
        <v>2.9755252290897696</v>
      </c>
      <c r="BM326" s="17">
        <f t="shared" ca="1" si="38"/>
        <v>2.8502622649355387</v>
      </c>
      <c r="BN326" s="16">
        <f t="shared" si="39"/>
        <v>2.6991066488513789</v>
      </c>
      <c r="BO326" s="15"/>
      <c r="BP326" s="2"/>
    </row>
    <row r="327" spans="1:68" x14ac:dyDescent="0.2">
      <c r="A327">
        <v>15.7</v>
      </c>
      <c r="B327">
        <v>2.1</v>
      </c>
      <c r="C327">
        <v>0.22134999999999999</v>
      </c>
      <c r="D327">
        <v>-8.3510000000000001E-2</v>
      </c>
      <c r="E327">
        <v>2.0670000000000001E-2</v>
      </c>
      <c r="F327">
        <v>1.7517</v>
      </c>
      <c r="G327">
        <v>2.1288800000000001</v>
      </c>
      <c r="I327" s="11">
        <f t="shared" si="33"/>
        <v>51.509186351706035</v>
      </c>
      <c r="J327" s="10">
        <f t="shared" si="34"/>
        <v>-44.059186351706032</v>
      </c>
      <c r="K327" s="6">
        <v>115</v>
      </c>
      <c r="L327" s="10">
        <v>5628.2808398950147</v>
      </c>
      <c r="M327" s="10">
        <v>2598.359580052484</v>
      </c>
      <c r="N327" s="10">
        <v>22.320647419072614</v>
      </c>
      <c r="O327" s="10">
        <v>18.519902128867443</v>
      </c>
      <c r="P327" s="10">
        <v>18.872635553164887</v>
      </c>
      <c r="Q327" s="10">
        <v>0.51396222814936399</v>
      </c>
      <c r="R327" s="10">
        <v>2.7233198389356592</v>
      </c>
      <c r="S327" s="10">
        <v>24.495376687322622</v>
      </c>
      <c r="T327" s="14" t="s">
        <v>153</v>
      </c>
      <c r="U327" s="6">
        <v>5</v>
      </c>
      <c r="V327" s="14" t="s">
        <v>151</v>
      </c>
      <c r="W327" s="6">
        <v>4</v>
      </c>
      <c r="X327" s="14" t="s">
        <v>151</v>
      </c>
      <c r="Y327" s="6">
        <v>4</v>
      </c>
      <c r="Z327" s="14" t="s">
        <v>119</v>
      </c>
      <c r="AA327" s="9">
        <v>4</v>
      </c>
      <c r="AB327" s="7">
        <v>32.806516517515327</v>
      </c>
      <c r="AC327" s="6">
        <v>57.853667500513069</v>
      </c>
      <c r="AD327" s="13">
        <v>9.3398159819716042</v>
      </c>
      <c r="AE327" s="8">
        <v>1887.2635553164887</v>
      </c>
      <c r="AF327" s="6">
        <v>1871.8655691696224</v>
      </c>
      <c r="AG327" s="6">
        <v>1258.1757035443259</v>
      </c>
      <c r="AH327" s="6">
        <v>44.737287804000161</v>
      </c>
      <c r="AI327" s="6">
        <v>3.6719888193185004</v>
      </c>
      <c r="AJ327" s="6"/>
      <c r="AK327" s="6"/>
      <c r="AL327" s="6"/>
      <c r="AM327" s="6"/>
      <c r="AN327" s="6">
        <v>9.2599510644337215</v>
      </c>
      <c r="AO327" s="6">
        <v>5.3739094034817336</v>
      </c>
      <c r="AP327" s="6">
        <v>9.8072299248102812</v>
      </c>
      <c r="AQ327" s="6">
        <v>114.66</v>
      </c>
      <c r="AR327" s="6"/>
      <c r="AS327" s="6"/>
      <c r="AT327" s="6">
        <v>3.5824464255707116</v>
      </c>
      <c r="AU327" s="6">
        <v>1</v>
      </c>
      <c r="AV327" s="10"/>
      <c r="AW327" s="13">
        <v>280.77983537544333</v>
      </c>
      <c r="AX327" s="1" t="s">
        <v>150</v>
      </c>
      <c r="AY327" s="17">
        <v>44.059186351706003</v>
      </c>
      <c r="AZ327" s="12">
        <v>0</v>
      </c>
      <c r="BA327" s="12">
        <v>100</v>
      </c>
      <c r="BB327" s="12">
        <v>0</v>
      </c>
      <c r="BC327" s="12">
        <v>0</v>
      </c>
      <c r="BD327" s="12">
        <v>100</v>
      </c>
      <c r="BE327" s="12">
        <v>0</v>
      </c>
      <c r="BF327" s="18">
        <v>32.806516517515327</v>
      </c>
      <c r="BG327" s="18">
        <v>57.853667500513069</v>
      </c>
      <c r="BH327" s="18">
        <v>9.3398159819716042</v>
      </c>
      <c r="BI327" s="15"/>
      <c r="BJ327" s="19">
        <f t="shared" ca="1" si="35"/>
        <v>1</v>
      </c>
      <c r="BK327" s="18">
        <f t="shared" ca="1" si="36"/>
        <v>12.360487175445529</v>
      </c>
      <c r="BL327" s="17">
        <f t="shared" si="37"/>
        <v>3.2005628415717537</v>
      </c>
      <c r="BM327" s="17">
        <f t="shared" ca="1" si="38"/>
        <v>2.937876908951667</v>
      </c>
      <c r="BN327" s="16">
        <f t="shared" si="39"/>
        <v>2.7686482844206082</v>
      </c>
      <c r="BO327" s="15"/>
      <c r="BP327" s="2"/>
    </row>
    <row r="328" spans="1:68" x14ac:dyDescent="0.2">
      <c r="A328">
        <v>15.75</v>
      </c>
      <c r="B328">
        <v>2.1</v>
      </c>
      <c r="C328">
        <v>0.22</v>
      </c>
      <c r="D328">
        <v>-8.7099999999999997E-2</v>
      </c>
      <c r="E328">
        <v>4.1189999999999997E-2</v>
      </c>
      <c r="F328">
        <v>1.7509300000000001</v>
      </c>
      <c r="G328">
        <v>2.1271300000000002</v>
      </c>
      <c r="I328" s="11">
        <f t="shared" si="33"/>
        <v>51.673228346456689</v>
      </c>
      <c r="J328" s="10">
        <f t="shared" si="34"/>
        <v>-44.223228346456686</v>
      </c>
      <c r="K328" s="6">
        <v>115</v>
      </c>
      <c r="L328" s="10">
        <v>5647.1456692913398</v>
      </c>
      <c r="M328" s="10">
        <v>2606.9881889763683</v>
      </c>
      <c r="N328" s="10">
        <v>22.391732283464567</v>
      </c>
      <c r="O328" s="10">
        <v>18.16385160374681</v>
      </c>
      <c r="P328" s="10">
        <v>18.595698481608402</v>
      </c>
      <c r="Q328" s="10">
        <v>0.48897070168239642</v>
      </c>
      <c r="R328" s="10">
        <v>2.6294828460786257</v>
      </c>
      <c r="S328" s="10">
        <v>29.989366518165998</v>
      </c>
      <c r="T328" s="14" t="s">
        <v>153</v>
      </c>
      <c r="U328" s="6">
        <v>5</v>
      </c>
      <c r="V328" s="14" t="s">
        <v>151</v>
      </c>
      <c r="W328" s="6">
        <v>4</v>
      </c>
      <c r="X328" s="14" t="s">
        <v>151</v>
      </c>
      <c r="Y328" s="6">
        <v>4</v>
      </c>
      <c r="Z328" s="14" t="s">
        <v>119</v>
      </c>
      <c r="AA328" s="9">
        <v>4</v>
      </c>
      <c r="AB328" s="7">
        <v>31.608196877610389</v>
      </c>
      <c r="AC328" s="6">
        <v>58.509242576020746</v>
      </c>
      <c r="AD328" s="13">
        <v>9.8825605463688646</v>
      </c>
      <c r="AE328" s="8">
        <v>1859.5698481608401</v>
      </c>
      <c r="AF328" s="6">
        <v>1838.1750413749578</v>
      </c>
      <c r="AG328" s="6">
        <v>1239.7132321072268</v>
      </c>
      <c r="AH328" s="6">
        <v>156.29418997100089</v>
      </c>
      <c r="AI328" s="6">
        <v>3.803029183062784</v>
      </c>
      <c r="AJ328" s="6"/>
      <c r="AK328" s="6"/>
      <c r="AL328" s="6"/>
      <c r="AM328" s="6"/>
      <c r="AN328" s="6">
        <v>9.081925801873405</v>
      </c>
      <c r="AO328" s="6">
        <v>5.2920460089608037</v>
      </c>
      <c r="AP328" s="6">
        <v>9.677992624750587</v>
      </c>
      <c r="AQ328" s="6">
        <v>114.66</v>
      </c>
      <c r="AR328" s="6"/>
      <c r="AS328" s="6"/>
      <c r="AT328" s="6">
        <v>3.5016323159125036</v>
      </c>
      <c r="AU328" s="6">
        <v>1</v>
      </c>
      <c r="AV328" s="10"/>
      <c r="AW328" s="13">
        <v>275.72625620624365</v>
      </c>
      <c r="AX328" s="1" t="s">
        <v>150</v>
      </c>
      <c r="AY328" s="17">
        <v>44.2232283464567</v>
      </c>
      <c r="AZ328" s="12">
        <v>0</v>
      </c>
      <c r="BA328" s="12">
        <v>100</v>
      </c>
      <c r="BB328" s="12">
        <v>0</v>
      </c>
      <c r="BC328" s="12">
        <v>0</v>
      </c>
      <c r="BD328" s="12">
        <v>100</v>
      </c>
      <c r="BE328" s="12">
        <v>0</v>
      </c>
      <c r="BF328" s="18">
        <v>31.608196877610389</v>
      </c>
      <c r="BG328" s="18">
        <v>58.509242576020746</v>
      </c>
      <c r="BH328" s="18">
        <v>9.8825605463688646</v>
      </c>
      <c r="BI328" s="15"/>
      <c r="BJ328" s="19">
        <f t="shared" ca="1" si="35"/>
        <v>1</v>
      </c>
      <c r="BK328" s="18">
        <f t="shared" ca="1" si="36"/>
        <v>12.099882702695055</v>
      </c>
      <c r="BL328" s="17">
        <f t="shared" si="37"/>
        <v>3.1002206844361431</v>
      </c>
      <c r="BM328" s="17">
        <f t="shared" ca="1" si="38"/>
        <v>2.9372910058042252</v>
      </c>
      <c r="BN328" s="16">
        <f t="shared" si="39"/>
        <v>2.7647379678626804</v>
      </c>
      <c r="BO328" s="15"/>
      <c r="BP328" s="2"/>
    </row>
    <row r="329" spans="1:68" x14ac:dyDescent="0.2">
      <c r="A329">
        <v>15.8</v>
      </c>
      <c r="B329">
        <v>2.1</v>
      </c>
      <c r="C329">
        <v>0.2215</v>
      </c>
      <c r="D329">
        <v>-5.1429999999999997E-2</v>
      </c>
      <c r="E329">
        <v>7.0669999999999997E-2</v>
      </c>
      <c r="F329">
        <v>1.74925</v>
      </c>
      <c r="G329">
        <v>2.1324800000000002</v>
      </c>
      <c r="I329" s="11">
        <f t="shared" si="33"/>
        <v>51.837270341207351</v>
      </c>
      <c r="J329" s="10">
        <f t="shared" si="34"/>
        <v>-44.387270341207348</v>
      </c>
      <c r="K329" s="6">
        <v>115</v>
      </c>
      <c r="L329" s="10">
        <v>5666.0104986876659</v>
      </c>
      <c r="M329" s="10">
        <v>2615.616797900253</v>
      </c>
      <c r="N329" s="10">
        <v>22.462817147856516</v>
      </c>
      <c r="O329" s="10">
        <v>18.559463298325294</v>
      </c>
      <c r="P329" s="10">
        <v>19.104968295634787</v>
      </c>
      <c r="Q329" s="10">
        <v>0.73728483791546984</v>
      </c>
      <c r="R329" s="10">
        <v>3.8591262047994546</v>
      </c>
      <c r="S329" s="10">
        <v>37.882291479825973</v>
      </c>
      <c r="T329" s="14" t="s">
        <v>153</v>
      </c>
      <c r="U329" s="6">
        <v>4</v>
      </c>
      <c r="V329" s="14" t="s">
        <v>151</v>
      </c>
      <c r="W329" s="6">
        <v>4</v>
      </c>
      <c r="X329" s="14" t="s">
        <v>33</v>
      </c>
      <c r="Y329" s="6">
        <v>3</v>
      </c>
      <c r="Z329" s="14" t="s">
        <v>33</v>
      </c>
      <c r="AA329" s="9">
        <v>3</v>
      </c>
      <c r="AB329" s="7">
        <v>60.941181450256927</v>
      </c>
      <c r="AC329" s="6">
        <v>35.937986982636275</v>
      </c>
      <c r="AD329" s="13">
        <v>3.1208315671067939</v>
      </c>
      <c r="AE329" s="8">
        <v>1910.4968295634785</v>
      </c>
      <c r="AF329" s="6">
        <v>1896.9794412959252</v>
      </c>
      <c r="AG329" s="6">
        <v>1273.6645530423193</v>
      </c>
      <c r="AH329" s="6">
        <v>317.20061482908596</v>
      </c>
      <c r="AI329" s="6">
        <v>2.5912601633922634</v>
      </c>
      <c r="AJ329" s="6"/>
      <c r="AK329" s="6"/>
      <c r="AL329" s="6"/>
      <c r="AM329" s="6"/>
      <c r="AN329" s="6">
        <v>12.372975532216863</v>
      </c>
      <c r="AO329" s="6">
        <v>5.7068504449397386</v>
      </c>
      <c r="AP329" s="6">
        <v>9.9156518712962338</v>
      </c>
      <c r="AQ329" s="6">
        <v>114.66</v>
      </c>
      <c r="AR329" s="6"/>
      <c r="AS329" s="6"/>
      <c r="AT329" s="6">
        <v>3.605860248933916</v>
      </c>
      <c r="AU329" s="6">
        <v>1</v>
      </c>
      <c r="AV329" s="10"/>
      <c r="AW329" s="13">
        <v>284.54691619438876</v>
      </c>
      <c r="AX329" s="1" t="s">
        <v>150</v>
      </c>
      <c r="AY329" s="17">
        <v>44.387270341207298</v>
      </c>
      <c r="AZ329" s="12">
        <v>100</v>
      </c>
      <c r="BA329" s="12">
        <v>0</v>
      </c>
      <c r="BB329" s="12">
        <v>0</v>
      </c>
      <c r="BC329" s="12">
        <v>100</v>
      </c>
      <c r="BD329" s="12">
        <v>0</v>
      </c>
      <c r="BE329" s="12">
        <v>0</v>
      </c>
      <c r="BF329" s="18">
        <v>60.941181450256927</v>
      </c>
      <c r="BG329" s="18">
        <v>35.937986982636275</v>
      </c>
      <c r="BH329" s="18">
        <v>3.1208315671067939</v>
      </c>
      <c r="BI329" s="15"/>
      <c r="BJ329" s="19">
        <f t="shared" ca="1" si="35"/>
        <v>1</v>
      </c>
      <c r="BK329" s="18">
        <f t="shared" ca="1" si="36"/>
        <v>12.442161297750992</v>
      </c>
      <c r="BL329" s="17">
        <f t="shared" si="37"/>
        <v>4.5310134727937896</v>
      </c>
      <c r="BM329" s="17">
        <f t="shared" ca="1" si="38"/>
        <v>3.0267521927837162</v>
      </c>
      <c r="BN329" s="16">
        <f t="shared" si="39"/>
        <v>2.8576047533495657</v>
      </c>
      <c r="BO329" s="15"/>
      <c r="BP329" s="2"/>
    </row>
    <row r="330" spans="1:68" x14ac:dyDescent="0.2">
      <c r="A330">
        <v>15.85</v>
      </c>
      <c r="B330">
        <v>2.1</v>
      </c>
      <c r="C330">
        <v>0.24346000000000001</v>
      </c>
      <c r="D330">
        <v>-7.6929999999999998E-2</v>
      </c>
      <c r="E330">
        <v>8.9749999999999996E-2</v>
      </c>
      <c r="F330">
        <v>1.7494000000000001</v>
      </c>
      <c r="G330">
        <v>2.1318299999999999</v>
      </c>
      <c r="I330" s="11">
        <f t="shared" si="33"/>
        <v>52.001312335958005</v>
      </c>
      <c r="J330" s="10">
        <f t="shared" si="34"/>
        <v>-44.551312335958002</v>
      </c>
      <c r="K330" s="6">
        <v>115</v>
      </c>
      <c r="L330" s="10">
        <v>5684.875328083991</v>
      </c>
      <c r="M330" s="10">
        <v>2624.2454068241373</v>
      </c>
      <c r="N330" s="10">
        <v>22.533902012248468</v>
      </c>
      <c r="O330" s="10">
        <v>24.3512185069543</v>
      </c>
      <c r="P330" s="10">
        <v>24.970285136525192</v>
      </c>
      <c r="Q330" s="10">
        <v>0.55976842429216256</v>
      </c>
      <c r="R330" s="10">
        <v>2.2417382149688128</v>
      </c>
      <c r="S330" s="10">
        <v>42.990738164645251</v>
      </c>
      <c r="T330" s="14" t="s">
        <v>34</v>
      </c>
      <c r="U330" s="6">
        <v>6</v>
      </c>
      <c r="V330" s="14" t="s">
        <v>151</v>
      </c>
      <c r="W330" s="6">
        <v>4</v>
      </c>
      <c r="X330" s="14" t="s">
        <v>151</v>
      </c>
      <c r="Y330" s="6">
        <v>4</v>
      </c>
      <c r="Z330" s="14" t="s">
        <v>119</v>
      </c>
      <c r="AA330" s="9">
        <v>4</v>
      </c>
      <c r="AB330" s="7">
        <v>17.953828921465615</v>
      </c>
      <c r="AC330" s="6">
        <v>62.631954141320691</v>
      </c>
      <c r="AD330" s="13">
        <v>19.414216937213695</v>
      </c>
      <c r="AE330" s="8">
        <v>2497.028513652519</v>
      </c>
      <c r="AF330" s="6">
        <v>2585.9070208479538</v>
      </c>
      <c r="AG330" s="6">
        <v>1664.6856757683463</v>
      </c>
      <c r="AH330" s="6">
        <v>420.82634370644814</v>
      </c>
      <c r="AI330" s="6">
        <v>4.4608241645820899</v>
      </c>
      <c r="AJ330" s="6"/>
      <c r="AK330" s="6"/>
      <c r="AL330" s="6"/>
      <c r="AM330" s="6"/>
      <c r="AN330" s="6">
        <v>9.7404874027817208</v>
      </c>
      <c r="AO330" s="6">
        <v>6.5556351579345264</v>
      </c>
      <c r="AP330" s="6">
        <v>12.652799730378423</v>
      </c>
      <c r="AQ330" s="6">
        <v>114.66</v>
      </c>
      <c r="AR330" s="6"/>
      <c r="AS330" s="6"/>
      <c r="AT330" s="6">
        <v>4.9736043177258429</v>
      </c>
      <c r="AU330" s="6">
        <v>1</v>
      </c>
      <c r="AV330" s="10"/>
      <c r="AW330" s="13">
        <v>387.88605312719307</v>
      </c>
      <c r="AX330" s="1" t="s">
        <v>150</v>
      </c>
      <c r="AY330" s="17">
        <v>44.551312335958002</v>
      </c>
      <c r="AZ330" s="12">
        <v>0</v>
      </c>
      <c r="BA330" s="12">
        <v>100</v>
      </c>
      <c r="BB330" s="12">
        <v>0</v>
      </c>
      <c r="BC330" s="12">
        <v>0</v>
      </c>
      <c r="BD330" s="12">
        <v>100</v>
      </c>
      <c r="BE330" s="12">
        <v>0</v>
      </c>
      <c r="BF330" s="18">
        <v>17.953828921465615</v>
      </c>
      <c r="BG330" s="18">
        <v>62.631954141320691</v>
      </c>
      <c r="BH330" s="18">
        <v>19.414216937213695</v>
      </c>
      <c r="BI330" s="15"/>
      <c r="BJ330" s="19">
        <f t="shared" ca="1" si="35"/>
        <v>0.96589302986397929</v>
      </c>
      <c r="BK330" s="18">
        <f t="shared" ca="1" si="36"/>
        <v>16.987339394681428</v>
      </c>
      <c r="BL330" s="17">
        <f t="shared" si="37"/>
        <v>2.5297012056335597</v>
      </c>
      <c r="BM330" s="17">
        <f t="shared" ca="1" si="38"/>
        <v>2.7661149838872072</v>
      </c>
      <c r="BN330" s="16">
        <f t="shared" si="39"/>
        <v>2.6206578038992094</v>
      </c>
      <c r="BO330" s="15"/>
      <c r="BP330" s="2"/>
    </row>
    <row r="331" spans="1:68" x14ac:dyDescent="0.2">
      <c r="A331">
        <v>15.9</v>
      </c>
      <c r="B331">
        <v>2.2000000000000002</v>
      </c>
      <c r="C331">
        <v>0.38279999999999997</v>
      </c>
      <c r="D331">
        <v>-9.3140000000000001E-2</v>
      </c>
      <c r="E331">
        <v>0.11949</v>
      </c>
      <c r="F331">
        <v>1.7462800000000001</v>
      </c>
      <c r="G331">
        <v>2.1293000000000002</v>
      </c>
      <c r="I331" s="11">
        <f t="shared" si="33"/>
        <v>52.165354330708659</v>
      </c>
      <c r="J331" s="10">
        <f t="shared" si="34"/>
        <v>-44.715354330708657</v>
      </c>
      <c r="K331" s="6">
        <v>115</v>
      </c>
      <c r="L331" s="10">
        <v>5703.7401574803162</v>
      </c>
      <c r="M331" s="10">
        <v>2632.8740157480215</v>
      </c>
      <c r="N331" s="10">
        <v>22.604986876640417</v>
      </c>
      <c r="O331" s="10">
        <v>61.10090752199828</v>
      </c>
      <c r="P331" s="10">
        <v>61.83463468319674</v>
      </c>
      <c r="Q331" s="10">
        <v>0.44692367665162086</v>
      </c>
      <c r="R331" s="10">
        <v>0.72277240569364953</v>
      </c>
      <c r="S331" s="10">
        <v>50.953275083226231</v>
      </c>
      <c r="T331" s="14" t="s">
        <v>156</v>
      </c>
      <c r="U331" s="6">
        <v>8</v>
      </c>
      <c r="V331" s="14" t="s">
        <v>30</v>
      </c>
      <c r="W331" s="6">
        <v>6</v>
      </c>
      <c r="X331" s="14" t="s">
        <v>154</v>
      </c>
      <c r="Y331" s="6">
        <v>5</v>
      </c>
      <c r="Z331" s="14" t="s">
        <v>30</v>
      </c>
      <c r="AA331" s="9">
        <v>6</v>
      </c>
      <c r="AB331" s="7">
        <v>0.98803591945302571</v>
      </c>
      <c r="AC331" s="6">
        <v>27.457958826279054</v>
      </c>
      <c r="AD331" s="13">
        <v>71.554005254267921</v>
      </c>
      <c r="AE331" s="8"/>
      <c r="AF331" s="6"/>
      <c r="AG331" s="6"/>
      <c r="AH331" s="6"/>
      <c r="AI331" s="6"/>
      <c r="AJ331" s="6">
        <v>32.26427789689</v>
      </c>
      <c r="AK331" s="6">
        <v>36.417841781805194</v>
      </c>
      <c r="AL331" s="6">
        <v>38.455462573628296</v>
      </c>
      <c r="AM331" s="6">
        <v>35.637597601239754</v>
      </c>
      <c r="AN331" s="6">
        <v>15.27522688049957</v>
      </c>
      <c r="AO331" s="6">
        <v>9.0188765156171957</v>
      </c>
      <c r="AP331" s="6">
        <v>15.458658670799185</v>
      </c>
      <c r="AQ331" s="6">
        <v>121.03</v>
      </c>
      <c r="AR331" s="6">
        <v>2.8246313755065278</v>
      </c>
      <c r="AS331" s="6">
        <v>0</v>
      </c>
      <c r="AT331" s="6">
        <v>1.3626322836771259</v>
      </c>
      <c r="AU331" s="6">
        <v>0.48826539202525054</v>
      </c>
      <c r="AV331" s="10">
        <v>0.28476303483302956</v>
      </c>
      <c r="AW331" s="13">
        <v>154.58658670799184</v>
      </c>
      <c r="AX331" s="1" t="s">
        <v>150</v>
      </c>
      <c r="AY331" s="17">
        <v>44.715354330708699</v>
      </c>
      <c r="AZ331" s="12">
        <v>0</v>
      </c>
      <c r="BA331" s="12">
        <v>0</v>
      </c>
      <c r="BB331" s="12">
        <v>100</v>
      </c>
      <c r="BC331" s="12">
        <v>0</v>
      </c>
      <c r="BD331" s="12">
        <v>0</v>
      </c>
      <c r="BE331" s="12">
        <v>100</v>
      </c>
      <c r="BF331" s="18">
        <v>0.98803591945302571</v>
      </c>
      <c r="BG331" s="18">
        <v>27.457958826279054</v>
      </c>
      <c r="BH331" s="18">
        <v>71.554005254267921</v>
      </c>
      <c r="BI331" s="15"/>
      <c r="BJ331" s="19">
        <f t="shared" ca="1" si="35"/>
        <v>0.71312693161657559</v>
      </c>
      <c r="BK331" s="18">
        <f t="shared" ca="1" si="36"/>
        <v>47.67801202359459</v>
      </c>
      <c r="BL331" s="17">
        <f t="shared" si="37"/>
        <v>0.75771910599431702</v>
      </c>
      <c r="BM331" s="17">
        <f t="shared" ca="1" si="38"/>
        <v>2.1021518159997599</v>
      </c>
      <c r="BN331" s="16">
        <f t="shared" si="39"/>
        <v>2.0169563198718814</v>
      </c>
      <c r="BO331" s="15"/>
      <c r="BP331" s="2"/>
    </row>
    <row r="332" spans="1:68" x14ac:dyDescent="0.2">
      <c r="A332">
        <v>15.95</v>
      </c>
      <c r="B332">
        <v>2.1</v>
      </c>
      <c r="C332">
        <v>0.35565000000000002</v>
      </c>
      <c r="D332">
        <v>-9.7720000000000001E-2</v>
      </c>
      <c r="E332">
        <v>2.2159999999999999E-2</v>
      </c>
      <c r="F332">
        <v>1.74393</v>
      </c>
      <c r="G332">
        <v>2.1271800000000001</v>
      </c>
      <c r="I332" s="11">
        <f t="shared" si="33"/>
        <v>52.329396325459314</v>
      </c>
      <c r="J332" s="10">
        <f t="shared" si="34"/>
        <v>-44.879396325459311</v>
      </c>
      <c r="K332" s="6">
        <v>115</v>
      </c>
      <c r="L332" s="10">
        <v>5722.6049868766413</v>
      </c>
      <c r="M332" s="10">
        <v>2641.5026246719058</v>
      </c>
      <c r="N332" s="10">
        <v>22.67607174103237</v>
      </c>
      <c r="O332" s="10">
        <v>53.940335850127738</v>
      </c>
      <c r="P332" s="10">
        <v>54.298813867300943</v>
      </c>
      <c r="Q332" s="10">
        <v>0.41504033647927785</v>
      </c>
      <c r="R332" s="10">
        <v>0.76436354115134275</v>
      </c>
      <c r="S332" s="10">
        <v>24.894306748139222</v>
      </c>
      <c r="T332" s="14" t="s">
        <v>156</v>
      </c>
      <c r="U332" s="6">
        <v>8</v>
      </c>
      <c r="V332" s="14" t="s">
        <v>154</v>
      </c>
      <c r="W332" s="6">
        <v>5</v>
      </c>
      <c r="X332" s="14" t="s">
        <v>154</v>
      </c>
      <c r="Y332" s="6">
        <v>5</v>
      </c>
      <c r="Z332" s="14" t="s">
        <v>118</v>
      </c>
      <c r="AA332" s="9">
        <v>5</v>
      </c>
      <c r="AB332" s="7">
        <v>1.1461870468431385</v>
      </c>
      <c r="AC332" s="6">
        <v>30.702329609935077</v>
      </c>
      <c r="AD332" s="13">
        <v>68.151483343221784</v>
      </c>
      <c r="AE332" s="8"/>
      <c r="AF332" s="6"/>
      <c r="AG332" s="6"/>
      <c r="AH332" s="6"/>
      <c r="AI332" s="6"/>
      <c r="AJ332" s="6">
        <v>31.373931828783512</v>
      </c>
      <c r="AK332" s="6">
        <v>35.633978862546613</v>
      </c>
      <c r="AL332" s="6">
        <v>37.527769061697519</v>
      </c>
      <c r="AM332" s="6">
        <v>35.072411040047569</v>
      </c>
      <c r="AN332" s="6">
        <v>13.485083962531935</v>
      </c>
      <c r="AO332" s="6">
        <v>7.9871011083782504</v>
      </c>
      <c r="AP332" s="6">
        <v>13.574703466825236</v>
      </c>
      <c r="AQ332" s="6">
        <v>121.03</v>
      </c>
      <c r="AR332" s="6">
        <v>0</v>
      </c>
      <c r="AS332" s="6">
        <v>0</v>
      </c>
      <c r="AT332" s="6">
        <v>1.1496728368292863</v>
      </c>
      <c r="AU332" s="6">
        <v>0.45272871911789692</v>
      </c>
      <c r="AV332" s="10">
        <v>0.24917967964358423</v>
      </c>
      <c r="AW332" s="13">
        <v>135.74703466825235</v>
      </c>
      <c r="AX332" s="1" t="s">
        <v>150</v>
      </c>
      <c r="AY332" s="17">
        <v>44.879396325459297</v>
      </c>
      <c r="AZ332" s="12">
        <v>0</v>
      </c>
      <c r="BA332" s="12">
        <v>0</v>
      </c>
      <c r="BB332" s="12">
        <v>100</v>
      </c>
      <c r="BC332" s="12">
        <v>0</v>
      </c>
      <c r="BD332" s="12">
        <v>100</v>
      </c>
      <c r="BE332" s="12">
        <v>0</v>
      </c>
      <c r="BF332" s="18">
        <v>1.1461870468431385</v>
      </c>
      <c r="BG332" s="18">
        <v>30.702329609935077</v>
      </c>
      <c r="BH332" s="18">
        <v>68.151483343221784</v>
      </c>
      <c r="BI332" s="15"/>
      <c r="BJ332" s="19">
        <f t="shared" ca="1" si="35"/>
        <v>0.73922173242559452</v>
      </c>
      <c r="BK332" s="18">
        <f t="shared" ca="1" si="36"/>
        <v>41.244608192615829</v>
      </c>
      <c r="BL332" s="17">
        <f t="shared" si="37"/>
        <v>0.80688261425138819</v>
      </c>
      <c r="BM332" s="17">
        <f t="shared" ca="1" si="38"/>
        <v>2.1701070183391433</v>
      </c>
      <c r="BN332" s="16">
        <f t="shared" si="39"/>
        <v>2.077663523079107</v>
      </c>
      <c r="BO332" s="15"/>
      <c r="BP332" s="2"/>
    </row>
    <row r="333" spans="1:68" x14ac:dyDescent="0.2">
      <c r="A333">
        <v>16</v>
      </c>
      <c r="B333">
        <v>2.1</v>
      </c>
      <c r="C333">
        <v>0.34671000000000002</v>
      </c>
      <c r="D333">
        <v>-8.5089999999999999E-2</v>
      </c>
      <c r="E333">
        <v>2.1149999999999999E-2</v>
      </c>
      <c r="F333">
        <v>1.7442</v>
      </c>
      <c r="G333">
        <v>2.1273300000000002</v>
      </c>
      <c r="I333" s="11">
        <f t="shared" ref="I333:I379" si="40">IF(A333="(m)",0,A333/0.3048)</f>
        <v>52.493438320209968</v>
      </c>
      <c r="J333" s="10">
        <f t="shared" ref="J333:J379" si="41">$J$7-I333</f>
        <v>-45.043438320209965</v>
      </c>
      <c r="K333" s="6">
        <v>115</v>
      </c>
      <c r="L333" s="10">
        <v>5741.4698162729665</v>
      </c>
      <c r="M333" s="10">
        <v>2650.13123359579</v>
      </c>
      <c r="N333" s="10">
        <v>22.747156605424319</v>
      </c>
      <c r="O333" s="10">
        <v>51.582490150439966</v>
      </c>
      <c r="P333" s="10">
        <v>51.937074181838327</v>
      </c>
      <c r="Q333" s="10">
        <v>0.50296317193270423</v>
      </c>
      <c r="R333" s="10">
        <v>0.96840875204437971</v>
      </c>
      <c r="S333" s="10">
        <v>24.623891069330657</v>
      </c>
      <c r="T333" s="14" t="s">
        <v>156</v>
      </c>
      <c r="U333" s="6">
        <v>7</v>
      </c>
      <c r="V333" s="14" t="s">
        <v>154</v>
      </c>
      <c r="W333" s="6">
        <v>5</v>
      </c>
      <c r="X333" s="14" t="s">
        <v>154</v>
      </c>
      <c r="Y333" s="6">
        <v>5</v>
      </c>
      <c r="Z333" s="14" t="s">
        <v>118</v>
      </c>
      <c r="AA333" s="9">
        <v>5</v>
      </c>
      <c r="AB333" s="7">
        <v>1.4497470010444005</v>
      </c>
      <c r="AC333" s="6">
        <v>35.014941388607724</v>
      </c>
      <c r="AD333" s="13">
        <v>63.535311610347883</v>
      </c>
      <c r="AE333" s="8"/>
      <c r="AF333" s="6"/>
      <c r="AG333" s="6"/>
      <c r="AH333" s="6"/>
      <c r="AI333" s="6"/>
      <c r="AJ333" s="6">
        <v>31</v>
      </c>
      <c r="AK333" s="6">
        <v>35.33512860675863</v>
      </c>
      <c r="AL333" s="6">
        <v>37.17277302568769</v>
      </c>
      <c r="AM333" s="6">
        <v>34.895280563637876</v>
      </c>
      <c r="AN333" s="6">
        <v>17.194163383479989</v>
      </c>
      <c r="AO333" s="6">
        <v>7.8663288218310932</v>
      </c>
      <c r="AP333" s="6">
        <v>12.984268545459582</v>
      </c>
      <c r="AQ333" s="6">
        <v>117.845</v>
      </c>
      <c r="AR333" s="6">
        <v>0</v>
      </c>
      <c r="AS333" s="6">
        <v>0</v>
      </c>
      <c r="AT333" s="6">
        <v>1.0760698970774338</v>
      </c>
      <c r="AU333" s="6">
        <v>0.43990526958007964</v>
      </c>
      <c r="AV333" s="10">
        <v>0.24015719930128354</v>
      </c>
      <c r="AW333" s="13">
        <v>129.84268545459582</v>
      </c>
      <c r="AX333" s="1" t="s">
        <v>150</v>
      </c>
      <c r="AY333" s="17">
        <v>45.043438320210001</v>
      </c>
      <c r="AZ333" s="12">
        <v>0</v>
      </c>
      <c r="BA333" s="12">
        <v>0</v>
      </c>
      <c r="BB333" s="12">
        <v>100</v>
      </c>
      <c r="BC333" s="12">
        <v>0</v>
      </c>
      <c r="BD333" s="12">
        <v>100</v>
      </c>
      <c r="BE333" s="12">
        <v>0</v>
      </c>
      <c r="BF333" s="18">
        <v>1.4497470010444005</v>
      </c>
      <c r="BG333" s="18">
        <v>35.014941388607724</v>
      </c>
      <c r="BH333" s="18">
        <v>63.535311610347883</v>
      </c>
      <c r="BI333" s="15"/>
      <c r="BJ333" s="19">
        <f t="shared" ca="1" si="35"/>
        <v>0.76841711796729006</v>
      </c>
      <c r="BK333" s="18">
        <f t="shared" ca="1" si="36"/>
        <v>38.993655748421489</v>
      </c>
      <c r="BL333" s="17">
        <f t="shared" si="37"/>
        <v>1.0250676520354927</v>
      </c>
      <c r="BM333" s="17">
        <f t="shared" ca="1" si="38"/>
        <v>2.2462002383495938</v>
      </c>
      <c r="BN333" s="16">
        <f t="shared" si="39"/>
        <v>2.1499689953571441</v>
      </c>
      <c r="BO333" s="15"/>
      <c r="BP333" s="2"/>
    </row>
    <row r="334" spans="1:68" x14ac:dyDescent="0.2">
      <c r="A334">
        <v>16.05</v>
      </c>
      <c r="B334">
        <v>2.2000000000000002</v>
      </c>
      <c r="C334">
        <v>0.35310000000000002</v>
      </c>
      <c r="D334">
        <v>-3.6409999999999998E-2</v>
      </c>
      <c r="E334">
        <v>5.3800000000000002E-3</v>
      </c>
      <c r="F334">
        <v>1.73933</v>
      </c>
      <c r="G334">
        <v>2.1213500000000001</v>
      </c>
      <c r="I334" s="11">
        <f t="shared" si="40"/>
        <v>52.65748031496063</v>
      </c>
      <c r="J334" s="10">
        <f t="shared" si="41"/>
        <v>-45.207480314960627</v>
      </c>
      <c r="K334" s="6">
        <v>115</v>
      </c>
      <c r="L334" s="10">
        <v>5760.3346456692925</v>
      </c>
      <c r="M334" s="10">
        <v>2658.7598425196747</v>
      </c>
      <c r="N334" s="10">
        <v>22.818241469816272</v>
      </c>
      <c r="O334" s="10">
        <v>53.267795969344313</v>
      </c>
      <c r="P334" s="10">
        <v>53.561579846614677</v>
      </c>
      <c r="Q334" s="10">
        <v>0.84184548625359046</v>
      </c>
      <c r="R334" s="10">
        <v>1.5717338597263177</v>
      </c>
      <c r="S334" s="10">
        <v>20.401658143775098</v>
      </c>
      <c r="T334" s="14" t="s">
        <v>156</v>
      </c>
      <c r="U334" s="6">
        <v>7</v>
      </c>
      <c r="V334" s="14" t="s">
        <v>154</v>
      </c>
      <c r="W334" s="6">
        <v>5</v>
      </c>
      <c r="X334" s="14" t="s">
        <v>154</v>
      </c>
      <c r="Y334" s="6">
        <v>5</v>
      </c>
      <c r="Z334" s="14" t="s">
        <v>118</v>
      </c>
      <c r="AA334" s="9">
        <v>5</v>
      </c>
      <c r="AB334" s="7">
        <v>2.7109876003500659</v>
      </c>
      <c r="AC334" s="6">
        <v>44.399403507916418</v>
      </c>
      <c r="AD334" s="13">
        <v>52.889608891733516</v>
      </c>
      <c r="AE334" s="8"/>
      <c r="AF334" s="6"/>
      <c r="AG334" s="6"/>
      <c r="AH334" s="6"/>
      <c r="AI334" s="6"/>
      <c r="AJ334" s="6">
        <v>31</v>
      </c>
      <c r="AK334" s="6">
        <v>35.513067400459626</v>
      </c>
      <c r="AL334" s="6">
        <v>37.38422806040159</v>
      </c>
      <c r="AM334" s="6">
        <v>35.017118488496102</v>
      </c>
      <c r="AN334" s="6">
        <v>17.755931989781438</v>
      </c>
      <c r="AO334" s="6">
        <v>8.6173205200988114</v>
      </c>
      <c r="AP334" s="6">
        <v>13.390394961653669</v>
      </c>
      <c r="AQ334" s="6">
        <v>117.845</v>
      </c>
      <c r="AR334" s="6">
        <v>0</v>
      </c>
      <c r="AS334" s="6">
        <v>0</v>
      </c>
      <c r="AT334" s="6">
        <v>1.1167188303757967</v>
      </c>
      <c r="AU334" s="6">
        <v>0.44686823921508112</v>
      </c>
      <c r="AV334" s="10">
        <v>0.24676398645950004</v>
      </c>
      <c r="AW334" s="13">
        <v>133.90394961653669</v>
      </c>
      <c r="AX334" s="1" t="s">
        <v>150</v>
      </c>
      <c r="AY334" s="17">
        <v>45.207480314960598</v>
      </c>
      <c r="AZ334" s="12">
        <v>0</v>
      </c>
      <c r="BA334" s="12">
        <v>0</v>
      </c>
      <c r="BB334" s="12">
        <v>100</v>
      </c>
      <c r="BC334" s="12">
        <v>0</v>
      </c>
      <c r="BD334" s="12">
        <v>100</v>
      </c>
      <c r="BE334" s="12">
        <v>0</v>
      </c>
      <c r="BF334" s="18">
        <v>2.7109876003500659</v>
      </c>
      <c r="BG334" s="18">
        <v>44.399403507916418</v>
      </c>
      <c r="BH334" s="18">
        <v>52.889608891733516</v>
      </c>
      <c r="BI334" s="15"/>
      <c r="BJ334" s="19">
        <f t="shared" ca="1" si="35"/>
        <v>0.81224185512510994</v>
      </c>
      <c r="BK334" s="18">
        <f t="shared" ca="1" si="36"/>
        <v>39.779959955039182</v>
      </c>
      <c r="BL334" s="17">
        <f t="shared" si="37"/>
        <v>1.6610537164065649</v>
      </c>
      <c r="BM334" s="17">
        <f t="shared" ca="1" si="38"/>
        <v>2.3606907066963285</v>
      </c>
      <c r="BN334" s="16">
        <f t="shared" si="39"/>
        <v>2.2641739964152405</v>
      </c>
      <c r="BO334" s="15"/>
      <c r="BP334" s="2"/>
    </row>
    <row r="335" spans="1:68" x14ac:dyDescent="0.2">
      <c r="A335">
        <v>16.100000000000001</v>
      </c>
      <c r="B335">
        <v>2.1</v>
      </c>
      <c r="C335">
        <v>0.32336999999999999</v>
      </c>
      <c r="D335">
        <v>2.2290000000000001E-2</v>
      </c>
      <c r="E335">
        <v>-3.13E-3</v>
      </c>
      <c r="F335">
        <v>1.7368300000000001</v>
      </c>
      <c r="G335">
        <v>2.1225999999999998</v>
      </c>
      <c r="I335" s="11">
        <f t="shared" si="40"/>
        <v>52.821522309711291</v>
      </c>
      <c r="J335" s="10">
        <f t="shared" si="41"/>
        <v>-45.371522309711288</v>
      </c>
      <c r="K335" s="6">
        <v>115</v>
      </c>
      <c r="L335" s="10">
        <v>5779.1994750656186</v>
      </c>
      <c r="M335" s="10">
        <v>2667.3884514435595</v>
      </c>
      <c r="N335" s="10">
        <v>22.889326334208228</v>
      </c>
      <c r="O335" s="10">
        <v>45.426772182798757</v>
      </c>
      <c r="P335" s="10">
        <v>45.687746338342471</v>
      </c>
      <c r="Q335" s="10">
        <v>1.2504813089864588</v>
      </c>
      <c r="R335" s="10">
        <v>2.7370168353806914</v>
      </c>
      <c r="S335" s="10">
        <v>18.123205246091032</v>
      </c>
      <c r="T335" s="14" t="s">
        <v>34</v>
      </c>
      <c r="U335" s="6">
        <v>6</v>
      </c>
      <c r="V335" s="14" t="s">
        <v>154</v>
      </c>
      <c r="W335" s="6">
        <v>5</v>
      </c>
      <c r="X335" s="14" t="s">
        <v>154</v>
      </c>
      <c r="Y335" s="6">
        <v>5</v>
      </c>
      <c r="Z335" s="14" t="s">
        <v>118</v>
      </c>
      <c r="AA335" s="9">
        <v>5</v>
      </c>
      <c r="AB335" s="7">
        <v>13.043452424858813</v>
      </c>
      <c r="AC335" s="6">
        <v>61.644158162620073</v>
      </c>
      <c r="AD335" s="13">
        <v>25.31238941252111</v>
      </c>
      <c r="AE335" s="8">
        <v>4568.7746338342467</v>
      </c>
      <c r="AF335" s="6">
        <v>5017.7069182981259</v>
      </c>
      <c r="AG335" s="6">
        <v>3045.8497558894978</v>
      </c>
      <c r="AH335" s="6">
        <v>0</v>
      </c>
      <c r="AI335" s="6">
        <v>3.6536128936923769</v>
      </c>
      <c r="AJ335" s="6"/>
      <c r="AK335" s="6"/>
      <c r="AL335" s="6"/>
      <c r="AM335" s="6"/>
      <c r="AN335" s="6">
        <v>18.170708873119501</v>
      </c>
      <c r="AO335" s="6">
        <v>11.086983492711022</v>
      </c>
      <c r="AP335" s="6">
        <v>22.843873169171236</v>
      </c>
      <c r="AQ335" s="6">
        <v>114.66</v>
      </c>
      <c r="AR335" s="6"/>
      <c r="AS335" s="6"/>
      <c r="AT335" s="6">
        <v>9.7941264598176438</v>
      </c>
      <c r="AU335" s="6">
        <v>1</v>
      </c>
      <c r="AV335" s="10"/>
      <c r="AW335" s="13">
        <v>752.65603774471879</v>
      </c>
      <c r="AX335" s="1" t="s">
        <v>150</v>
      </c>
      <c r="AY335" s="17">
        <v>45.371522309711303</v>
      </c>
      <c r="AZ335" s="12">
        <v>0</v>
      </c>
      <c r="BA335" s="12">
        <v>100</v>
      </c>
      <c r="BB335" s="12">
        <v>0</v>
      </c>
      <c r="BC335" s="12">
        <v>0</v>
      </c>
      <c r="BD335" s="12">
        <v>100</v>
      </c>
      <c r="BE335" s="12">
        <v>0</v>
      </c>
      <c r="BF335" s="18">
        <v>13.043452424858813</v>
      </c>
      <c r="BG335" s="18">
        <v>61.644158162620073</v>
      </c>
      <c r="BH335" s="18">
        <v>25.31238941252111</v>
      </c>
      <c r="BI335" s="15"/>
      <c r="BJ335" s="19">
        <f t="shared" ref="BJ335:BJ379" ca="1" si="42">IF((0.381*BM335)+(0.05*(M335/2116.217)-0.15)&lt;1,(0.381*BM335)+(0.05*(M335/2116.217)-0.15),1)</f>
        <v>0.89602069114669913</v>
      </c>
      <c r="BK335" s="18">
        <f t="shared" ref="BK335:BK379" ca="1" si="43">((P335-(L335/2000))/1.06)*(1.06/(M335/2000))^BJ335</f>
        <v>32.865532205747577</v>
      </c>
      <c r="BL335" s="17">
        <f t="shared" ref="BL335:BL379" si="44">(Q335/(P335-(L335/2000)))*100</f>
        <v>2.9218118266897148</v>
      </c>
      <c r="BM335" s="17">
        <f t="shared" ref="BM335:BM379" ca="1" si="45">SQRT(((3.47-LOG(BK335))^2)+((LOG(BL335)+1.22)^2))</f>
        <v>2.5800475762603061</v>
      </c>
      <c r="BN335" s="16">
        <f t="shared" ref="BN335:BN379" si="46">SQRT(((3.47-LOG(P335/1.06))^2)+((LOG(R335)+1.22)^2))</f>
        <v>2.4729843022743125</v>
      </c>
      <c r="BO335" s="15"/>
      <c r="BP335" s="2"/>
    </row>
    <row r="336" spans="1:68" x14ac:dyDescent="0.2">
      <c r="A336">
        <v>16.149999999999999</v>
      </c>
      <c r="B336">
        <v>2.1</v>
      </c>
      <c r="C336">
        <v>0.28943999999999998</v>
      </c>
      <c r="D336">
        <v>-1.0200000000000001E-2</v>
      </c>
      <c r="E336">
        <v>-9.2800000000000001E-3</v>
      </c>
      <c r="F336">
        <v>1.73868</v>
      </c>
      <c r="G336">
        <v>2.1257299999999999</v>
      </c>
      <c r="I336" s="11">
        <f t="shared" si="40"/>
        <v>52.985564304461938</v>
      </c>
      <c r="J336" s="10">
        <f t="shared" si="41"/>
        <v>-45.535564304461936</v>
      </c>
      <c r="K336" s="6">
        <v>115</v>
      </c>
      <c r="L336" s="10">
        <v>5798.0643044619428</v>
      </c>
      <c r="M336" s="10">
        <v>2676.0170603674437</v>
      </c>
      <c r="N336" s="10">
        <v>22.96041119860017</v>
      </c>
      <c r="O336" s="10">
        <v>36.47803565143343</v>
      </c>
      <c r="P336" s="10">
        <v>36.715298903496659</v>
      </c>
      <c r="Q336" s="10">
        <v>1.0243045137464095</v>
      </c>
      <c r="R336" s="10">
        <v>2.7898574826769496</v>
      </c>
      <c r="S336" s="10">
        <v>16.476614726613118</v>
      </c>
      <c r="T336" s="14" t="s">
        <v>34</v>
      </c>
      <c r="U336" s="6">
        <v>6</v>
      </c>
      <c r="V336" s="14" t="s">
        <v>154</v>
      </c>
      <c r="W336" s="6">
        <v>5</v>
      </c>
      <c r="X336" s="14" t="s">
        <v>151</v>
      </c>
      <c r="Y336" s="6">
        <v>4</v>
      </c>
      <c r="Z336" s="14" t="s">
        <v>119</v>
      </c>
      <c r="AA336" s="9">
        <v>4</v>
      </c>
      <c r="AB336" s="7">
        <v>17.740727275241639</v>
      </c>
      <c r="AC336" s="6">
        <v>62.627595190327412</v>
      </c>
      <c r="AD336" s="13">
        <v>19.631677534430949</v>
      </c>
      <c r="AE336" s="8">
        <v>3671.5298903496659</v>
      </c>
      <c r="AF336" s="6">
        <v>3961.0151712929528</v>
      </c>
      <c r="AG336" s="6">
        <v>2447.6865935664441</v>
      </c>
      <c r="AH336" s="6">
        <v>0</v>
      </c>
      <c r="AI336" s="6">
        <v>3.5844124877679087</v>
      </c>
      <c r="AJ336" s="6"/>
      <c r="AK336" s="6"/>
      <c r="AL336" s="6"/>
      <c r="AM336" s="6"/>
      <c r="AN336" s="6">
        <v>14.591214260573372</v>
      </c>
      <c r="AO336" s="6">
        <v>9.2670517647819217</v>
      </c>
      <c r="AP336" s="6">
        <v>18.35764945174833</v>
      </c>
      <c r="AQ336" s="6">
        <v>114.66</v>
      </c>
      <c r="AR336" s="6"/>
      <c r="AS336" s="6"/>
      <c r="AT336" s="6">
        <v>7.612900455490756</v>
      </c>
      <c r="AU336" s="6">
        <v>1</v>
      </c>
      <c r="AV336" s="10"/>
      <c r="AW336" s="13">
        <v>594.1522756939429</v>
      </c>
      <c r="AX336" s="1" t="s">
        <v>150</v>
      </c>
      <c r="AY336" s="17">
        <v>45.5355643044619</v>
      </c>
      <c r="AZ336" s="12">
        <v>0</v>
      </c>
      <c r="BA336" s="12">
        <v>100</v>
      </c>
      <c r="BB336" s="12">
        <v>0</v>
      </c>
      <c r="BC336" s="12">
        <v>0</v>
      </c>
      <c r="BD336" s="12">
        <v>100</v>
      </c>
      <c r="BE336" s="12">
        <v>0</v>
      </c>
      <c r="BF336" s="18">
        <v>17.740727275241639</v>
      </c>
      <c r="BG336" s="18">
        <v>62.627595190327412</v>
      </c>
      <c r="BH336" s="18">
        <v>19.631677534430949</v>
      </c>
      <c r="BI336" s="15"/>
      <c r="BJ336" s="19">
        <f t="shared" ca="1" si="42"/>
        <v>0.93125948304422113</v>
      </c>
      <c r="BK336" s="18">
        <f t="shared" ca="1" si="43"/>
        <v>25.681482426550705</v>
      </c>
      <c r="BL336" s="17">
        <f t="shared" si="44"/>
        <v>3.0290289619508974</v>
      </c>
      <c r="BM336" s="17">
        <f t="shared" ca="1" si="45"/>
        <v>2.6720027552099337</v>
      </c>
      <c r="BN336" s="16">
        <f t="shared" si="46"/>
        <v>2.5496734353363264</v>
      </c>
      <c r="BO336" s="15"/>
      <c r="BP336" s="2"/>
    </row>
    <row r="337" spans="1:68" x14ac:dyDescent="0.2">
      <c r="A337">
        <v>16.2</v>
      </c>
      <c r="B337">
        <v>2.1</v>
      </c>
      <c r="C337">
        <v>0.23336999999999999</v>
      </c>
      <c r="D337">
        <v>-3.1649999999999998E-2</v>
      </c>
      <c r="E337">
        <v>-2.4989999999999998E-2</v>
      </c>
      <c r="F337">
        <v>1.7324299999999999</v>
      </c>
      <c r="G337">
        <v>2.1232799999999998</v>
      </c>
      <c r="I337" s="11">
        <f t="shared" si="40"/>
        <v>53.149606299212593</v>
      </c>
      <c r="J337" s="10">
        <f t="shared" si="41"/>
        <v>-45.69960629921259</v>
      </c>
      <c r="K337" s="6">
        <v>115</v>
      </c>
      <c r="L337" s="10">
        <v>5816.929133858268</v>
      </c>
      <c r="M337" s="10">
        <v>2684.645669291328</v>
      </c>
      <c r="N337" s="10">
        <v>23.031496062992122</v>
      </c>
      <c r="O337" s="10">
        <v>21.690070508089697</v>
      </c>
      <c r="P337" s="10">
        <v>21.866764931912542</v>
      </c>
      <c r="Q337" s="10">
        <v>0.87498188346327455</v>
      </c>
      <c r="R337" s="10">
        <v>4.0014235584812941</v>
      </c>
      <c r="S337" s="10">
        <v>12.270446098808566</v>
      </c>
      <c r="T337" s="14" t="s">
        <v>153</v>
      </c>
      <c r="U337" s="6">
        <v>4</v>
      </c>
      <c r="V337" s="14" t="s">
        <v>151</v>
      </c>
      <c r="W337" s="6">
        <v>4</v>
      </c>
      <c r="X337" s="14" t="s">
        <v>33</v>
      </c>
      <c r="Y337" s="6">
        <v>3</v>
      </c>
      <c r="Z337" s="14" t="s">
        <v>33</v>
      </c>
      <c r="AA337" s="9">
        <v>3</v>
      </c>
      <c r="AB337" s="7">
        <v>58.060875939134988</v>
      </c>
      <c r="AC337" s="6">
        <v>38.548252512597756</v>
      </c>
      <c r="AD337" s="13">
        <v>3.3908715482672527</v>
      </c>
      <c r="AE337" s="8">
        <v>2186.6764931912539</v>
      </c>
      <c r="AF337" s="6">
        <v>2213.0191258479786</v>
      </c>
      <c r="AG337" s="6">
        <v>1457.7843287941696</v>
      </c>
      <c r="AH337" s="6">
        <v>0</v>
      </c>
      <c r="AI337" s="6">
        <v>2.4991105924800956</v>
      </c>
      <c r="AJ337" s="6"/>
      <c r="AK337" s="6"/>
      <c r="AL337" s="6"/>
      <c r="AM337" s="6"/>
      <c r="AN337" s="6">
        <v>14.460047005393131</v>
      </c>
      <c r="AO337" s="6">
        <v>6.4134054568845267</v>
      </c>
      <c r="AP337" s="6">
        <v>11.204490301559186</v>
      </c>
      <c r="AQ337" s="6">
        <v>114.66</v>
      </c>
      <c r="AR337" s="6"/>
      <c r="AS337" s="6"/>
      <c r="AT337" s="6">
        <v>4.1163413520424497</v>
      </c>
      <c r="AU337" s="6">
        <v>1</v>
      </c>
      <c r="AV337" s="10"/>
      <c r="AW337" s="13">
        <v>331.95286887719681</v>
      </c>
      <c r="AX337" s="1" t="s">
        <v>150</v>
      </c>
      <c r="AY337" s="17">
        <v>45.699606299212597</v>
      </c>
      <c r="AZ337" s="12">
        <v>100</v>
      </c>
      <c r="BA337" s="12">
        <v>0</v>
      </c>
      <c r="BB337" s="12">
        <v>0</v>
      </c>
      <c r="BC337" s="12">
        <v>100</v>
      </c>
      <c r="BD337" s="12">
        <v>0</v>
      </c>
      <c r="BE337" s="12">
        <v>0</v>
      </c>
      <c r="BF337" s="18">
        <v>58.060875939134988</v>
      </c>
      <c r="BG337" s="18">
        <v>38.548252512597756</v>
      </c>
      <c r="BH337" s="18">
        <v>3.3908715482672527</v>
      </c>
      <c r="BI337" s="15"/>
      <c r="BJ337" s="19">
        <f t="shared" ca="1" si="42"/>
        <v>1</v>
      </c>
      <c r="BK337" s="18">
        <f t="shared" ca="1" si="43"/>
        <v>14.123502838263105</v>
      </c>
      <c r="BL337" s="17">
        <f t="shared" si="44"/>
        <v>4.615297081585406</v>
      </c>
      <c r="BM337" s="17">
        <f t="shared" ca="1" si="45"/>
        <v>2.9887916506566574</v>
      </c>
      <c r="BN337" s="16">
        <f t="shared" si="46"/>
        <v>2.8225410490824023</v>
      </c>
      <c r="BO337" s="15"/>
      <c r="BP337" s="2"/>
    </row>
    <row r="338" spans="1:68" x14ac:dyDescent="0.2">
      <c r="A338">
        <v>16.25</v>
      </c>
      <c r="B338">
        <v>2.1</v>
      </c>
      <c r="C338">
        <v>0.22470000000000001</v>
      </c>
      <c r="D338">
        <v>-7.2270000000000001E-2</v>
      </c>
      <c r="E338">
        <v>-1.205E-2</v>
      </c>
      <c r="F338">
        <v>1.7316499999999999</v>
      </c>
      <c r="G338">
        <v>2.1246499999999999</v>
      </c>
      <c r="I338" s="11">
        <f t="shared" si="40"/>
        <v>53.313648293963254</v>
      </c>
      <c r="J338" s="10">
        <f t="shared" si="41"/>
        <v>-45.863648293963251</v>
      </c>
      <c r="K338" s="6">
        <v>115</v>
      </c>
      <c r="L338" s="10">
        <v>5835.793963254594</v>
      </c>
      <c r="M338" s="10">
        <v>2693.2742782152127</v>
      </c>
      <c r="N338" s="10">
        <v>23.102580927384075</v>
      </c>
      <c r="O338" s="10">
        <v>19.403434913426064</v>
      </c>
      <c r="P338" s="10">
        <v>19.630018620344426</v>
      </c>
      <c r="Q338" s="10">
        <v>0.59220867870332372</v>
      </c>
      <c r="R338" s="10">
        <v>3.0168523533113842</v>
      </c>
      <c r="S338" s="10">
        <v>15.73497964710843</v>
      </c>
      <c r="T338" s="14" t="s">
        <v>153</v>
      </c>
      <c r="U338" s="6">
        <v>5</v>
      </c>
      <c r="V338" s="14" t="s">
        <v>151</v>
      </c>
      <c r="W338" s="6">
        <v>4</v>
      </c>
      <c r="X338" s="14" t="s">
        <v>33</v>
      </c>
      <c r="Y338" s="6">
        <v>3</v>
      </c>
      <c r="Z338" s="14" t="s">
        <v>33</v>
      </c>
      <c r="AA338" s="9">
        <v>3</v>
      </c>
      <c r="AB338" s="7">
        <v>37.485751258078544</v>
      </c>
      <c r="AC338" s="6">
        <v>54.988942486777759</v>
      </c>
      <c r="AD338" s="13">
        <v>7.5253062551436969</v>
      </c>
      <c r="AE338" s="8">
        <v>1963.0018620344424</v>
      </c>
      <c r="AF338" s="6">
        <v>1948.762805110769</v>
      </c>
      <c r="AG338" s="6">
        <v>1308.6679080229619</v>
      </c>
      <c r="AH338" s="6">
        <v>0</v>
      </c>
      <c r="AI338" s="6">
        <v>3.3147130946013021</v>
      </c>
      <c r="AJ338" s="6"/>
      <c r="AK338" s="6"/>
      <c r="AL338" s="6"/>
      <c r="AM338" s="6"/>
      <c r="AN338" s="6">
        <v>9.7017174567130322</v>
      </c>
      <c r="AO338" s="6">
        <v>5.6661085677903946</v>
      </c>
      <c r="AP338" s="6">
        <v>10.160675356160732</v>
      </c>
      <c r="AQ338" s="6">
        <v>114.66</v>
      </c>
      <c r="AR338" s="6"/>
      <c r="AS338" s="6"/>
      <c r="AT338" s="6">
        <v>3.5888305570312022</v>
      </c>
      <c r="AU338" s="6">
        <v>1</v>
      </c>
      <c r="AV338" s="10"/>
      <c r="AW338" s="13">
        <v>292.31442076661534</v>
      </c>
      <c r="AX338" s="1" t="s">
        <v>150</v>
      </c>
      <c r="AY338" s="17">
        <v>45.863648293963301</v>
      </c>
      <c r="AZ338" s="12">
        <v>0</v>
      </c>
      <c r="BA338" s="12">
        <v>100</v>
      </c>
      <c r="BB338" s="12">
        <v>0</v>
      </c>
      <c r="BC338" s="12">
        <v>100</v>
      </c>
      <c r="BD338" s="12">
        <v>0</v>
      </c>
      <c r="BE338" s="12">
        <v>0</v>
      </c>
      <c r="BF338" s="18">
        <v>37.485751258078544</v>
      </c>
      <c r="BG338" s="18">
        <v>54.988942486777759</v>
      </c>
      <c r="BH338" s="18">
        <v>7.5253062551436969</v>
      </c>
      <c r="BI338" s="15"/>
      <c r="BJ338" s="19">
        <f t="shared" ca="1" si="42"/>
        <v>1</v>
      </c>
      <c r="BK338" s="18">
        <f t="shared" ca="1" si="43"/>
        <v>12.410263428344154</v>
      </c>
      <c r="BL338" s="17">
        <f t="shared" si="44"/>
        <v>3.5435876515603399</v>
      </c>
      <c r="BM338" s="17">
        <f t="shared" ca="1" si="45"/>
        <v>2.9626585866136268</v>
      </c>
      <c r="BN338" s="16">
        <f t="shared" si="46"/>
        <v>2.7819030095766775</v>
      </c>
      <c r="BO338" s="15"/>
      <c r="BP338" s="2"/>
    </row>
    <row r="339" spans="1:68" x14ac:dyDescent="0.2">
      <c r="A339">
        <v>16.3</v>
      </c>
      <c r="B339">
        <v>2.1</v>
      </c>
      <c r="C339">
        <v>0.22452</v>
      </c>
      <c r="D339">
        <v>-5.6890000000000003E-2</v>
      </c>
      <c r="E339">
        <v>-5.6999999999999998E-4</v>
      </c>
      <c r="F339">
        <v>1.7294499999999999</v>
      </c>
      <c r="G339">
        <v>2.1258300000000001</v>
      </c>
      <c r="I339" s="11">
        <f t="shared" si="40"/>
        <v>53.477690288713909</v>
      </c>
      <c r="J339" s="10">
        <f t="shared" si="41"/>
        <v>-46.027690288713906</v>
      </c>
      <c r="K339" s="6">
        <v>115</v>
      </c>
      <c r="L339" s="10">
        <v>5854.6587926509192</v>
      </c>
      <c r="M339" s="10">
        <v>2701.9028871390969</v>
      </c>
      <c r="N339" s="10">
        <v>23.173665791776028</v>
      </c>
      <c r="O339" s="10">
        <v>19.355961510076639</v>
      </c>
      <c r="P339" s="10">
        <v>19.626805570158567</v>
      </c>
      <c r="Q339" s="10">
        <v>0.69927544111612649</v>
      </c>
      <c r="R339" s="10">
        <v>3.5628591653209973</v>
      </c>
      <c r="S339" s="10">
        <v>18.808615283467201</v>
      </c>
      <c r="T339" s="14" t="s">
        <v>153</v>
      </c>
      <c r="U339" s="6">
        <v>4</v>
      </c>
      <c r="V339" s="14" t="s">
        <v>151</v>
      </c>
      <c r="W339" s="6">
        <v>4</v>
      </c>
      <c r="X339" s="14" t="s">
        <v>33</v>
      </c>
      <c r="Y339" s="6">
        <v>3</v>
      </c>
      <c r="Z339" s="14" t="s">
        <v>33</v>
      </c>
      <c r="AA339" s="9">
        <v>3</v>
      </c>
      <c r="AB339" s="7">
        <v>50.720869628260139</v>
      </c>
      <c r="AC339" s="6">
        <v>44.941705555259226</v>
      </c>
      <c r="AD339" s="13">
        <v>4.3374248164806364</v>
      </c>
      <c r="AE339" s="8">
        <v>1962.6805570158565</v>
      </c>
      <c r="AF339" s="6">
        <v>1947.2751033597078</v>
      </c>
      <c r="AG339" s="6">
        <v>1308.4537046772377</v>
      </c>
      <c r="AH339" s="6">
        <v>0</v>
      </c>
      <c r="AI339" s="6">
        <v>2.80673457355114</v>
      </c>
      <c r="AJ339" s="6"/>
      <c r="AK339" s="6"/>
      <c r="AL339" s="6"/>
      <c r="AM339" s="6"/>
      <c r="AN339" s="6">
        <v>12.903974340051093</v>
      </c>
      <c r="AO339" s="6">
        <v>5.8044201521693823</v>
      </c>
      <c r="AP339" s="6">
        <v>10.159175932740665</v>
      </c>
      <c r="AQ339" s="6">
        <v>114.66</v>
      </c>
      <c r="AR339" s="6"/>
      <c r="AS339" s="6"/>
      <c r="AT339" s="6">
        <v>3.5730505453044019</v>
      </c>
      <c r="AU339" s="6">
        <v>1</v>
      </c>
      <c r="AV339" s="10"/>
      <c r="AW339" s="13">
        <v>292.09126550395615</v>
      </c>
      <c r="AX339" s="1" t="s">
        <v>150</v>
      </c>
      <c r="AY339" s="17">
        <v>46.027690288713899</v>
      </c>
      <c r="AZ339" s="12">
        <v>100</v>
      </c>
      <c r="BA339" s="12">
        <v>0</v>
      </c>
      <c r="BB339" s="12">
        <v>0</v>
      </c>
      <c r="BC339" s="12">
        <v>100</v>
      </c>
      <c r="BD339" s="12">
        <v>0</v>
      </c>
      <c r="BE339" s="12">
        <v>0</v>
      </c>
      <c r="BF339" s="18">
        <v>50.720869628260139</v>
      </c>
      <c r="BG339" s="18">
        <v>44.941705555259226</v>
      </c>
      <c r="BH339" s="18">
        <v>4.3374248164806364</v>
      </c>
      <c r="BI339" s="15"/>
      <c r="BJ339" s="19">
        <f t="shared" ca="1" si="42"/>
        <v>1</v>
      </c>
      <c r="BK339" s="18">
        <f t="shared" ca="1" si="43"/>
        <v>12.361270461141784</v>
      </c>
      <c r="BL339" s="17">
        <f t="shared" si="44"/>
        <v>4.1874094363022074</v>
      </c>
      <c r="BM339" s="17">
        <f t="shared" ca="1" si="45"/>
        <v>3.0078807848968987</v>
      </c>
      <c r="BN339" s="16">
        <f t="shared" si="46"/>
        <v>2.8266736613029733</v>
      </c>
      <c r="BO339" s="15"/>
      <c r="BP339" s="2"/>
    </row>
    <row r="340" spans="1:68" x14ac:dyDescent="0.2">
      <c r="A340">
        <v>16.350000000000001</v>
      </c>
      <c r="B340">
        <v>2.2000000000000002</v>
      </c>
      <c r="C340">
        <v>0.25963000000000003</v>
      </c>
      <c r="D340">
        <v>-2.5139999999999999E-2</v>
      </c>
      <c r="E340">
        <v>9.1900000000000003E-3</v>
      </c>
      <c r="F340">
        <v>1.72563</v>
      </c>
      <c r="G340">
        <v>2.12608</v>
      </c>
      <c r="I340" s="11">
        <f t="shared" si="40"/>
        <v>53.64173228346457</v>
      </c>
      <c r="J340" s="10">
        <f t="shared" si="41"/>
        <v>-46.191732283464567</v>
      </c>
      <c r="K340" s="6">
        <v>115</v>
      </c>
      <c r="L340" s="10">
        <v>5873.5236220472452</v>
      </c>
      <c r="M340" s="10">
        <v>2710.5314960629817</v>
      </c>
      <c r="N340" s="10">
        <v>23.24475065616798</v>
      </c>
      <c r="O340" s="10">
        <v>28.615912574510372</v>
      </c>
      <c r="P340" s="10">
        <v>28.92438564564425</v>
      </c>
      <c r="Q340" s="10">
        <v>0.92030077964710721</v>
      </c>
      <c r="R340" s="10">
        <v>3.1817470245411976</v>
      </c>
      <c r="S340" s="10">
        <v>21.421741050963856</v>
      </c>
      <c r="T340" s="14" t="s">
        <v>153</v>
      </c>
      <c r="U340" s="6">
        <v>5</v>
      </c>
      <c r="V340" s="14" t="s">
        <v>151</v>
      </c>
      <c r="W340" s="6">
        <v>4</v>
      </c>
      <c r="X340" s="14" t="s">
        <v>151</v>
      </c>
      <c r="Y340" s="6">
        <v>4</v>
      </c>
      <c r="Z340" s="14" t="s">
        <v>119</v>
      </c>
      <c r="AA340" s="9">
        <v>4</v>
      </c>
      <c r="AB340" s="7">
        <v>30.739598576382839</v>
      </c>
      <c r="AC340" s="6">
        <v>58.962068710175274</v>
      </c>
      <c r="AD340" s="13">
        <v>10.298332713441887</v>
      </c>
      <c r="AE340" s="8">
        <v>2892.4385645644252</v>
      </c>
      <c r="AF340" s="6">
        <v>3039.9983575700048</v>
      </c>
      <c r="AG340" s="6">
        <v>1928.2923763762833</v>
      </c>
      <c r="AH340" s="6">
        <v>0</v>
      </c>
      <c r="AI340" s="6">
        <v>3.142927430392422</v>
      </c>
      <c r="AJ340" s="6"/>
      <c r="AK340" s="6"/>
      <c r="AL340" s="6"/>
      <c r="AM340" s="6"/>
      <c r="AN340" s="6">
        <v>14.307956287255186</v>
      </c>
      <c r="AO340" s="6">
        <v>7.7761658366565269</v>
      </c>
      <c r="AP340" s="6">
        <v>14.498046634633983</v>
      </c>
      <c r="AQ340" s="6">
        <v>114.66</v>
      </c>
      <c r="AR340" s="6"/>
      <c r="AS340" s="6"/>
      <c r="AT340" s="6">
        <v>5.683257265498086</v>
      </c>
      <c r="AU340" s="6">
        <v>1</v>
      </c>
      <c r="AV340" s="10"/>
      <c r="AW340" s="13">
        <v>455.99975363550072</v>
      </c>
      <c r="AX340" s="1" t="s">
        <v>150</v>
      </c>
      <c r="AY340" s="17">
        <v>46.191732283464603</v>
      </c>
      <c r="AZ340" s="12">
        <v>0</v>
      </c>
      <c r="BA340" s="12">
        <v>100</v>
      </c>
      <c r="BB340" s="12">
        <v>0</v>
      </c>
      <c r="BC340" s="12">
        <v>0</v>
      </c>
      <c r="BD340" s="12">
        <v>100</v>
      </c>
      <c r="BE340" s="12">
        <v>0</v>
      </c>
      <c r="BF340" s="18">
        <v>30.739598576382839</v>
      </c>
      <c r="BG340" s="18">
        <v>58.962068710175274</v>
      </c>
      <c r="BH340" s="18">
        <v>10.298332713441887</v>
      </c>
      <c r="BI340" s="15"/>
      <c r="BJ340" s="19">
        <f t="shared" ca="1" si="42"/>
        <v>0.98540583466762066</v>
      </c>
      <c r="BK340" s="18">
        <f t="shared" ca="1" si="43"/>
        <v>19.244187436425737</v>
      </c>
      <c r="BL340" s="17">
        <f t="shared" si="44"/>
        <v>3.5413040665190998</v>
      </c>
      <c r="BM340" s="17">
        <f t="shared" ca="1" si="45"/>
        <v>2.8119788096785538</v>
      </c>
      <c r="BN340" s="16">
        <f t="shared" si="46"/>
        <v>2.6655023272961533</v>
      </c>
      <c r="BO340" s="15"/>
      <c r="BP340" s="2"/>
    </row>
    <row r="341" spans="1:68" x14ac:dyDescent="0.2">
      <c r="A341">
        <v>16.399999999999999</v>
      </c>
      <c r="B341">
        <v>2.1</v>
      </c>
      <c r="C341">
        <v>0.26561000000000001</v>
      </c>
      <c r="D341">
        <v>-1.7899999999999999E-3</v>
      </c>
      <c r="E341">
        <v>2.0400000000000001E-3</v>
      </c>
      <c r="F341">
        <v>1.7250799999999999</v>
      </c>
      <c r="G341">
        <v>2.1307800000000001</v>
      </c>
      <c r="I341" s="11">
        <f t="shared" si="40"/>
        <v>53.805774278215218</v>
      </c>
      <c r="J341" s="10">
        <f t="shared" si="41"/>
        <v>-46.355774278215215</v>
      </c>
      <c r="K341" s="6">
        <v>115</v>
      </c>
      <c r="L341" s="10">
        <v>5892.3884514435695</v>
      </c>
      <c r="M341" s="10">
        <v>2719.1601049868659</v>
      </c>
      <c r="N341" s="10">
        <v>23.315835520559929</v>
      </c>
      <c r="O341" s="10">
        <v>30.193084530229925</v>
      </c>
      <c r="P341" s="10">
        <v>30.473991266423081</v>
      </c>
      <c r="Q341" s="10">
        <v>1.0828501231021748</v>
      </c>
      <c r="R341" s="10">
        <v>3.5533583823504045</v>
      </c>
      <c r="S341" s="10">
        <v>19.507412235635876</v>
      </c>
      <c r="T341" s="14" t="s">
        <v>153</v>
      </c>
      <c r="U341" s="6">
        <v>5</v>
      </c>
      <c r="V341" s="14" t="s">
        <v>151</v>
      </c>
      <c r="W341" s="6">
        <v>4</v>
      </c>
      <c r="X341" s="14" t="s">
        <v>151</v>
      </c>
      <c r="Y341" s="6">
        <v>4</v>
      </c>
      <c r="Z341" s="14" t="s">
        <v>119</v>
      </c>
      <c r="AA341" s="9">
        <v>4</v>
      </c>
      <c r="AB341" s="7">
        <v>37.505709806579475</v>
      </c>
      <c r="AC341" s="6">
        <v>54.975783982869999</v>
      </c>
      <c r="AD341" s="13">
        <v>7.5185062105505285</v>
      </c>
      <c r="AE341" s="8">
        <v>3047.3991266423081</v>
      </c>
      <c r="AF341" s="6">
        <v>3221.1952053442005</v>
      </c>
      <c r="AG341" s="6">
        <v>2031.5994177615387</v>
      </c>
      <c r="AH341" s="6">
        <v>0</v>
      </c>
      <c r="AI341" s="6">
        <v>2.8142390730049018</v>
      </c>
      <c r="AJ341" s="6"/>
      <c r="AK341" s="6"/>
      <c r="AL341" s="6"/>
      <c r="AM341" s="6"/>
      <c r="AN341" s="6">
        <v>15.096542265114962</v>
      </c>
      <c r="AO341" s="6">
        <v>8.2426387093041509</v>
      </c>
      <c r="AP341" s="6">
        <v>15.23699563321154</v>
      </c>
      <c r="AQ341" s="6">
        <v>114.66</v>
      </c>
      <c r="AR341" s="6"/>
      <c r="AS341" s="6"/>
      <c r="AT341" s="6">
        <v>6.0178773436885349</v>
      </c>
      <c r="AU341" s="6">
        <v>1</v>
      </c>
      <c r="AV341" s="10"/>
      <c r="AW341" s="13">
        <v>483.17928080163006</v>
      </c>
      <c r="AX341" s="1" t="s">
        <v>150</v>
      </c>
      <c r="AY341" s="17">
        <v>46.3557742782152</v>
      </c>
      <c r="AZ341" s="12">
        <v>0</v>
      </c>
      <c r="BA341" s="12">
        <v>100</v>
      </c>
      <c r="BB341" s="12">
        <v>0</v>
      </c>
      <c r="BC341" s="12">
        <v>0</v>
      </c>
      <c r="BD341" s="12">
        <v>100</v>
      </c>
      <c r="BE341" s="12">
        <v>0</v>
      </c>
      <c r="BF341" s="18">
        <v>37.505709806579475</v>
      </c>
      <c r="BG341" s="18">
        <v>54.975783982869999</v>
      </c>
      <c r="BH341" s="18">
        <v>7.5185062105505285</v>
      </c>
      <c r="BI341" s="15"/>
      <c r="BJ341" s="19">
        <f t="shared" ca="1" si="42"/>
        <v>0.98985768880569347</v>
      </c>
      <c r="BK341" s="18">
        <f t="shared" ca="1" si="43"/>
        <v>20.298457954718373</v>
      </c>
      <c r="BL341" s="17">
        <f t="shared" si="44"/>
        <v>3.9336606612622291</v>
      </c>
      <c r="BM341" s="17">
        <f t="shared" ca="1" si="45"/>
        <v>2.8231283777109919</v>
      </c>
      <c r="BN341" s="16">
        <f t="shared" si="46"/>
        <v>2.6797011102825241</v>
      </c>
      <c r="BO341" s="15"/>
      <c r="BP341" s="2"/>
    </row>
    <row r="342" spans="1:68" x14ac:dyDescent="0.2">
      <c r="A342">
        <v>16.45</v>
      </c>
      <c r="B342">
        <v>2.1</v>
      </c>
      <c r="C342">
        <v>0.25761000000000001</v>
      </c>
      <c r="D342">
        <v>-2.35E-2</v>
      </c>
      <c r="E342">
        <v>1.124E-2</v>
      </c>
      <c r="F342">
        <v>1.72678</v>
      </c>
      <c r="G342">
        <v>2.1322000000000001</v>
      </c>
      <c r="I342" s="11">
        <f t="shared" si="40"/>
        <v>53.969816272965872</v>
      </c>
      <c r="J342" s="10">
        <f t="shared" si="41"/>
        <v>-46.519816272965869</v>
      </c>
      <c r="K342" s="6">
        <v>115</v>
      </c>
      <c r="L342" s="10">
        <v>5911.2532808398946</v>
      </c>
      <c r="M342" s="10">
        <v>2727.7887139107502</v>
      </c>
      <c r="N342" s="10">
        <v>23.386920384951878</v>
      </c>
      <c r="O342" s="10">
        <v>28.083155492478006</v>
      </c>
      <c r="P342" s="10">
        <v>28.39953219810538</v>
      </c>
      <c r="Q342" s="10">
        <v>0.93171752154288057</v>
      </c>
      <c r="R342" s="10">
        <v>3.2807495385611958</v>
      </c>
      <c r="S342" s="10">
        <v>21.97060455745649</v>
      </c>
      <c r="T342" s="14" t="s">
        <v>153</v>
      </c>
      <c r="U342" s="6">
        <v>5</v>
      </c>
      <c r="V342" s="14" t="s">
        <v>151</v>
      </c>
      <c r="W342" s="6">
        <v>4</v>
      </c>
      <c r="X342" s="14" t="s">
        <v>151</v>
      </c>
      <c r="Y342" s="6">
        <v>4</v>
      </c>
      <c r="Z342" s="14" t="s">
        <v>119</v>
      </c>
      <c r="AA342" s="9">
        <v>4</v>
      </c>
      <c r="AB342" s="7">
        <v>33.403533938414682</v>
      </c>
      <c r="AC342" s="6">
        <v>57.51432423216383</v>
      </c>
      <c r="AD342" s="13">
        <v>9.0821418294214844</v>
      </c>
      <c r="AE342" s="8">
        <v>2839.953219810538</v>
      </c>
      <c r="AF342" s="6">
        <v>2976.031501459981</v>
      </c>
      <c r="AG342" s="6">
        <v>1893.3021465403588</v>
      </c>
      <c r="AH342" s="6">
        <v>0</v>
      </c>
      <c r="AI342" s="6">
        <v>3.0480839462026097</v>
      </c>
      <c r="AJ342" s="6"/>
      <c r="AK342" s="6"/>
      <c r="AL342" s="6"/>
      <c r="AM342" s="6"/>
      <c r="AN342" s="6">
        <v>14.041577746239003</v>
      </c>
      <c r="AO342" s="6">
        <v>7.7040077518848218</v>
      </c>
      <c r="AP342" s="6">
        <v>14.25311502578251</v>
      </c>
      <c r="AQ342" s="6">
        <v>114.66</v>
      </c>
      <c r="AR342" s="6"/>
      <c r="AS342" s="6"/>
      <c r="AT342" s="6">
        <v>5.5181722823226504</v>
      </c>
      <c r="AU342" s="6">
        <v>1</v>
      </c>
      <c r="AV342" s="10"/>
      <c r="AW342" s="13">
        <v>446.40472521899716</v>
      </c>
      <c r="AX342" s="1" t="s">
        <v>150</v>
      </c>
      <c r="AY342" s="17">
        <v>46.519816272965897</v>
      </c>
      <c r="AZ342" s="12">
        <v>0</v>
      </c>
      <c r="BA342" s="12">
        <v>100</v>
      </c>
      <c r="BB342" s="12">
        <v>0</v>
      </c>
      <c r="BC342" s="12">
        <v>0</v>
      </c>
      <c r="BD342" s="12">
        <v>100</v>
      </c>
      <c r="BE342" s="12">
        <v>0</v>
      </c>
      <c r="BF342" s="18">
        <v>33.403533938414682</v>
      </c>
      <c r="BG342" s="18">
        <v>57.51432423216383</v>
      </c>
      <c r="BH342" s="18">
        <v>9.0821418294214844</v>
      </c>
      <c r="BI342" s="15"/>
      <c r="BJ342" s="19">
        <f t="shared" ca="1" si="42"/>
        <v>0.99307127680315377</v>
      </c>
      <c r="BK342" s="18">
        <f t="shared" ca="1" si="43"/>
        <v>18.687945695563322</v>
      </c>
      <c r="BL342" s="17">
        <f t="shared" si="44"/>
        <v>3.6618494728748576</v>
      </c>
      <c r="BM342" s="17">
        <f t="shared" ca="1" si="45"/>
        <v>2.831027903379618</v>
      </c>
      <c r="BN342" s="16">
        <f t="shared" si="46"/>
        <v>2.6801762611489939</v>
      </c>
      <c r="BO342" s="15"/>
      <c r="BP342" s="2"/>
    </row>
    <row r="343" spans="1:68" x14ac:dyDescent="0.2">
      <c r="A343">
        <v>16.5</v>
      </c>
      <c r="B343">
        <v>2.1</v>
      </c>
      <c r="C343">
        <v>0.23821000000000001</v>
      </c>
      <c r="D343">
        <v>-2.7820000000000001E-2</v>
      </c>
      <c r="E343">
        <v>2.7140000000000001E-2</v>
      </c>
      <c r="F343">
        <v>1.7259500000000001</v>
      </c>
      <c r="G343">
        <v>2.1332499999999999</v>
      </c>
      <c r="I343" s="11">
        <f t="shared" si="40"/>
        <v>54.133858267716533</v>
      </c>
      <c r="J343" s="10">
        <f t="shared" si="41"/>
        <v>-46.683858267716531</v>
      </c>
      <c r="K343" s="6">
        <v>115</v>
      </c>
      <c r="L343" s="10">
        <v>5930.1181102362207</v>
      </c>
      <c r="M343" s="10">
        <v>2736.4173228346349</v>
      </c>
      <c r="N343" s="10">
        <v>23.458005249343831</v>
      </c>
      <c r="O343" s="10">
        <v>22.966577575929612</v>
      </c>
      <c r="P343" s="10">
        <v>23.344255641774819</v>
      </c>
      <c r="Q343" s="10">
        <v>0.90164415264669673</v>
      </c>
      <c r="R343" s="10">
        <v>3.8623812490863663</v>
      </c>
      <c r="S343" s="10">
        <v>26.227643461472553</v>
      </c>
      <c r="T343" s="14" t="s">
        <v>153</v>
      </c>
      <c r="U343" s="6">
        <v>4</v>
      </c>
      <c r="V343" s="14" t="s">
        <v>151</v>
      </c>
      <c r="W343" s="6">
        <v>4</v>
      </c>
      <c r="X343" s="14" t="s">
        <v>33</v>
      </c>
      <c r="Y343" s="6">
        <v>3</v>
      </c>
      <c r="Z343" s="14" t="s">
        <v>33</v>
      </c>
      <c r="AA343" s="9">
        <v>3</v>
      </c>
      <c r="AB343" s="7">
        <v>53.644940750340481</v>
      </c>
      <c r="AC343" s="6">
        <v>42.44641732894334</v>
      </c>
      <c r="AD343" s="13">
        <v>3.9086419207161782</v>
      </c>
      <c r="AE343" s="8">
        <v>2334.4255641774821</v>
      </c>
      <c r="AF343" s="6">
        <v>2380.1833872213078</v>
      </c>
      <c r="AG343" s="6">
        <v>1556.2837094516547</v>
      </c>
      <c r="AH343" s="6">
        <v>56.97541464950514</v>
      </c>
      <c r="AI343" s="6">
        <v>2.5890763638015972</v>
      </c>
      <c r="AJ343" s="6"/>
      <c r="AK343" s="6"/>
      <c r="AL343" s="6"/>
      <c r="AM343" s="6"/>
      <c r="AN343" s="6">
        <v>15.311051717286409</v>
      </c>
      <c r="AO343" s="6">
        <v>6.7461005338528697</v>
      </c>
      <c r="AP343" s="6">
        <v>11.893985966161582</v>
      </c>
      <c r="AQ343" s="6">
        <v>114.66</v>
      </c>
      <c r="AR343" s="6"/>
      <c r="AS343" s="6"/>
      <c r="AT343" s="6">
        <v>4.3488303260044514</v>
      </c>
      <c r="AU343" s="6">
        <v>1</v>
      </c>
      <c r="AV343" s="10"/>
      <c r="AW343" s="13">
        <v>357.02750808319621</v>
      </c>
      <c r="AX343" s="1" t="s">
        <v>150</v>
      </c>
      <c r="AY343" s="17">
        <v>46.683858267716502</v>
      </c>
      <c r="AZ343" s="12">
        <v>100</v>
      </c>
      <c r="BA343" s="12">
        <v>0</v>
      </c>
      <c r="BB343" s="12">
        <v>0</v>
      </c>
      <c r="BC343" s="12">
        <v>100</v>
      </c>
      <c r="BD343" s="12">
        <v>0</v>
      </c>
      <c r="BE343" s="12">
        <v>0</v>
      </c>
      <c r="BF343" s="18">
        <v>53.644940750340481</v>
      </c>
      <c r="BG343" s="18">
        <v>42.44641732894334</v>
      </c>
      <c r="BH343" s="18">
        <v>3.9086419207161782</v>
      </c>
      <c r="BI343" s="15"/>
      <c r="BJ343" s="19">
        <f t="shared" ca="1" si="42"/>
        <v>1</v>
      </c>
      <c r="BK343" s="18">
        <f t="shared" ca="1" si="43"/>
        <v>14.894801620058482</v>
      </c>
      <c r="BL343" s="17">
        <f t="shared" si="44"/>
        <v>4.4243361057572255</v>
      </c>
      <c r="BM343" s="17">
        <f t="shared" ca="1" si="45"/>
        <v>2.9592969872201111</v>
      </c>
      <c r="BN343" s="16">
        <f t="shared" si="46"/>
        <v>2.7909478343244301</v>
      </c>
      <c r="BO343" s="15"/>
      <c r="BP343" s="2"/>
    </row>
    <row r="344" spans="1:68" x14ac:dyDescent="0.2">
      <c r="A344">
        <v>16.55</v>
      </c>
      <c r="B344">
        <v>2.2999999999999998</v>
      </c>
      <c r="C344">
        <v>0.30904999999999999</v>
      </c>
      <c r="D344">
        <v>-1.9619999999999999E-2</v>
      </c>
      <c r="E344">
        <v>4.3209999999999998E-2</v>
      </c>
      <c r="F344">
        <v>1.7241500000000001</v>
      </c>
      <c r="G344">
        <v>2.13795</v>
      </c>
      <c r="I344" s="11">
        <f t="shared" si="40"/>
        <v>54.297900262467188</v>
      </c>
      <c r="J344" s="10">
        <f t="shared" si="41"/>
        <v>-46.847900262467185</v>
      </c>
      <c r="K344" s="6">
        <v>115</v>
      </c>
      <c r="L344" s="10">
        <v>5948.9829396325458</v>
      </c>
      <c r="M344" s="10">
        <v>2745.0459317585191</v>
      </c>
      <c r="N344" s="10">
        <v>23.52909011373578</v>
      </c>
      <c r="O344" s="10">
        <v>41.649999205222827</v>
      </c>
      <c r="P344" s="10">
        <v>42.089634054634104</v>
      </c>
      <c r="Q344" s="10">
        <v>0.95872786212556438</v>
      </c>
      <c r="R344" s="10">
        <v>2.2778241808448501</v>
      </c>
      <c r="S344" s="10">
        <v>30.530197875783134</v>
      </c>
      <c r="T344" s="14" t="s">
        <v>34</v>
      </c>
      <c r="U344" s="6">
        <v>6</v>
      </c>
      <c r="V344" s="14" t="s">
        <v>154</v>
      </c>
      <c r="W344" s="6">
        <v>5</v>
      </c>
      <c r="X344" s="14" t="s">
        <v>154</v>
      </c>
      <c r="Y344" s="6">
        <v>5</v>
      </c>
      <c r="Z344" s="14" t="s">
        <v>118</v>
      </c>
      <c r="AA344" s="9">
        <v>5</v>
      </c>
      <c r="AB344" s="7">
        <v>9.238189894598662</v>
      </c>
      <c r="AC344" s="6">
        <v>59.064723938190212</v>
      </c>
      <c r="AD344" s="13">
        <v>31.697086167211122</v>
      </c>
      <c r="AE344" s="8">
        <v>4208.9634054634098</v>
      </c>
      <c r="AF344" s="6">
        <v>4584.41232818144</v>
      </c>
      <c r="AG344" s="6">
        <v>2805.9756036422737</v>
      </c>
      <c r="AH344" s="6">
        <v>144.02278824783127</v>
      </c>
      <c r="AI344" s="6">
        <v>4.3901544658688181</v>
      </c>
      <c r="AJ344" s="6"/>
      <c r="AK344" s="6"/>
      <c r="AL344" s="6"/>
      <c r="AM344" s="6"/>
      <c r="AN344" s="6">
        <v>16.659999682089129</v>
      </c>
      <c r="AO344" s="6">
        <v>10.166227978378759</v>
      </c>
      <c r="AP344" s="6">
        <v>21.044817027317052</v>
      </c>
      <c r="AQ344" s="6">
        <v>114.66</v>
      </c>
      <c r="AR344" s="6"/>
      <c r="AS344" s="6"/>
      <c r="AT344" s="6">
        <v>8.6246257414366685</v>
      </c>
      <c r="AU344" s="6">
        <v>1</v>
      </c>
      <c r="AV344" s="10"/>
      <c r="AW344" s="13">
        <v>687.66184922721595</v>
      </c>
      <c r="AX344" s="1" t="s">
        <v>150</v>
      </c>
      <c r="AY344" s="17">
        <v>46.847900262467199</v>
      </c>
      <c r="AZ344" s="12">
        <v>0</v>
      </c>
      <c r="BA344" s="12">
        <v>100</v>
      </c>
      <c r="BB344" s="12">
        <v>0</v>
      </c>
      <c r="BC344" s="12">
        <v>0</v>
      </c>
      <c r="BD344" s="12">
        <v>100</v>
      </c>
      <c r="BE344" s="12">
        <v>0</v>
      </c>
      <c r="BF344" s="18">
        <v>9.238189894598662</v>
      </c>
      <c r="BG344" s="18">
        <v>59.064723938190212</v>
      </c>
      <c r="BH344" s="18">
        <v>31.697086167211122</v>
      </c>
      <c r="BI344" s="15"/>
      <c r="BJ344" s="19">
        <f t="shared" ca="1" si="42"/>
        <v>0.89389334146178434</v>
      </c>
      <c r="BK344" s="18">
        <f t="shared" ca="1" si="43"/>
        <v>29.290846588504877</v>
      </c>
      <c r="BL344" s="17">
        <f t="shared" si="44"/>
        <v>2.4510401823197889</v>
      </c>
      <c r="BM344" s="17">
        <f t="shared" ca="1" si="45"/>
        <v>2.5696481848053474</v>
      </c>
      <c r="BN344" s="16">
        <f t="shared" si="46"/>
        <v>2.447386388078415</v>
      </c>
      <c r="BO344" s="15"/>
      <c r="BP344" s="2"/>
    </row>
    <row r="345" spans="1:68" x14ac:dyDescent="0.2">
      <c r="A345">
        <v>16.600000000000001</v>
      </c>
      <c r="B345">
        <v>0.5</v>
      </c>
      <c r="C345">
        <v>0.26679999999999998</v>
      </c>
      <c r="D345">
        <v>-2.3900000000000001E-2</v>
      </c>
      <c r="E345">
        <v>2.257E-2</v>
      </c>
      <c r="F345">
        <v>1.72468</v>
      </c>
      <c r="G345">
        <v>2.1408999999999998</v>
      </c>
      <c r="I345" s="11">
        <f t="shared" si="40"/>
        <v>54.461942257217849</v>
      </c>
      <c r="J345" s="10">
        <f t="shared" si="41"/>
        <v>-47.011942257217846</v>
      </c>
      <c r="K345" s="6">
        <v>115</v>
      </c>
      <c r="L345" s="10">
        <v>5967.8477690288719</v>
      </c>
      <c r="M345" s="10">
        <v>2753.6745406824039</v>
      </c>
      <c r="N345" s="10">
        <v>23.600174978127733</v>
      </c>
      <c r="O345" s="10">
        <v>30.506936474595513</v>
      </c>
      <c r="P345" s="10">
        <v>30.866995218667416</v>
      </c>
      <c r="Q345" s="10">
        <v>0.92893295034878953</v>
      </c>
      <c r="R345" s="10">
        <v>3.0094699654697821</v>
      </c>
      <c r="S345" s="10">
        <v>25.00407944943775</v>
      </c>
      <c r="T345" s="14" t="s">
        <v>153</v>
      </c>
      <c r="U345" s="6">
        <v>5</v>
      </c>
      <c r="V345" s="14" t="s">
        <v>151</v>
      </c>
      <c r="W345" s="6">
        <v>4</v>
      </c>
      <c r="X345" s="14" t="s">
        <v>151</v>
      </c>
      <c r="Y345" s="6">
        <v>4</v>
      </c>
      <c r="Z345" s="14" t="s">
        <v>119</v>
      </c>
      <c r="AA345" s="9">
        <v>4</v>
      </c>
      <c r="AB345" s="7">
        <v>25.727819328926699</v>
      </c>
      <c r="AC345" s="6">
        <v>61.154187733736634</v>
      </c>
      <c r="AD345" s="13">
        <v>13.117992937336666</v>
      </c>
      <c r="AE345" s="8">
        <v>3086.6995218667416</v>
      </c>
      <c r="AF345" s="6">
        <v>3262.9921810443989</v>
      </c>
      <c r="AG345" s="6">
        <v>2057.7996812444944</v>
      </c>
      <c r="AH345" s="6">
        <v>28.880320552663214</v>
      </c>
      <c r="AI345" s="6">
        <v>3.3228442598658687</v>
      </c>
      <c r="AJ345" s="6"/>
      <c r="AK345" s="6"/>
      <c r="AL345" s="6"/>
      <c r="AM345" s="6"/>
      <c r="AN345" s="6">
        <v>15.253468237297756</v>
      </c>
      <c r="AO345" s="6">
        <v>8.1619488304818937</v>
      </c>
      <c r="AP345" s="6">
        <v>15.433497609333708</v>
      </c>
      <c r="AQ345" s="6">
        <v>114.66</v>
      </c>
      <c r="AR345" s="6"/>
      <c r="AS345" s="6"/>
      <c r="AT345" s="6">
        <v>6.0138874380317215</v>
      </c>
      <c r="AU345" s="6">
        <v>1</v>
      </c>
      <c r="AV345" s="10"/>
      <c r="AW345" s="13">
        <v>489.44882715665983</v>
      </c>
      <c r="AX345" s="1" t="s">
        <v>150</v>
      </c>
      <c r="AY345" s="17">
        <v>47.011942257217797</v>
      </c>
      <c r="AZ345" s="12">
        <v>0</v>
      </c>
      <c r="BA345" s="12">
        <v>100</v>
      </c>
      <c r="BB345" s="12">
        <v>0</v>
      </c>
      <c r="BC345" s="12">
        <v>0</v>
      </c>
      <c r="BD345" s="12">
        <v>100</v>
      </c>
      <c r="BE345" s="12">
        <v>0</v>
      </c>
      <c r="BF345" s="18">
        <v>25.727819328926699</v>
      </c>
      <c r="BG345" s="18">
        <v>61.154187733736634</v>
      </c>
      <c r="BH345" s="18">
        <v>13.117992937336666</v>
      </c>
      <c r="BI345" s="15"/>
      <c r="BJ345" s="19">
        <f t="shared" ca="1" si="42"/>
        <v>0.97258562300976248</v>
      </c>
      <c r="BK345" s="18">
        <f t="shared" ca="1" si="43"/>
        <v>20.397250615408119</v>
      </c>
      <c r="BL345" s="17">
        <f t="shared" si="44"/>
        <v>3.3315302292791995</v>
      </c>
      <c r="BM345" s="17">
        <f t="shared" ca="1" si="45"/>
        <v>2.7756545176931797</v>
      </c>
      <c r="BN345" s="16">
        <f t="shared" si="46"/>
        <v>2.6283356219718752</v>
      </c>
      <c r="BO345" s="15"/>
      <c r="BP345" s="2"/>
    </row>
    <row r="346" spans="1:68" x14ac:dyDescent="0.2">
      <c r="A346">
        <v>16.649999999999999</v>
      </c>
      <c r="B346">
        <v>2.1</v>
      </c>
      <c r="C346">
        <v>0.23641000000000001</v>
      </c>
      <c r="D346">
        <v>-6.1719999999999997E-2</v>
      </c>
      <c r="E346">
        <v>3.8030000000000001E-2</v>
      </c>
      <c r="F346">
        <v>1.7236800000000001</v>
      </c>
      <c r="G346">
        <v>2.1406499999999999</v>
      </c>
      <c r="I346" s="11">
        <f t="shared" si="40"/>
        <v>54.625984251968497</v>
      </c>
      <c r="J346" s="10">
        <f t="shared" si="41"/>
        <v>-47.175984251968494</v>
      </c>
      <c r="K346" s="6">
        <v>115</v>
      </c>
      <c r="L346" s="10">
        <v>5986.7125984251961</v>
      </c>
      <c r="M346" s="10">
        <v>2762.3031496062881</v>
      </c>
      <c r="N346" s="10">
        <v>23.671259842519682</v>
      </c>
      <c r="O346" s="10">
        <v>22.491843542435426</v>
      </c>
      <c r="P346" s="10">
        <v>22.911507256882654</v>
      </c>
      <c r="Q346" s="10">
        <v>0.6656517439474765</v>
      </c>
      <c r="R346" s="10">
        <v>2.9053162521532219</v>
      </c>
      <c r="S346" s="10">
        <v>29.143313503279781</v>
      </c>
      <c r="T346" s="14" t="s">
        <v>153</v>
      </c>
      <c r="U346" s="6">
        <v>5</v>
      </c>
      <c r="V346" s="14" t="s">
        <v>151</v>
      </c>
      <c r="W346" s="6">
        <v>4</v>
      </c>
      <c r="X346" s="14" t="s">
        <v>151</v>
      </c>
      <c r="Y346" s="6">
        <v>4</v>
      </c>
      <c r="Z346" s="14" t="s">
        <v>119</v>
      </c>
      <c r="AA346" s="9">
        <v>4</v>
      </c>
      <c r="AB346" s="7">
        <v>31.589609376621901</v>
      </c>
      <c r="AC346" s="6">
        <v>58.519133973461301</v>
      </c>
      <c r="AD346" s="13">
        <v>9.8912566499167962</v>
      </c>
      <c r="AE346" s="8">
        <v>2291.1507256882655</v>
      </c>
      <c r="AF346" s="6">
        <v>2325.9427249875844</v>
      </c>
      <c r="AG346" s="6">
        <v>1527.4338171255104</v>
      </c>
      <c r="AH346" s="6">
        <v>112.56796102135061</v>
      </c>
      <c r="AI346" s="6">
        <v>3.4419660828967187</v>
      </c>
      <c r="AJ346" s="6"/>
      <c r="AK346" s="6"/>
      <c r="AL346" s="6"/>
      <c r="AM346" s="6"/>
      <c r="AN346" s="6">
        <v>11.245921771217713</v>
      </c>
      <c r="AO346" s="6">
        <v>6.3999388718872758</v>
      </c>
      <c r="AP346" s="6">
        <v>11.692036719878573</v>
      </c>
      <c r="AQ346" s="6">
        <v>114.66</v>
      </c>
      <c r="AR346" s="6"/>
      <c r="AS346" s="6"/>
      <c r="AT346" s="6">
        <v>4.2000902989864528</v>
      </c>
      <c r="AU346" s="6">
        <v>1</v>
      </c>
      <c r="AV346" s="10"/>
      <c r="AW346" s="13">
        <v>348.89140874813762</v>
      </c>
      <c r="AX346" s="1" t="s">
        <v>150</v>
      </c>
      <c r="AY346" s="17">
        <v>47.175984251968501</v>
      </c>
      <c r="AZ346" s="12">
        <v>0</v>
      </c>
      <c r="BA346" s="12">
        <v>100</v>
      </c>
      <c r="BB346" s="12">
        <v>0</v>
      </c>
      <c r="BC346" s="12">
        <v>0</v>
      </c>
      <c r="BD346" s="12">
        <v>100</v>
      </c>
      <c r="BE346" s="12">
        <v>0</v>
      </c>
      <c r="BF346" s="18">
        <v>31.589609376621901</v>
      </c>
      <c r="BG346" s="18">
        <v>58.519133973461301</v>
      </c>
      <c r="BH346" s="18">
        <v>9.8912566499167962</v>
      </c>
      <c r="BI346" s="15"/>
      <c r="BJ346" s="19">
        <f t="shared" ca="1" si="42"/>
        <v>1</v>
      </c>
      <c r="BK346" s="18">
        <f t="shared" ca="1" si="43"/>
        <v>14.421408425435853</v>
      </c>
      <c r="BL346" s="17">
        <f t="shared" si="44"/>
        <v>3.3419354304629771</v>
      </c>
      <c r="BM346" s="17">
        <f t="shared" ca="1" si="45"/>
        <v>2.8952054734481654</v>
      </c>
      <c r="BN346" s="16">
        <f t="shared" si="46"/>
        <v>2.7189045670450924</v>
      </c>
      <c r="BO346" s="15"/>
      <c r="BP346" s="2"/>
    </row>
    <row r="347" spans="1:68" x14ac:dyDescent="0.2">
      <c r="A347">
        <v>16.7</v>
      </c>
      <c r="B347">
        <v>2.2000000000000002</v>
      </c>
      <c r="C347">
        <v>0.23044000000000001</v>
      </c>
      <c r="D347">
        <v>-7.4079999999999993E-2</v>
      </c>
      <c r="E347">
        <v>7.2599999999999998E-2</v>
      </c>
      <c r="F347">
        <v>1.7245999999999999</v>
      </c>
      <c r="G347">
        <v>2.1443500000000002</v>
      </c>
      <c r="I347" s="11">
        <f t="shared" si="40"/>
        <v>54.790026246719158</v>
      </c>
      <c r="J347" s="10">
        <f t="shared" si="41"/>
        <v>-47.340026246719155</v>
      </c>
      <c r="K347" s="6">
        <v>115</v>
      </c>
      <c r="L347" s="10">
        <v>6005.5774278215222</v>
      </c>
      <c r="M347" s="10">
        <v>2770.9317585301728</v>
      </c>
      <c r="N347" s="10">
        <v>23.742344706911634</v>
      </c>
      <c r="O347" s="10">
        <v>20.917308998013059</v>
      </c>
      <c r="P347" s="10">
        <v>21.470254978040817</v>
      </c>
      <c r="Q347" s="10">
        <v>0.57960849405006165</v>
      </c>
      <c r="R347" s="10">
        <v>2.6995883124949804</v>
      </c>
      <c r="S347" s="10">
        <v>38.399026390816601</v>
      </c>
      <c r="T347" s="14" t="s">
        <v>153</v>
      </c>
      <c r="U347" s="6">
        <v>5</v>
      </c>
      <c r="V347" s="14" t="s">
        <v>151</v>
      </c>
      <c r="W347" s="6">
        <v>4</v>
      </c>
      <c r="X347" s="14" t="s">
        <v>151</v>
      </c>
      <c r="Y347" s="6">
        <v>4</v>
      </c>
      <c r="Z347" s="14" t="s">
        <v>119</v>
      </c>
      <c r="AA347" s="9">
        <v>4</v>
      </c>
      <c r="AB347" s="7">
        <v>29.614054137587118</v>
      </c>
      <c r="AC347" s="6">
        <v>59.519198867768068</v>
      </c>
      <c r="AD347" s="13">
        <v>10.866746994644817</v>
      </c>
      <c r="AE347" s="8">
        <v>2147.0254978040816</v>
      </c>
      <c r="AF347" s="6">
        <v>2155.2739375122896</v>
      </c>
      <c r="AG347" s="6">
        <v>1431.3503318693879</v>
      </c>
      <c r="AH347" s="6">
        <v>301.50888035461645</v>
      </c>
      <c r="AI347" s="6">
        <v>3.7042685189127682</v>
      </c>
      <c r="AJ347" s="6"/>
      <c r="AK347" s="6"/>
      <c r="AL347" s="6"/>
      <c r="AM347" s="6"/>
      <c r="AN347" s="6">
        <v>10.45865449900653</v>
      </c>
      <c r="AO347" s="6">
        <v>6.0258521935974052</v>
      </c>
      <c r="AP347" s="6">
        <v>11.019452323085714</v>
      </c>
      <c r="AQ347" s="6">
        <v>114.66</v>
      </c>
      <c r="AR347" s="6"/>
      <c r="AS347" s="6"/>
      <c r="AT347" s="6">
        <v>3.8635236042346053</v>
      </c>
      <c r="AU347" s="6">
        <v>1</v>
      </c>
      <c r="AV347" s="10"/>
      <c r="AW347" s="13">
        <v>323.29109062684347</v>
      </c>
      <c r="AX347" s="1" t="s">
        <v>150</v>
      </c>
      <c r="AY347" s="17">
        <v>47.340026246719198</v>
      </c>
      <c r="AZ347" s="12">
        <v>0</v>
      </c>
      <c r="BA347" s="12">
        <v>100</v>
      </c>
      <c r="BB347" s="12">
        <v>0</v>
      </c>
      <c r="BC347" s="12">
        <v>0</v>
      </c>
      <c r="BD347" s="12">
        <v>100</v>
      </c>
      <c r="BE347" s="12">
        <v>0</v>
      </c>
      <c r="BF347" s="18">
        <v>29.614054137587118</v>
      </c>
      <c r="BG347" s="18">
        <v>59.519198867768068</v>
      </c>
      <c r="BH347" s="18">
        <v>10.866746994644817</v>
      </c>
      <c r="BI347" s="15"/>
      <c r="BJ347" s="19">
        <f t="shared" ca="1" si="42"/>
        <v>1</v>
      </c>
      <c r="BK347" s="18">
        <f t="shared" ca="1" si="43"/>
        <v>13.32942697508078</v>
      </c>
      <c r="BL347" s="17">
        <f t="shared" si="44"/>
        <v>3.1385382583633228</v>
      </c>
      <c r="BM347" s="17">
        <f t="shared" ca="1" si="45"/>
        <v>2.9063830191951547</v>
      </c>
      <c r="BN347" s="16">
        <f t="shared" si="46"/>
        <v>2.7216502750482539</v>
      </c>
      <c r="BO347" s="15"/>
      <c r="BP347" s="2"/>
    </row>
    <row r="348" spans="1:68" x14ac:dyDescent="0.2">
      <c r="A348">
        <v>16.75</v>
      </c>
      <c r="B348">
        <v>2.1</v>
      </c>
      <c r="C348">
        <v>0.22231000000000001</v>
      </c>
      <c r="D348">
        <v>-7.4910000000000004E-2</v>
      </c>
      <c r="E348">
        <v>7.2520000000000001E-2</v>
      </c>
      <c r="F348">
        <v>1.72323</v>
      </c>
      <c r="G348">
        <v>2.1450499999999999</v>
      </c>
      <c r="I348" s="11">
        <f t="shared" si="40"/>
        <v>54.954068241469813</v>
      </c>
      <c r="J348" s="10">
        <f t="shared" si="41"/>
        <v>-47.50406824146981</v>
      </c>
      <c r="K348" s="6">
        <v>115</v>
      </c>
      <c r="L348" s="10">
        <v>6024.4422572178473</v>
      </c>
      <c r="M348" s="10">
        <v>2779.5603674540571</v>
      </c>
      <c r="N348" s="10">
        <v>23.813429571303587</v>
      </c>
      <c r="O348" s="10">
        <v>18.773093613397677</v>
      </c>
      <c r="P348" s="10">
        <v>19.325731158908617</v>
      </c>
      <c r="Q348" s="10">
        <v>0.57383050882232256</v>
      </c>
      <c r="R348" s="10">
        <v>2.969256397617861</v>
      </c>
      <c r="S348" s="10">
        <v>38.377607327148588</v>
      </c>
      <c r="T348" s="14" t="s">
        <v>153</v>
      </c>
      <c r="U348" s="6">
        <v>5</v>
      </c>
      <c r="V348" s="14" t="s">
        <v>151</v>
      </c>
      <c r="W348" s="6">
        <v>4</v>
      </c>
      <c r="X348" s="14" t="s">
        <v>33</v>
      </c>
      <c r="Y348" s="6">
        <v>3</v>
      </c>
      <c r="Z348" s="14" t="s">
        <v>33</v>
      </c>
      <c r="AA348" s="9">
        <v>3</v>
      </c>
      <c r="AB348" s="7">
        <v>38.48645200790034</v>
      </c>
      <c r="AC348" s="6">
        <v>54.320256918833479</v>
      </c>
      <c r="AD348" s="13">
        <v>7.1932910732661792</v>
      </c>
      <c r="AE348" s="8">
        <v>1932.5731158908616</v>
      </c>
      <c r="AF348" s="6">
        <v>1901.8673217675414</v>
      </c>
      <c r="AG348" s="6">
        <v>1288.3820772605745</v>
      </c>
      <c r="AH348" s="6">
        <v>299.60594240595435</v>
      </c>
      <c r="AI348" s="6">
        <v>3.3678465786998655</v>
      </c>
      <c r="AJ348" s="6"/>
      <c r="AK348" s="6"/>
      <c r="AL348" s="6"/>
      <c r="AM348" s="6"/>
      <c r="AN348" s="6">
        <v>9.3865468066988385</v>
      </c>
      <c r="AO348" s="6">
        <v>5.6281063099203115</v>
      </c>
      <c r="AP348" s="6">
        <v>10.018674540824021</v>
      </c>
      <c r="AQ348" s="6">
        <v>114.66</v>
      </c>
      <c r="AR348" s="6"/>
      <c r="AS348" s="6"/>
      <c r="AT348" s="6">
        <v>3.3761876628258389</v>
      </c>
      <c r="AU348" s="6">
        <v>1</v>
      </c>
      <c r="AV348" s="10"/>
      <c r="AW348" s="13">
        <v>285.28009826513124</v>
      </c>
      <c r="AX348" s="1" t="s">
        <v>150</v>
      </c>
      <c r="AY348" s="17">
        <v>47.504068241469803</v>
      </c>
      <c r="AZ348" s="12">
        <v>0</v>
      </c>
      <c r="BA348" s="12">
        <v>100</v>
      </c>
      <c r="BB348" s="12">
        <v>0</v>
      </c>
      <c r="BC348" s="12">
        <v>100</v>
      </c>
      <c r="BD348" s="12">
        <v>0</v>
      </c>
      <c r="BE348" s="12">
        <v>0</v>
      </c>
      <c r="BF348" s="18">
        <v>38.48645200790034</v>
      </c>
      <c r="BG348" s="18">
        <v>54.320256918833479</v>
      </c>
      <c r="BH348" s="18">
        <v>7.1932910732661792</v>
      </c>
      <c r="BI348" s="15"/>
      <c r="BJ348" s="19">
        <f t="shared" ca="1" si="42"/>
        <v>1</v>
      </c>
      <c r="BK348" s="18">
        <f t="shared" ca="1" si="43"/>
        <v>11.738194443491853</v>
      </c>
      <c r="BL348" s="17">
        <f t="shared" si="44"/>
        <v>3.5175171238839815</v>
      </c>
      <c r="BM348" s="17">
        <f t="shared" ca="1" si="45"/>
        <v>2.9801852808446938</v>
      </c>
      <c r="BN348" s="16">
        <f t="shared" si="46"/>
        <v>2.7830716889063631</v>
      </c>
      <c r="BO348" s="15"/>
      <c r="BP348" s="2"/>
    </row>
    <row r="349" spans="1:68" x14ac:dyDescent="0.2">
      <c r="A349">
        <v>16.8</v>
      </c>
      <c r="B349">
        <v>2.2000000000000002</v>
      </c>
      <c r="C349">
        <v>0.22051000000000001</v>
      </c>
      <c r="D349">
        <v>-7.485E-2</v>
      </c>
      <c r="E349">
        <v>7.4270000000000003E-2</v>
      </c>
      <c r="F349">
        <v>1.7211000000000001</v>
      </c>
      <c r="G349">
        <v>2.1467499999999999</v>
      </c>
      <c r="I349" s="11">
        <f t="shared" si="40"/>
        <v>55.118110236220474</v>
      </c>
      <c r="J349" s="10">
        <f t="shared" si="41"/>
        <v>-47.668110236220471</v>
      </c>
      <c r="K349" s="6">
        <v>115</v>
      </c>
      <c r="L349" s="10">
        <v>6043.3070866141734</v>
      </c>
      <c r="M349" s="10">
        <v>2788.1889763779418</v>
      </c>
      <c r="N349" s="10">
        <v>23.884514435695539</v>
      </c>
      <c r="O349" s="10">
        <v>18.298359579903497</v>
      </c>
      <c r="P349" s="10">
        <v>18.857744130469857</v>
      </c>
      <c r="Q349" s="10">
        <v>0.57424819450143627</v>
      </c>
      <c r="R349" s="10">
        <v>3.0451584798713056</v>
      </c>
      <c r="S349" s="10">
        <v>38.846149344886207</v>
      </c>
      <c r="T349" s="14" t="s">
        <v>153</v>
      </c>
      <c r="U349" s="6">
        <v>5</v>
      </c>
      <c r="V349" s="14" t="s">
        <v>151</v>
      </c>
      <c r="W349" s="6">
        <v>4</v>
      </c>
      <c r="X349" s="14" t="s">
        <v>33</v>
      </c>
      <c r="Y349" s="6">
        <v>3</v>
      </c>
      <c r="Z349" s="14" t="s">
        <v>33</v>
      </c>
      <c r="AA349" s="9">
        <v>3</v>
      </c>
      <c r="AB349" s="7">
        <v>41.029510691993188</v>
      </c>
      <c r="AC349" s="6">
        <v>52.543436925038371</v>
      </c>
      <c r="AD349" s="13">
        <v>6.4270523829684407</v>
      </c>
      <c r="AE349" s="8">
        <v>1885.774413046986</v>
      </c>
      <c r="AF349" s="6">
        <v>1845.7003284573154</v>
      </c>
      <c r="AG349" s="6">
        <v>1257.1829420313238</v>
      </c>
      <c r="AH349" s="6">
        <v>307.78220384620801</v>
      </c>
      <c r="AI349" s="6">
        <v>3.2839013358748472</v>
      </c>
      <c r="AJ349" s="6"/>
      <c r="AK349" s="6"/>
      <c r="AL349" s="6"/>
      <c r="AM349" s="6"/>
      <c r="AN349" s="6">
        <v>9.1491797899517486</v>
      </c>
      <c r="AO349" s="6">
        <v>5.546364543146991</v>
      </c>
      <c r="AP349" s="6">
        <v>9.8002805942192666</v>
      </c>
      <c r="AQ349" s="6">
        <v>114.66</v>
      </c>
      <c r="AR349" s="6"/>
      <c r="AS349" s="6"/>
      <c r="AT349" s="6">
        <v>3.260190844784105</v>
      </c>
      <c r="AU349" s="6">
        <v>1</v>
      </c>
      <c r="AV349" s="10"/>
      <c r="AW349" s="13">
        <v>276.85504926859733</v>
      </c>
      <c r="AX349" s="1" t="s">
        <v>150</v>
      </c>
      <c r="AY349" s="17">
        <v>47.6681102362205</v>
      </c>
      <c r="AZ349" s="12">
        <v>0</v>
      </c>
      <c r="BA349" s="12">
        <v>100</v>
      </c>
      <c r="BB349" s="12">
        <v>0</v>
      </c>
      <c r="BC349" s="12">
        <v>100</v>
      </c>
      <c r="BD349" s="12">
        <v>0</v>
      </c>
      <c r="BE349" s="12">
        <v>0</v>
      </c>
      <c r="BF349" s="18">
        <v>41.029510691993188</v>
      </c>
      <c r="BG349" s="18">
        <v>52.543436925038371</v>
      </c>
      <c r="BH349" s="18">
        <v>6.4270523829684407</v>
      </c>
      <c r="BI349" s="15"/>
      <c r="BJ349" s="19">
        <f t="shared" ca="1" si="42"/>
        <v>1</v>
      </c>
      <c r="BK349" s="18">
        <f t="shared" ca="1" si="43"/>
        <v>11.359409797061168</v>
      </c>
      <c r="BL349" s="17">
        <f t="shared" si="44"/>
        <v>3.6261992272697641</v>
      </c>
      <c r="BM349" s="17">
        <f t="shared" ca="1" si="45"/>
        <v>2.9994924545145025</v>
      </c>
      <c r="BN349" s="16">
        <f t="shared" si="46"/>
        <v>2.7981905449172211</v>
      </c>
      <c r="BO349" s="15"/>
      <c r="BP349" s="2"/>
    </row>
    <row r="350" spans="1:68" x14ac:dyDescent="0.2">
      <c r="A350">
        <v>16.850000000000001</v>
      </c>
      <c r="B350">
        <v>2.1</v>
      </c>
      <c r="C350">
        <v>0.22131000000000001</v>
      </c>
      <c r="D350">
        <v>-7.8140000000000001E-2</v>
      </c>
      <c r="E350">
        <v>7.5200000000000003E-2</v>
      </c>
      <c r="F350">
        <v>1.7202999999999999</v>
      </c>
      <c r="G350">
        <v>2.15035</v>
      </c>
      <c r="I350" s="11">
        <f t="shared" si="40"/>
        <v>55.282152230971128</v>
      </c>
      <c r="J350" s="10">
        <f t="shared" si="41"/>
        <v>-47.832152230971126</v>
      </c>
      <c r="K350" s="6">
        <v>115</v>
      </c>
      <c r="L350" s="10">
        <v>6062.1719160104985</v>
      </c>
      <c r="M350" s="10">
        <v>2796.8175853018261</v>
      </c>
      <c r="N350" s="10">
        <v>23.955599300087489</v>
      </c>
      <c r="O350" s="10">
        <v>18.509352483678686</v>
      </c>
      <c r="P350" s="10">
        <v>19.07232258550307</v>
      </c>
      <c r="Q350" s="10">
        <v>0.55134509643003693</v>
      </c>
      <c r="R350" s="10">
        <v>2.8908125581365534</v>
      </c>
      <c r="S350" s="10">
        <v>39.095145960026763</v>
      </c>
      <c r="T350" s="14" t="s">
        <v>153</v>
      </c>
      <c r="U350" s="6">
        <v>5</v>
      </c>
      <c r="V350" s="14" t="s">
        <v>151</v>
      </c>
      <c r="W350" s="6">
        <v>4</v>
      </c>
      <c r="X350" s="14" t="s">
        <v>33</v>
      </c>
      <c r="Y350" s="6">
        <v>3</v>
      </c>
      <c r="Z350" s="14" t="s">
        <v>33</v>
      </c>
      <c r="AA350" s="9">
        <v>3</v>
      </c>
      <c r="AB350" s="7">
        <v>37.150744146207188</v>
      </c>
      <c r="AC350" s="6">
        <v>55.208703746174628</v>
      </c>
      <c r="AD350" s="13">
        <v>7.6405521076181824</v>
      </c>
      <c r="AE350" s="8">
        <v>1907.2322585503068</v>
      </c>
      <c r="AF350" s="6">
        <v>1869.8351567320269</v>
      </c>
      <c r="AG350" s="6">
        <v>1271.4881723668714</v>
      </c>
      <c r="AH350" s="6">
        <v>311.44210271875073</v>
      </c>
      <c r="AI350" s="6">
        <v>3.4592350070756921</v>
      </c>
      <c r="AJ350" s="6"/>
      <c r="AK350" s="6"/>
      <c r="AL350" s="6"/>
      <c r="AM350" s="6"/>
      <c r="AN350" s="6">
        <v>9.2546762418393431</v>
      </c>
      <c r="AO350" s="6">
        <v>5.5590889695592693</v>
      </c>
      <c r="AP350" s="6">
        <v>9.9004172065680986</v>
      </c>
      <c r="AQ350" s="6">
        <v>114.66</v>
      </c>
      <c r="AR350" s="6"/>
      <c r="AS350" s="6"/>
      <c r="AT350" s="6">
        <v>3.2935077681017351</v>
      </c>
      <c r="AU350" s="6">
        <v>1</v>
      </c>
      <c r="AV350" s="10"/>
      <c r="AW350" s="13">
        <v>280.47527350980403</v>
      </c>
      <c r="AX350" s="1" t="s">
        <v>150</v>
      </c>
      <c r="AY350" s="17">
        <v>47.832152230971097</v>
      </c>
      <c r="AZ350" s="12">
        <v>0</v>
      </c>
      <c r="BA350" s="12">
        <v>100</v>
      </c>
      <c r="BB350" s="12">
        <v>0</v>
      </c>
      <c r="BC350" s="12">
        <v>100</v>
      </c>
      <c r="BD350" s="12">
        <v>0</v>
      </c>
      <c r="BE350" s="12">
        <v>0</v>
      </c>
      <c r="BF350" s="18">
        <v>37.150744146207188</v>
      </c>
      <c r="BG350" s="18">
        <v>55.208703746174628</v>
      </c>
      <c r="BH350" s="18">
        <v>7.6405521076181824</v>
      </c>
      <c r="BI350" s="15"/>
      <c r="BJ350" s="19">
        <f t="shared" ca="1" si="42"/>
        <v>1</v>
      </c>
      <c r="BK350" s="18">
        <f t="shared" ca="1" si="43"/>
        <v>11.471063906205158</v>
      </c>
      <c r="BL350" s="17">
        <f t="shared" si="44"/>
        <v>3.4370485844272345</v>
      </c>
      <c r="BM350" s="17">
        <f t="shared" ca="1" si="45"/>
        <v>2.9823142755575067</v>
      </c>
      <c r="BN350" s="16">
        <f t="shared" si="46"/>
        <v>2.7805790999392386</v>
      </c>
      <c r="BO350" s="15"/>
      <c r="BP350" s="2"/>
    </row>
    <row r="351" spans="1:68" x14ac:dyDescent="0.2">
      <c r="A351">
        <v>16.899999999999999</v>
      </c>
      <c r="B351">
        <v>2.2000000000000002</v>
      </c>
      <c r="C351">
        <v>0.22209999999999999</v>
      </c>
      <c r="D351">
        <v>-7.8750000000000001E-2</v>
      </c>
      <c r="E351">
        <v>7.5929999999999997E-2</v>
      </c>
      <c r="F351">
        <v>1.7175499999999999</v>
      </c>
      <c r="G351">
        <v>2.1503299999999999</v>
      </c>
      <c r="I351" s="11">
        <f t="shared" si="40"/>
        <v>55.446194225721776</v>
      </c>
      <c r="J351" s="10">
        <f t="shared" si="41"/>
        <v>-47.996194225721773</v>
      </c>
      <c r="K351" s="6">
        <v>115</v>
      </c>
      <c r="L351" s="10">
        <v>6081.0367454068228</v>
      </c>
      <c r="M351" s="10">
        <v>2805.4461942257103</v>
      </c>
      <c r="N351" s="10">
        <v>24.026684164479438</v>
      </c>
      <c r="O351" s="10">
        <v>18.717707976156685</v>
      </c>
      <c r="P351" s="10">
        <v>19.283492542947045</v>
      </c>
      <c r="Q351" s="10">
        <v>0.54709862535904796</v>
      </c>
      <c r="R351" s="10">
        <v>2.8371345291346084</v>
      </c>
      <c r="S351" s="10">
        <v>39.290594915997318</v>
      </c>
      <c r="T351" s="14" t="s">
        <v>153</v>
      </c>
      <c r="U351" s="6">
        <v>5</v>
      </c>
      <c r="V351" s="14" t="s">
        <v>151</v>
      </c>
      <c r="W351" s="6">
        <v>4</v>
      </c>
      <c r="X351" s="14" t="s">
        <v>33</v>
      </c>
      <c r="Y351" s="6">
        <v>3</v>
      </c>
      <c r="Z351" s="14" t="s">
        <v>33</v>
      </c>
      <c r="AA351" s="9">
        <v>3</v>
      </c>
      <c r="AB351" s="7">
        <v>35.638738938231015</v>
      </c>
      <c r="AC351" s="6">
        <v>56.173768180020815</v>
      </c>
      <c r="AD351" s="13">
        <v>8.1874928817481667</v>
      </c>
      <c r="AE351" s="8">
        <v>1928.3492542947047</v>
      </c>
      <c r="AF351" s="6">
        <v>1893.5689852903579</v>
      </c>
      <c r="AG351" s="6">
        <v>1285.5661695298031</v>
      </c>
      <c r="AH351" s="6">
        <v>314.00044974551071</v>
      </c>
      <c r="AI351" s="6">
        <v>3.5246830551423414</v>
      </c>
      <c r="AJ351" s="6"/>
      <c r="AK351" s="6"/>
      <c r="AL351" s="6"/>
      <c r="AM351" s="6"/>
      <c r="AN351" s="6">
        <v>9.3588539880783426</v>
      </c>
      <c r="AO351" s="6">
        <v>5.5963429754935996</v>
      </c>
      <c r="AP351" s="6">
        <v>9.9989631867086217</v>
      </c>
      <c r="AQ351" s="6">
        <v>114.66</v>
      </c>
      <c r="AR351" s="6"/>
      <c r="AS351" s="6"/>
      <c r="AT351" s="6">
        <v>3.3258817018112912</v>
      </c>
      <c r="AU351" s="6">
        <v>1</v>
      </c>
      <c r="AV351" s="10"/>
      <c r="AW351" s="13">
        <v>284.03534779355368</v>
      </c>
      <c r="AX351" s="1" t="s">
        <v>150</v>
      </c>
      <c r="AY351" s="17">
        <v>47.996194225721801</v>
      </c>
      <c r="AZ351" s="12">
        <v>0</v>
      </c>
      <c r="BA351" s="12">
        <v>100</v>
      </c>
      <c r="BB351" s="12">
        <v>0</v>
      </c>
      <c r="BC351" s="12">
        <v>100</v>
      </c>
      <c r="BD351" s="12">
        <v>0</v>
      </c>
      <c r="BE351" s="12">
        <v>0</v>
      </c>
      <c r="BF351" s="18">
        <v>35.638738938231015</v>
      </c>
      <c r="BG351" s="18">
        <v>56.173768180020815</v>
      </c>
      <c r="BH351" s="18">
        <v>8.1874928817481667</v>
      </c>
      <c r="BI351" s="15"/>
      <c r="BJ351" s="19">
        <f t="shared" ca="1" si="42"/>
        <v>1</v>
      </c>
      <c r="BK351" s="18">
        <f t="shared" ca="1" si="43"/>
        <v>11.579601279593685</v>
      </c>
      <c r="BL351" s="17">
        <f t="shared" si="44"/>
        <v>3.368217049567849</v>
      </c>
      <c r="BM351" s="17">
        <f t="shared" ca="1" si="45"/>
        <v>2.9738388436512069</v>
      </c>
      <c r="BN351" s="16">
        <f t="shared" si="46"/>
        <v>2.7718510833699841</v>
      </c>
      <c r="BO351" s="15"/>
      <c r="BP351" s="2"/>
    </row>
    <row r="352" spans="1:68" x14ac:dyDescent="0.2">
      <c r="A352">
        <v>16.95</v>
      </c>
      <c r="B352">
        <v>2.2000000000000002</v>
      </c>
      <c r="C352">
        <v>0.22327</v>
      </c>
      <c r="D352">
        <v>-8.0879999999999994E-2</v>
      </c>
      <c r="E352">
        <v>7.5810000000000002E-2</v>
      </c>
      <c r="F352">
        <v>1.7194499999999999</v>
      </c>
      <c r="G352">
        <v>2.1559300000000001</v>
      </c>
      <c r="I352" s="11">
        <f t="shared" si="40"/>
        <v>55.610236220472437</v>
      </c>
      <c r="J352" s="10">
        <f t="shared" si="41"/>
        <v>-48.160236220472434</v>
      </c>
      <c r="K352" s="6">
        <v>115</v>
      </c>
      <c r="L352" s="10">
        <v>6099.9015748031488</v>
      </c>
      <c r="M352" s="10">
        <v>2814.074803149595</v>
      </c>
      <c r="N352" s="10">
        <v>24.097769028871387</v>
      </c>
      <c r="O352" s="10">
        <v>19.026285097927904</v>
      </c>
      <c r="P352" s="10">
        <v>19.591607012943037</v>
      </c>
      <c r="Q352" s="10">
        <v>0.53227078375051295</v>
      </c>
      <c r="R352" s="10">
        <v>2.7168306479344579</v>
      </c>
      <c r="S352" s="10">
        <v>39.258466320495309</v>
      </c>
      <c r="T352" s="14" t="s">
        <v>153</v>
      </c>
      <c r="U352" s="6">
        <v>5</v>
      </c>
      <c r="V352" s="14" t="s">
        <v>151</v>
      </c>
      <c r="W352" s="6">
        <v>4</v>
      </c>
      <c r="X352" s="14" t="s">
        <v>33</v>
      </c>
      <c r="Y352" s="6">
        <v>3</v>
      </c>
      <c r="Z352" s="14" t="s">
        <v>33</v>
      </c>
      <c r="AA352" s="9">
        <v>3</v>
      </c>
      <c r="AB352" s="7">
        <v>32.568395618445983</v>
      </c>
      <c r="AC352" s="6">
        <v>57.986693760190079</v>
      </c>
      <c r="AD352" s="13">
        <v>9.4449106213639347</v>
      </c>
      <c r="AE352" s="8">
        <v>1959.1607012943036</v>
      </c>
      <c r="AF352" s="6">
        <v>1928.7080506195143</v>
      </c>
      <c r="AG352" s="6">
        <v>1306.1071341962024</v>
      </c>
      <c r="AH352" s="6">
        <v>311.87720142769211</v>
      </c>
      <c r="AI352" s="6">
        <v>3.6807594200259643</v>
      </c>
      <c r="AJ352" s="6"/>
      <c r="AK352" s="6"/>
      <c r="AL352" s="6"/>
      <c r="AM352" s="6"/>
      <c r="AN352" s="6">
        <v>9.5131425489639518</v>
      </c>
      <c r="AO352" s="6">
        <v>5.6364339789171183</v>
      </c>
      <c r="AP352" s="6">
        <v>10.142749939373417</v>
      </c>
      <c r="AQ352" s="6">
        <v>114.66</v>
      </c>
      <c r="AR352" s="6"/>
      <c r="AS352" s="6"/>
      <c r="AT352" s="6">
        <v>3.3790356480206634</v>
      </c>
      <c r="AU352" s="6">
        <v>1</v>
      </c>
      <c r="AV352" s="10"/>
      <c r="AW352" s="13">
        <v>289.30620759292714</v>
      </c>
      <c r="AX352" s="1" t="s">
        <v>150</v>
      </c>
      <c r="AY352" s="17">
        <v>48.160236220472399</v>
      </c>
      <c r="AZ352" s="12">
        <v>0</v>
      </c>
      <c r="BA352" s="12">
        <v>100</v>
      </c>
      <c r="BB352" s="12">
        <v>0</v>
      </c>
      <c r="BC352" s="12">
        <v>100</v>
      </c>
      <c r="BD352" s="12">
        <v>0</v>
      </c>
      <c r="BE352" s="12">
        <v>0</v>
      </c>
      <c r="BF352" s="18">
        <v>32.568395618445983</v>
      </c>
      <c r="BG352" s="18">
        <v>57.986693760190079</v>
      </c>
      <c r="BH352" s="18">
        <v>9.4449106213639347</v>
      </c>
      <c r="BI352" s="15"/>
      <c r="BJ352" s="19">
        <f t="shared" ca="1" si="42"/>
        <v>1</v>
      </c>
      <c r="BK352" s="18">
        <f t="shared" ca="1" si="43"/>
        <v>11.756372792242448</v>
      </c>
      <c r="BL352" s="17">
        <f t="shared" si="44"/>
        <v>3.2177599177079381</v>
      </c>
      <c r="BM352" s="17">
        <f t="shared" ca="1" si="45"/>
        <v>2.9568783488841297</v>
      </c>
      <c r="BN352" s="16">
        <f t="shared" si="46"/>
        <v>2.7550264950714278</v>
      </c>
      <c r="BO352" s="15"/>
      <c r="BP352" s="2"/>
    </row>
    <row r="353" spans="1:68" x14ac:dyDescent="0.2">
      <c r="A353">
        <v>17</v>
      </c>
      <c r="B353">
        <v>2.2000000000000002</v>
      </c>
      <c r="C353">
        <v>0.22735</v>
      </c>
      <c r="D353">
        <v>-8.0920000000000006E-2</v>
      </c>
      <c r="E353">
        <v>7.6679999999999998E-2</v>
      </c>
      <c r="F353">
        <v>1.71723</v>
      </c>
      <c r="G353">
        <v>2.1581299999999999</v>
      </c>
      <c r="I353" s="11">
        <f t="shared" si="40"/>
        <v>55.774278215223092</v>
      </c>
      <c r="J353" s="10">
        <f t="shared" si="41"/>
        <v>-48.324278215223089</v>
      </c>
      <c r="K353" s="6">
        <v>115</v>
      </c>
      <c r="L353" s="10">
        <v>6118.766404199474</v>
      </c>
      <c r="M353" s="10">
        <v>2822.7034120734793</v>
      </c>
      <c r="N353" s="10">
        <v>24.168853893263339</v>
      </c>
      <c r="O353" s="10">
        <v>20.10234890718138</v>
      </c>
      <c r="P353" s="10">
        <v>20.671025047566921</v>
      </c>
      <c r="Q353" s="10">
        <v>0.53199232663110385</v>
      </c>
      <c r="R353" s="10">
        <v>2.5736136713438986</v>
      </c>
      <c r="S353" s="10">
        <v>39.49139863788487</v>
      </c>
      <c r="T353" s="14" t="s">
        <v>153</v>
      </c>
      <c r="U353" s="6">
        <v>5</v>
      </c>
      <c r="V353" s="14" t="s">
        <v>151</v>
      </c>
      <c r="W353" s="6">
        <v>4</v>
      </c>
      <c r="X353" s="14" t="s">
        <v>151</v>
      </c>
      <c r="Y353" s="6">
        <v>4</v>
      </c>
      <c r="Z353" s="14" t="s">
        <v>119</v>
      </c>
      <c r="AA353" s="9">
        <v>4</v>
      </c>
      <c r="AB353" s="7">
        <v>28.167898239039303</v>
      </c>
      <c r="AC353" s="6">
        <v>60.182584482470297</v>
      </c>
      <c r="AD353" s="13">
        <v>11.649517278490402</v>
      </c>
      <c r="AE353" s="8">
        <v>2067.1025047566918</v>
      </c>
      <c r="AF353" s="6">
        <v>2054.5887117872462</v>
      </c>
      <c r="AG353" s="6">
        <v>1378.0683365044615</v>
      </c>
      <c r="AH353" s="6">
        <v>315.20663474650007</v>
      </c>
      <c r="AI353" s="6">
        <v>3.8855870682324145</v>
      </c>
      <c r="AJ353" s="6"/>
      <c r="AK353" s="6"/>
      <c r="AL353" s="6"/>
      <c r="AM353" s="6"/>
      <c r="AN353" s="6">
        <v>10.05117445359069</v>
      </c>
      <c r="AO353" s="6">
        <v>5.8381487548486843</v>
      </c>
      <c r="AP353" s="6">
        <v>10.646478355531229</v>
      </c>
      <c r="AQ353" s="6">
        <v>114.66</v>
      </c>
      <c r="AR353" s="6"/>
      <c r="AS353" s="6"/>
      <c r="AT353" s="6">
        <v>3.5985733002638187</v>
      </c>
      <c r="AU353" s="6">
        <v>1</v>
      </c>
      <c r="AV353" s="10"/>
      <c r="AW353" s="13">
        <v>308.18830676808693</v>
      </c>
      <c r="AX353" s="1" t="s">
        <v>150</v>
      </c>
      <c r="AY353" s="17">
        <v>48.324278215223103</v>
      </c>
      <c r="AZ353" s="12">
        <v>0</v>
      </c>
      <c r="BA353" s="12">
        <v>100</v>
      </c>
      <c r="BB353" s="12">
        <v>0</v>
      </c>
      <c r="BC353" s="12">
        <v>0</v>
      </c>
      <c r="BD353" s="12">
        <v>100</v>
      </c>
      <c r="BE353" s="12">
        <v>0</v>
      </c>
      <c r="BF353" s="18">
        <v>28.167898239039303</v>
      </c>
      <c r="BG353" s="18">
        <v>60.182584482470297</v>
      </c>
      <c r="BH353" s="18">
        <v>11.649517278490402</v>
      </c>
      <c r="BI353" s="15"/>
      <c r="BJ353" s="19">
        <f t="shared" ca="1" si="42"/>
        <v>1</v>
      </c>
      <c r="BK353" s="18">
        <f t="shared" ca="1" si="43"/>
        <v>12.478563472263751</v>
      </c>
      <c r="BL353" s="17">
        <f t="shared" si="44"/>
        <v>3.0206855856998138</v>
      </c>
      <c r="BM353" s="17">
        <f t="shared" ca="1" si="45"/>
        <v>2.9198378948753074</v>
      </c>
      <c r="BN353" s="16">
        <f t="shared" si="46"/>
        <v>2.722283385383689</v>
      </c>
      <c r="BO353" s="15"/>
      <c r="BP353" s="2"/>
    </row>
    <row r="354" spans="1:68" x14ac:dyDescent="0.2">
      <c r="A354">
        <v>17.05</v>
      </c>
      <c r="B354">
        <v>2.1</v>
      </c>
      <c r="C354">
        <v>0.23024</v>
      </c>
      <c r="D354">
        <v>-7.9930000000000001E-2</v>
      </c>
      <c r="E354">
        <v>7.5609999999999997E-2</v>
      </c>
      <c r="F354">
        <v>1.7158500000000001</v>
      </c>
      <c r="G354">
        <v>2.1598799999999998</v>
      </c>
      <c r="I354" s="11">
        <f t="shared" si="40"/>
        <v>55.938320209973753</v>
      </c>
      <c r="J354" s="10">
        <f t="shared" si="41"/>
        <v>-48.48832020997375</v>
      </c>
      <c r="K354" s="6">
        <v>115</v>
      </c>
      <c r="L354" s="10">
        <v>6137.6312335958</v>
      </c>
      <c r="M354" s="10">
        <v>2831.332020997364</v>
      </c>
      <c r="N354" s="10">
        <v>24.239938757655292</v>
      </c>
      <c r="O354" s="10">
        <v>20.864560772069261</v>
      </c>
      <c r="P354" s="10">
        <v>21.429111600792346</v>
      </c>
      <c r="Q354" s="10">
        <v>0.53888414033647936</v>
      </c>
      <c r="R354" s="10">
        <v>2.5147292635153105</v>
      </c>
      <c r="S354" s="10">
        <v>39.204918661325301</v>
      </c>
      <c r="T354" s="14" t="s">
        <v>153</v>
      </c>
      <c r="U354" s="6">
        <v>5</v>
      </c>
      <c r="V354" s="14" t="s">
        <v>151</v>
      </c>
      <c r="W354" s="6">
        <v>4</v>
      </c>
      <c r="X354" s="14" t="s">
        <v>151</v>
      </c>
      <c r="Y354" s="6">
        <v>4</v>
      </c>
      <c r="Z354" s="14" t="s">
        <v>119</v>
      </c>
      <c r="AA354" s="9">
        <v>4</v>
      </c>
      <c r="AB354" s="7">
        <v>26.070426695192666</v>
      </c>
      <c r="AC354" s="6">
        <v>61.029794119219005</v>
      </c>
      <c r="AD354" s="13">
        <v>12.899779185588331</v>
      </c>
      <c r="AE354" s="8">
        <v>2142.9111600792344</v>
      </c>
      <c r="AF354" s="6">
        <v>2142.6656692610418</v>
      </c>
      <c r="AG354" s="6">
        <v>1428.6074400528232</v>
      </c>
      <c r="AH354" s="6">
        <v>307.85101516121159</v>
      </c>
      <c r="AI354" s="6">
        <v>3.9765712138813374</v>
      </c>
      <c r="AJ354" s="6"/>
      <c r="AK354" s="6"/>
      <c r="AL354" s="6"/>
      <c r="AM354" s="6"/>
      <c r="AN354" s="6">
        <v>10.43228038603463</v>
      </c>
      <c r="AO354" s="6">
        <v>5.9907454489630325</v>
      </c>
      <c r="AP354" s="6">
        <v>11.000252080369762</v>
      </c>
      <c r="AQ354" s="6">
        <v>114.66</v>
      </c>
      <c r="AR354" s="6"/>
      <c r="AS354" s="6"/>
      <c r="AT354" s="6">
        <v>3.7478523646619704</v>
      </c>
      <c r="AU354" s="6">
        <v>1</v>
      </c>
      <c r="AV354" s="10"/>
      <c r="AW354" s="13">
        <v>321.39985038915626</v>
      </c>
      <c r="AX354" s="1" t="s">
        <v>150</v>
      </c>
      <c r="AY354" s="17">
        <v>48.4883202099738</v>
      </c>
      <c r="AZ354" s="12">
        <v>0</v>
      </c>
      <c r="BA354" s="12">
        <v>100</v>
      </c>
      <c r="BB354" s="12">
        <v>0</v>
      </c>
      <c r="BC354" s="12">
        <v>0</v>
      </c>
      <c r="BD354" s="12">
        <v>100</v>
      </c>
      <c r="BE354" s="12">
        <v>0</v>
      </c>
      <c r="BF354" s="18">
        <v>26.070426695192666</v>
      </c>
      <c r="BG354" s="18">
        <v>61.029794119219005</v>
      </c>
      <c r="BH354" s="18">
        <v>12.899779185588331</v>
      </c>
      <c r="BI354" s="15"/>
      <c r="BJ354" s="19">
        <f t="shared" ca="1" si="42"/>
        <v>1</v>
      </c>
      <c r="BK354" s="18">
        <f t="shared" ca="1" si="43"/>
        <v>12.96936978625831</v>
      </c>
      <c r="BL354" s="17">
        <f t="shared" si="44"/>
        <v>2.9350514872213966</v>
      </c>
      <c r="BM354" s="17">
        <f t="shared" ca="1" si="45"/>
        <v>2.8989443373144894</v>
      </c>
      <c r="BN354" s="16">
        <f t="shared" si="46"/>
        <v>2.7037369856477667</v>
      </c>
      <c r="BO354" s="15"/>
      <c r="BP354" s="2"/>
    </row>
    <row r="355" spans="1:68" x14ac:dyDescent="0.2">
      <c r="A355">
        <v>17.100000000000001</v>
      </c>
      <c r="B355">
        <v>2.2000000000000002</v>
      </c>
      <c r="C355">
        <v>0.22942000000000001</v>
      </c>
      <c r="D355">
        <v>-7.6950000000000005E-2</v>
      </c>
      <c r="E355">
        <v>7.4249999999999997E-2</v>
      </c>
      <c r="F355">
        <v>1.71295</v>
      </c>
      <c r="G355">
        <v>2.1589</v>
      </c>
      <c r="I355" s="11">
        <f t="shared" si="40"/>
        <v>56.102362204724415</v>
      </c>
      <c r="J355" s="10">
        <f t="shared" si="41"/>
        <v>-48.652362204724412</v>
      </c>
      <c r="K355" s="6">
        <v>115</v>
      </c>
      <c r="L355" s="10">
        <v>6156.4960629921261</v>
      </c>
      <c r="M355" s="10">
        <v>2839.9606299212487</v>
      </c>
      <c r="N355" s="10">
        <v>24.311023622047244</v>
      </c>
      <c r="O355" s="10">
        <v>20.648293045699695</v>
      </c>
      <c r="P355" s="10">
        <v>21.207600487636853</v>
      </c>
      <c r="Q355" s="10">
        <v>0.55962919573245784</v>
      </c>
      <c r="R355" s="10">
        <v>2.6388143064968541</v>
      </c>
      <c r="S355" s="10">
        <v>38.840794578969202</v>
      </c>
      <c r="T355" s="14" t="s">
        <v>153</v>
      </c>
      <c r="U355" s="6">
        <v>5</v>
      </c>
      <c r="V355" s="14" t="s">
        <v>151</v>
      </c>
      <c r="W355" s="6">
        <v>4</v>
      </c>
      <c r="X355" s="14" t="s">
        <v>151</v>
      </c>
      <c r="Y355" s="6">
        <v>4</v>
      </c>
      <c r="Z355" s="14" t="s">
        <v>119</v>
      </c>
      <c r="AA355" s="9">
        <v>4</v>
      </c>
      <c r="AB355" s="7">
        <v>28.743883788821826</v>
      </c>
      <c r="AC355" s="6">
        <v>59.925709032887625</v>
      </c>
      <c r="AD355" s="13">
        <v>11.330407178290546</v>
      </c>
      <c r="AE355" s="8">
        <v>2120.7600487636855</v>
      </c>
      <c r="AF355" s="6">
        <v>2115.4958424547294</v>
      </c>
      <c r="AG355" s="6">
        <v>1413.8400325091236</v>
      </c>
      <c r="AH355" s="6">
        <v>298.89814539953738</v>
      </c>
      <c r="AI355" s="6">
        <v>3.7895807883789496</v>
      </c>
      <c r="AJ355" s="6"/>
      <c r="AK355" s="6"/>
      <c r="AL355" s="6"/>
      <c r="AM355" s="6"/>
      <c r="AN355" s="6">
        <v>10.324146522849848</v>
      </c>
      <c r="AO355" s="6">
        <v>5.9840772887467972</v>
      </c>
      <c r="AP355" s="6">
        <v>10.896880227563864</v>
      </c>
      <c r="AQ355" s="6">
        <v>114.66</v>
      </c>
      <c r="AR355" s="6"/>
      <c r="AS355" s="6"/>
      <c r="AT355" s="6">
        <v>3.6853531081045179</v>
      </c>
      <c r="AU355" s="6">
        <v>1</v>
      </c>
      <c r="AV355" s="10"/>
      <c r="AW355" s="13">
        <v>317.32437636820941</v>
      </c>
      <c r="AX355" s="1" t="s">
        <v>150</v>
      </c>
      <c r="AY355" s="17">
        <v>48.652362204724398</v>
      </c>
      <c r="AZ355" s="12">
        <v>0</v>
      </c>
      <c r="BA355" s="12">
        <v>100</v>
      </c>
      <c r="BB355" s="12">
        <v>0</v>
      </c>
      <c r="BC355" s="12">
        <v>0</v>
      </c>
      <c r="BD355" s="12">
        <v>100</v>
      </c>
      <c r="BE355" s="12">
        <v>0</v>
      </c>
      <c r="BF355" s="18">
        <v>28.743883788821826</v>
      </c>
      <c r="BG355" s="18">
        <v>59.925709032887625</v>
      </c>
      <c r="BH355" s="18">
        <v>11.330407178290546</v>
      </c>
      <c r="BI355" s="15"/>
      <c r="BJ355" s="19">
        <f t="shared" ca="1" si="42"/>
        <v>1</v>
      </c>
      <c r="BK355" s="18">
        <f t="shared" ca="1" si="43"/>
        <v>12.76732660666744</v>
      </c>
      <c r="BL355" s="17">
        <f t="shared" si="44"/>
        <v>3.086868089118648</v>
      </c>
      <c r="BM355" s="17">
        <f t="shared" ca="1" si="45"/>
        <v>2.9172719097062929</v>
      </c>
      <c r="BN355" s="16">
        <f t="shared" si="46"/>
        <v>2.7199225269880096</v>
      </c>
      <c r="BO355" s="15"/>
      <c r="BP355" s="2"/>
    </row>
    <row r="356" spans="1:68" x14ac:dyDescent="0.2">
      <c r="A356">
        <v>17.149999999999999</v>
      </c>
      <c r="B356">
        <v>2.1</v>
      </c>
      <c r="C356">
        <v>0.23152</v>
      </c>
      <c r="D356">
        <v>-8.8919999999999999E-2</v>
      </c>
      <c r="E356">
        <v>6.114E-2</v>
      </c>
      <c r="F356">
        <v>1.7126999999999999</v>
      </c>
      <c r="G356">
        <v>2.1606999999999998</v>
      </c>
      <c r="I356" s="11">
        <f t="shared" si="40"/>
        <v>56.266404199475055</v>
      </c>
      <c r="J356" s="10">
        <f t="shared" si="41"/>
        <v>-48.816404199475052</v>
      </c>
      <c r="K356" s="6">
        <v>115</v>
      </c>
      <c r="L356" s="10">
        <v>6175.3608923884494</v>
      </c>
      <c r="M356" s="10">
        <v>2848.5892388451325</v>
      </c>
      <c r="N356" s="10">
        <v>24.38210848643919</v>
      </c>
      <c r="O356" s="10">
        <v>21.20214941810957</v>
      </c>
      <c r="P356" s="10">
        <v>21.710912153602969</v>
      </c>
      <c r="Q356" s="10">
        <v>0.47630090274928194</v>
      </c>
      <c r="R356" s="10">
        <v>2.1938318361729396</v>
      </c>
      <c r="S356" s="10">
        <v>35.330745520374833</v>
      </c>
      <c r="T356" s="14" t="s">
        <v>34</v>
      </c>
      <c r="U356" s="6">
        <v>6</v>
      </c>
      <c r="V356" s="14" t="s">
        <v>151</v>
      </c>
      <c r="W356" s="6">
        <v>4</v>
      </c>
      <c r="X356" s="14" t="s">
        <v>151</v>
      </c>
      <c r="Y356" s="6">
        <v>4</v>
      </c>
      <c r="Z356" s="14" t="s">
        <v>119</v>
      </c>
      <c r="AA356" s="9">
        <v>4</v>
      </c>
      <c r="AB356" s="7">
        <v>19.956387338478727</v>
      </c>
      <c r="AC356" s="6">
        <v>62.537347696734635</v>
      </c>
      <c r="AD356" s="13">
        <v>17.506264964786638</v>
      </c>
      <c r="AE356" s="8">
        <v>2171.0912153602972</v>
      </c>
      <c r="AF356" s="6">
        <v>2173.599283780371</v>
      </c>
      <c r="AG356" s="6">
        <v>1447.3941435735314</v>
      </c>
      <c r="AH356" s="6">
        <v>225.22910469810466</v>
      </c>
      <c r="AI356" s="6">
        <v>4.55823451693756</v>
      </c>
      <c r="AJ356" s="6"/>
      <c r="AK356" s="6"/>
      <c r="AL356" s="6"/>
      <c r="AM356" s="6"/>
      <c r="AN356" s="6">
        <v>8.4808597672438282</v>
      </c>
      <c r="AO356" s="6">
        <v>5.9566218044664296</v>
      </c>
      <c r="AP356" s="6">
        <v>11.131759005014718</v>
      </c>
      <c r="AQ356" s="6">
        <v>114.66</v>
      </c>
      <c r="AR356" s="6"/>
      <c r="AS356" s="6"/>
      <c r="AT356" s="6">
        <v>3.7788144604512364</v>
      </c>
      <c r="AU356" s="6">
        <v>1</v>
      </c>
      <c r="AV356" s="10"/>
      <c r="AW356" s="13">
        <v>326.03989256705563</v>
      </c>
      <c r="AX356" s="1" t="s">
        <v>150</v>
      </c>
      <c r="AY356" s="17">
        <v>48.816404199475102</v>
      </c>
      <c r="AZ356" s="12">
        <v>0</v>
      </c>
      <c r="BA356" s="12">
        <v>100</v>
      </c>
      <c r="BB356" s="12">
        <v>0</v>
      </c>
      <c r="BC356" s="12">
        <v>0</v>
      </c>
      <c r="BD356" s="12">
        <v>100</v>
      </c>
      <c r="BE356" s="12">
        <v>0</v>
      </c>
      <c r="BF356" s="18">
        <v>19.956387338478727</v>
      </c>
      <c r="BG356" s="18">
        <v>62.537347696734635</v>
      </c>
      <c r="BH356" s="18">
        <v>17.506264964786638</v>
      </c>
      <c r="BI356" s="15"/>
      <c r="BJ356" s="19">
        <f t="shared" ca="1" si="42"/>
        <v>1</v>
      </c>
      <c r="BK356" s="18">
        <f t="shared" ca="1" si="43"/>
        <v>13.075406909111912</v>
      </c>
      <c r="BL356" s="17">
        <f t="shared" si="44"/>
        <v>2.5575631030773169</v>
      </c>
      <c r="BM356" s="17">
        <f t="shared" ca="1" si="45"/>
        <v>2.8616414372867349</v>
      </c>
      <c r="BN356" s="16">
        <f t="shared" si="46"/>
        <v>2.6640251143257152</v>
      </c>
      <c r="BO356" s="15"/>
      <c r="BP356" s="2"/>
    </row>
    <row r="357" spans="1:68" x14ac:dyDescent="0.2">
      <c r="A357">
        <v>17.2</v>
      </c>
      <c r="B357">
        <v>2.1</v>
      </c>
      <c r="C357">
        <v>0.21454999999999999</v>
      </c>
      <c r="D357">
        <v>-0.10632999999999999</v>
      </c>
      <c r="E357">
        <v>5.4989999999999997E-2</v>
      </c>
      <c r="F357">
        <v>1.7111000000000001</v>
      </c>
      <c r="G357">
        <v>2.1612</v>
      </c>
      <c r="I357" s="11">
        <f t="shared" si="40"/>
        <v>56.430446194225716</v>
      </c>
      <c r="J357" s="10">
        <f t="shared" si="41"/>
        <v>-48.980446194225713</v>
      </c>
      <c r="K357" s="6">
        <v>115</v>
      </c>
      <c r="L357" s="10">
        <v>6194.2257217847755</v>
      </c>
      <c r="M357" s="10">
        <v>2857.2178477690172</v>
      </c>
      <c r="N357" s="10">
        <v>24.453193350831143</v>
      </c>
      <c r="O357" s="10">
        <v>16.726462446778314</v>
      </c>
      <c r="P357" s="10">
        <v>17.211514278791228</v>
      </c>
      <c r="Q357" s="10">
        <v>0.35510244152646703</v>
      </c>
      <c r="R357" s="10">
        <v>2.0631679222091437</v>
      </c>
      <c r="S357" s="10">
        <v>33.684155000896915</v>
      </c>
      <c r="T357" s="14" t="s">
        <v>153</v>
      </c>
      <c r="U357" s="6">
        <v>5</v>
      </c>
      <c r="V357" s="14" t="s">
        <v>151</v>
      </c>
      <c r="W357" s="6">
        <v>4</v>
      </c>
      <c r="X357" s="14" t="s">
        <v>33</v>
      </c>
      <c r="Y357" s="6">
        <v>3</v>
      </c>
      <c r="Z357" s="14" t="s">
        <v>119</v>
      </c>
      <c r="AA357" s="9">
        <v>4</v>
      </c>
      <c r="AB357" s="7">
        <v>23.0510437303084</v>
      </c>
      <c r="AC357" s="6">
        <v>61.974909095220283</v>
      </c>
      <c r="AD357" s="13">
        <v>14.974047174471313</v>
      </c>
      <c r="AE357" s="8">
        <v>1721.1514278791226</v>
      </c>
      <c r="AF357" s="6">
        <v>1643.148661485088</v>
      </c>
      <c r="AG357" s="6">
        <v>1147.4342852527484</v>
      </c>
      <c r="AH357" s="6">
        <v>189.89406822992447</v>
      </c>
      <c r="AI357" s="6">
        <v>4.8469152182690332</v>
      </c>
      <c r="AJ357" s="6"/>
      <c r="AK357" s="6"/>
      <c r="AL357" s="6"/>
      <c r="AM357" s="6"/>
      <c r="AN357" s="6">
        <v>8.3632312233891568</v>
      </c>
      <c r="AO357" s="6">
        <v>4.9448297313791763</v>
      </c>
      <c r="AP357" s="6">
        <v>9.0320399967692389</v>
      </c>
      <c r="AQ357" s="6">
        <v>114.66</v>
      </c>
      <c r="AR357" s="6"/>
      <c r="AS357" s="6"/>
      <c r="AT357" s="6">
        <v>2.8073941248189715</v>
      </c>
      <c r="AU357" s="6">
        <v>1</v>
      </c>
      <c r="AV357" s="10"/>
      <c r="AW357" s="13">
        <v>246.47229922276321</v>
      </c>
      <c r="AX357" s="1" t="s">
        <v>150</v>
      </c>
      <c r="AY357" s="17">
        <v>48.980446194225699</v>
      </c>
      <c r="AZ357" s="12">
        <v>0</v>
      </c>
      <c r="BA357" s="12">
        <v>100</v>
      </c>
      <c r="BB357" s="12">
        <v>0</v>
      </c>
      <c r="BC357" s="12">
        <v>0</v>
      </c>
      <c r="BD357" s="12">
        <v>100</v>
      </c>
      <c r="BE357" s="12">
        <v>0</v>
      </c>
      <c r="BF357" s="18">
        <v>23.0510437303084</v>
      </c>
      <c r="BG357" s="18">
        <v>61.974909095220283</v>
      </c>
      <c r="BH357" s="18">
        <v>14.974047174471313</v>
      </c>
      <c r="BI357" s="15"/>
      <c r="BJ357" s="19">
        <f t="shared" ca="1" si="42"/>
        <v>1</v>
      </c>
      <c r="BK357" s="18">
        <f t="shared" ca="1" si="43"/>
        <v>9.8798216796242517</v>
      </c>
      <c r="BL357" s="17">
        <f t="shared" si="44"/>
        <v>2.5158873622238938</v>
      </c>
      <c r="BM357" s="17">
        <f t="shared" ca="1" si="45"/>
        <v>2.9586326119877375</v>
      </c>
      <c r="BN357" s="16">
        <f t="shared" si="46"/>
        <v>2.731314133089223</v>
      </c>
      <c r="BO357" s="15"/>
      <c r="BP357" s="2"/>
    </row>
    <row r="358" spans="1:68" x14ac:dyDescent="0.2">
      <c r="A358">
        <v>17.25</v>
      </c>
      <c r="B358">
        <v>2.1</v>
      </c>
      <c r="C358">
        <v>0.21310000000000001</v>
      </c>
      <c r="D358">
        <v>-9.4079999999999997E-2</v>
      </c>
      <c r="E358">
        <v>6.7589999999999997E-2</v>
      </c>
      <c r="F358">
        <v>1.70983</v>
      </c>
      <c r="G358">
        <v>2.1627000000000001</v>
      </c>
      <c r="I358" s="11">
        <f t="shared" si="40"/>
        <v>56.594488188976378</v>
      </c>
      <c r="J358" s="10">
        <f t="shared" si="41"/>
        <v>-49.144488188976375</v>
      </c>
      <c r="K358" s="6">
        <v>115</v>
      </c>
      <c r="L358" s="10">
        <v>6213.0905511811015</v>
      </c>
      <c r="M358" s="10">
        <v>2865.8464566929019</v>
      </c>
      <c r="N358" s="10">
        <v>24.524278215223099</v>
      </c>
      <c r="O358" s="10">
        <v>16.344037808685783</v>
      </c>
      <c r="P358" s="10">
        <v>16.877668077097734</v>
      </c>
      <c r="Q358" s="10">
        <v>0.44037993434550682</v>
      </c>
      <c r="R358" s="10">
        <v>2.6092463267664527</v>
      </c>
      <c r="S358" s="10">
        <v>37.057657528607756</v>
      </c>
      <c r="T358" s="14" t="s">
        <v>153</v>
      </c>
      <c r="U358" s="6">
        <v>5</v>
      </c>
      <c r="V358" s="14" t="s">
        <v>151</v>
      </c>
      <c r="W358" s="6">
        <v>4</v>
      </c>
      <c r="X358" s="14" t="s">
        <v>33</v>
      </c>
      <c r="Y358" s="6">
        <v>3</v>
      </c>
      <c r="Z358" s="14" t="s">
        <v>33</v>
      </c>
      <c r="AA358" s="9">
        <v>3</v>
      </c>
      <c r="AB358" s="7">
        <v>34.394233536157387</v>
      </c>
      <c r="AC358" s="6">
        <v>56.933430408471061</v>
      </c>
      <c r="AD358" s="13">
        <v>8.6723360553715523</v>
      </c>
      <c r="AE358" s="8">
        <v>1687.7668077097733</v>
      </c>
      <c r="AF358" s="6">
        <v>1602.762941909599</v>
      </c>
      <c r="AG358" s="6">
        <v>1125.1778718065157</v>
      </c>
      <c r="AH358" s="6">
        <v>257.82951730391295</v>
      </c>
      <c r="AI358" s="6">
        <v>3.8325243183891526</v>
      </c>
      <c r="AJ358" s="6"/>
      <c r="AK358" s="6"/>
      <c r="AL358" s="6"/>
      <c r="AM358" s="6"/>
      <c r="AN358" s="6">
        <v>8.1720189043428917</v>
      </c>
      <c r="AO358" s="6">
        <v>5.0259487183024572</v>
      </c>
      <c r="AP358" s="6">
        <v>8.8762451026456102</v>
      </c>
      <c r="AQ358" s="6">
        <v>114.66</v>
      </c>
      <c r="AR358" s="6"/>
      <c r="AS358" s="6"/>
      <c r="AT358" s="6">
        <v>2.725748424188474</v>
      </c>
      <c r="AU358" s="6">
        <v>1</v>
      </c>
      <c r="AV358" s="10"/>
      <c r="AW358" s="13">
        <v>240.41444128643985</v>
      </c>
      <c r="AX358" s="1" t="s">
        <v>150</v>
      </c>
      <c r="AY358" s="17">
        <v>49.144488188976403</v>
      </c>
      <c r="AZ358" s="12">
        <v>0</v>
      </c>
      <c r="BA358" s="12">
        <v>100</v>
      </c>
      <c r="BB358" s="12">
        <v>0</v>
      </c>
      <c r="BC358" s="12">
        <v>100</v>
      </c>
      <c r="BD358" s="12">
        <v>0</v>
      </c>
      <c r="BE358" s="12">
        <v>0</v>
      </c>
      <c r="BF358" s="18">
        <v>34.394233536157387</v>
      </c>
      <c r="BG358" s="18">
        <v>56.933430408471061</v>
      </c>
      <c r="BH358" s="18">
        <v>8.6723360553715523</v>
      </c>
      <c r="BI358" s="15"/>
      <c r="BJ358" s="19">
        <f t="shared" ca="1" si="42"/>
        <v>1</v>
      </c>
      <c r="BK358" s="18">
        <f t="shared" ca="1" si="43"/>
        <v>9.6105098508303417</v>
      </c>
      <c r="BL358" s="17">
        <f t="shared" si="44"/>
        <v>3.1978506087921126</v>
      </c>
      <c r="BM358" s="17">
        <f t="shared" ca="1" si="45"/>
        <v>3.0268078963838412</v>
      </c>
      <c r="BN358" s="16">
        <f t="shared" si="46"/>
        <v>2.796779537109479</v>
      </c>
      <c r="BO358" s="15"/>
      <c r="BP358" s="2"/>
    </row>
    <row r="359" spans="1:68" x14ac:dyDescent="0.2">
      <c r="A359">
        <v>17.3</v>
      </c>
      <c r="B359">
        <v>2.1</v>
      </c>
      <c r="C359">
        <v>0.22278999999999999</v>
      </c>
      <c r="D359">
        <v>-9.2289999999999997E-2</v>
      </c>
      <c r="E359">
        <v>8.6639999999999995E-2</v>
      </c>
      <c r="F359">
        <v>1.7088300000000001</v>
      </c>
      <c r="G359">
        <v>2.1625299999999998</v>
      </c>
      <c r="I359" s="11">
        <f t="shared" si="40"/>
        <v>56.758530183727032</v>
      </c>
      <c r="J359" s="10">
        <f t="shared" si="41"/>
        <v>-49.308530183727029</v>
      </c>
      <c r="K359" s="6">
        <v>115</v>
      </c>
      <c r="L359" s="10">
        <v>6231.9553805774267</v>
      </c>
      <c r="M359" s="10">
        <v>2874.4750656167862</v>
      </c>
      <c r="N359" s="10">
        <v>24.595363079615044</v>
      </c>
      <c r="O359" s="10">
        <v>18.899689355662787</v>
      </c>
      <c r="P359" s="10">
        <v>19.506765593392331</v>
      </c>
      <c r="Q359" s="10">
        <v>0.4528408904390645</v>
      </c>
      <c r="R359" s="10">
        <v>2.3214555394691296</v>
      </c>
      <c r="S359" s="10">
        <v>42.158072064551533</v>
      </c>
      <c r="T359" s="14" t="s">
        <v>153</v>
      </c>
      <c r="U359" s="6">
        <v>5</v>
      </c>
      <c r="V359" s="14" t="s">
        <v>151</v>
      </c>
      <c r="W359" s="6">
        <v>4</v>
      </c>
      <c r="X359" s="14" t="s">
        <v>151</v>
      </c>
      <c r="Y359" s="6">
        <v>4</v>
      </c>
      <c r="Z359" s="14" t="s">
        <v>119</v>
      </c>
      <c r="AA359" s="9">
        <v>4</v>
      </c>
      <c r="AB359" s="7">
        <v>25.001123629470257</v>
      </c>
      <c r="AC359" s="6">
        <v>61.404132016824725</v>
      </c>
      <c r="AD359" s="13">
        <v>13.594744353705019</v>
      </c>
      <c r="AE359" s="8">
        <v>1950.6765593392331</v>
      </c>
      <c r="AF359" s="6">
        <v>1910.9588362150621</v>
      </c>
      <c r="AG359" s="6">
        <v>1300.4510395594887</v>
      </c>
      <c r="AH359" s="6">
        <v>361.29001340440772</v>
      </c>
      <c r="AI359" s="6">
        <v>4.3076422658031177</v>
      </c>
      <c r="AJ359" s="6"/>
      <c r="AK359" s="6"/>
      <c r="AL359" s="6"/>
      <c r="AM359" s="6"/>
      <c r="AN359" s="6">
        <v>9.4498446778313934</v>
      </c>
      <c r="AO359" s="6">
        <v>5.5315527005911873</v>
      </c>
      <c r="AP359" s="6">
        <v>10.10315727691642</v>
      </c>
      <c r="AQ359" s="6">
        <v>114.66</v>
      </c>
      <c r="AR359" s="6"/>
      <c r="AS359" s="6"/>
      <c r="AT359" s="6">
        <v>3.2675478713794801</v>
      </c>
      <c r="AU359" s="6">
        <v>1</v>
      </c>
      <c r="AV359" s="10"/>
      <c r="AW359" s="13">
        <v>286.64382543225929</v>
      </c>
      <c r="AX359" s="1" t="s">
        <v>150</v>
      </c>
      <c r="AY359" s="17">
        <v>49.308530183727001</v>
      </c>
      <c r="AZ359" s="12">
        <v>0</v>
      </c>
      <c r="BA359" s="12">
        <v>100</v>
      </c>
      <c r="BB359" s="12">
        <v>0</v>
      </c>
      <c r="BC359" s="12">
        <v>0</v>
      </c>
      <c r="BD359" s="12">
        <v>100</v>
      </c>
      <c r="BE359" s="12">
        <v>0</v>
      </c>
      <c r="BF359" s="18">
        <v>25.001123629470257</v>
      </c>
      <c r="BG359" s="18">
        <v>61.404132016824725</v>
      </c>
      <c r="BH359" s="18">
        <v>13.594744353705019</v>
      </c>
      <c r="BI359" s="15"/>
      <c r="BJ359" s="19">
        <f t="shared" ca="1" si="42"/>
        <v>1</v>
      </c>
      <c r="BK359" s="18">
        <f t="shared" ca="1" si="43"/>
        <v>11.404369513698731</v>
      </c>
      <c r="BL359" s="17">
        <f t="shared" si="44"/>
        <v>2.7627768299858144</v>
      </c>
      <c r="BM359" s="17">
        <f t="shared" ca="1" si="45"/>
        <v>2.9295554082146218</v>
      </c>
      <c r="BN359" s="16">
        <f t="shared" si="46"/>
        <v>2.7160988224449047</v>
      </c>
      <c r="BO359" s="15"/>
      <c r="BP359" s="2"/>
    </row>
    <row r="360" spans="1:68" x14ac:dyDescent="0.2">
      <c r="A360">
        <v>17.350000000000001</v>
      </c>
      <c r="B360">
        <v>2.1</v>
      </c>
      <c r="C360">
        <v>0.39744000000000002</v>
      </c>
      <c r="D360">
        <v>-8.9719999999999994E-2</v>
      </c>
      <c r="E360">
        <v>0.1016</v>
      </c>
      <c r="F360">
        <v>1.70835</v>
      </c>
      <c r="G360">
        <v>2.16215</v>
      </c>
      <c r="I360" s="11">
        <f t="shared" si="40"/>
        <v>56.922572178477694</v>
      </c>
      <c r="J360" s="10">
        <f t="shared" si="41"/>
        <v>-49.472572178477691</v>
      </c>
      <c r="K360" s="6">
        <v>115</v>
      </c>
      <c r="L360" s="10">
        <v>6250.8202099737528</v>
      </c>
      <c r="M360" s="10">
        <v>2883.1036745406709</v>
      </c>
      <c r="N360" s="10">
        <v>24.666447944007</v>
      </c>
      <c r="O360" s="10">
        <v>64.962077661084308</v>
      </c>
      <c r="P360" s="10">
        <v>65.626831153459051</v>
      </c>
      <c r="Q360" s="10">
        <v>0.47073176036109982</v>
      </c>
      <c r="R360" s="10">
        <v>0.71728552497127318</v>
      </c>
      <c r="S360" s="10">
        <v>46.163436970468538</v>
      </c>
      <c r="T360" s="14" t="s">
        <v>156</v>
      </c>
      <c r="U360" s="6">
        <v>8</v>
      </c>
      <c r="V360" s="14" t="s">
        <v>30</v>
      </c>
      <c r="W360" s="6">
        <v>6</v>
      </c>
      <c r="X360" s="14" t="s">
        <v>154</v>
      </c>
      <c r="Y360" s="6">
        <v>5</v>
      </c>
      <c r="Z360" s="14" t="s">
        <v>30</v>
      </c>
      <c r="AA360" s="9">
        <v>6</v>
      </c>
      <c r="AB360" s="7">
        <v>0.93543969329662957</v>
      </c>
      <c r="AC360" s="6">
        <v>26.115407586611198</v>
      </c>
      <c r="AD360" s="13">
        <v>72.949152720092172</v>
      </c>
      <c r="AE360" s="8"/>
      <c r="AF360" s="6"/>
      <c r="AG360" s="6"/>
      <c r="AH360" s="6"/>
      <c r="AI360" s="6"/>
      <c r="AJ360" s="6">
        <v>32.015759721058672</v>
      </c>
      <c r="AK360" s="6">
        <v>36.199093572421461</v>
      </c>
      <c r="AL360" s="6">
        <v>38.197080506321399</v>
      </c>
      <c r="AM360" s="6">
        <v>35.922012336509425</v>
      </c>
      <c r="AN360" s="6">
        <v>16.240519415271077</v>
      </c>
      <c r="AO360" s="6">
        <v>9.5624424864604762</v>
      </c>
      <c r="AP360" s="6">
        <v>16.406707788364763</v>
      </c>
      <c r="AQ360" s="6">
        <v>121.03</v>
      </c>
      <c r="AR360" s="6">
        <v>3.0317162392612444</v>
      </c>
      <c r="AS360" s="6">
        <v>0</v>
      </c>
      <c r="AT360" s="6">
        <v>1.2656907064205982</v>
      </c>
      <c r="AU360" s="6">
        <v>0.47053216604661696</v>
      </c>
      <c r="AV360" s="10">
        <v>0.31043380239909396</v>
      </c>
      <c r="AW360" s="13">
        <v>164.06707788364764</v>
      </c>
      <c r="AX360" s="1" t="s">
        <v>150</v>
      </c>
      <c r="AY360" s="17">
        <v>49.472572178477698</v>
      </c>
      <c r="AZ360" s="12">
        <v>0</v>
      </c>
      <c r="BA360" s="12">
        <v>0</v>
      </c>
      <c r="BB360" s="12">
        <v>100</v>
      </c>
      <c r="BC360" s="12">
        <v>0</v>
      </c>
      <c r="BD360" s="12">
        <v>0</v>
      </c>
      <c r="BE360" s="12">
        <v>100</v>
      </c>
      <c r="BF360" s="18">
        <v>0.93543969329662957</v>
      </c>
      <c r="BG360" s="18">
        <v>26.115407586611198</v>
      </c>
      <c r="BH360" s="18">
        <v>72.949152720092172</v>
      </c>
      <c r="BI360" s="15"/>
      <c r="BJ360" s="19">
        <f t="shared" ca="1" si="42"/>
        <v>0.7197647751294467</v>
      </c>
      <c r="BK360" s="18">
        <f t="shared" ca="1" si="43"/>
        <v>47.258275267722077</v>
      </c>
      <c r="BL360" s="17">
        <f t="shared" si="44"/>
        <v>0.7531536922912998</v>
      </c>
      <c r="BM360" s="17">
        <f t="shared" ca="1" si="45"/>
        <v>2.1040564110107041</v>
      </c>
      <c r="BN360" s="16">
        <f t="shared" si="46"/>
        <v>1.9933766985914834</v>
      </c>
      <c r="BO360" s="15"/>
      <c r="BP360" s="2"/>
    </row>
    <row r="361" spans="1:68" x14ac:dyDescent="0.2">
      <c r="A361">
        <v>17.399999999999999</v>
      </c>
      <c r="B361">
        <v>2.1</v>
      </c>
      <c r="C361">
        <v>0.43367</v>
      </c>
      <c r="D361">
        <v>-5.6299999999999996E-3</v>
      </c>
      <c r="E361">
        <v>3.9039999999999998E-2</v>
      </c>
      <c r="F361">
        <v>1.7073499999999999</v>
      </c>
      <c r="G361">
        <v>2.1622499999999998</v>
      </c>
      <c r="I361" s="11">
        <f t="shared" si="40"/>
        <v>57.086614173228341</v>
      </c>
      <c r="J361" s="10">
        <f t="shared" si="41"/>
        <v>-49.636614173228338</v>
      </c>
      <c r="K361" s="6">
        <v>115</v>
      </c>
      <c r="L361" s="10">
        <v>6269.685039370077</v>
      </c>
      <c r="M361" s="10">
        <v>2891.7322834645552</v>
      </c>
      <c r="N361" s="10">
        <v>24.737532808398946</v>
      </c>
      <c r="O361" s="10">
        <v>74.517418790803291</v>
      </c>
      <c r="P361" s="10">
        <v>74.940976491025367</v>
      </c>
      <c r="Q361" s="10">
        <v>1.0561182396389002</v>
      </c>
      <c r="R361" s="10">
        <v>1.4092667177420308</v>
      </c>
      <c r="S361" s="10">
        <v>29.413729182088346</v>
      </c>
      <c r="T361" s="14" t="s">
        <v>156</v>
      </c>
      <c r="U361" s="6">
        <v>7</v>
      </c>
      <c r="V361" s="14" t="s">
        <v>154</v>
      </c>
      <c r="W361" s="6">
        <v>5</v>
      </c>
      <c r="X361" s="14" t="s">
        <v>154</v>
      </c>
      <c r="Y361" s="6">
        <v>5</v>
      </c>
      <c r="Z361" s="14" t="s">
        <v>118</v>
      </c>
      <c r="AA361" s="9">
        <v>5</v>
      </c>
      <c r="AB361" s="7">
        <v>1.3750566040281598</v>
      </c>
      <c r="AC361" s="6">
        <v>34.106416811744751</v>
      </c>
      <c r="AD361" s="13">
        <v>64.518526584227089</v>
      </c>
      <c r="AE361" s="8"/>
      <c r="AF361" s="6"/>
      <c r="AG361" s="6"/>
      <c r="AH361" s="6"/>
      <c r="AI361" s="6"/>
      <c r="AJ361" s="6">
        <v>32.933594247166731</v>
      </c>
      <c r="AK361" s="6">
        <v>37.006816004587343</v>
      </c>
      <c r="AL361" s="6">
        <v>39.149188247168034</v>
      </c>
      <c r="AM361" s="6">
        <v>36.6205732368269</v>
      </c>
      <c r="AN361" s="6">
        <v>24.83913959693443</v>
      </c>
      <c r="AO361" s="6">
        <v>11.856116027413622</v>
      </c>
      <c r="AP361" s="6">
        <v>18.735244122756342</v>
      </c>
      <c r="AQ361" s="6">
        <v>117.845</v>
      </c>
      <c r="AR361" s="6">
        <v>7.5475982158334842</v>
      </c>
      <c r="AS361" s="6">
        <v>0</v>
      </c>
      <c r="AT361" s="6">
        <v>1.4873970317529233</v>
      </c>
      <c r="AU361" s="6">
        <v>0.5055530398562269</v>
      </c>
      <c r="AV361" s="10">
        <v>0.36015019376394103</v>
      </c>
      <c r="AW361" s="13">
        <v>187.35244122756342</v>
      </c>
      <c r="AX361" s="1" t="s">
        <v>150</v>
      </c>
      <c r="AY361" s="17">
        <v>49.636614173228303</v>
      </c>
      <c r="AZ361" s="12">
        <v>0</v>
      </c>
      <c r="BA361" s="12">
        <v>0</v>
      </c>
      <c r="BB361" s="12">
        <v>100</v>
      </c>
      <c r="BC361" s="12">
        <v>0</v>
      </c>
      <c r="BD361" s="12">
        <v>100</v>
      </c>
      <c r="BE361" s="12">
        <v>0</v>
      </c>
      <c r="BF361" s="18">
        <v>1.3750566040281598</v>
      </c>
      <c r="BG361" s="18">
        <v>34.106416811744751</v>
      </c>
      <c r="BH361" s="18">
        <v>64.518526584227089</v>
      </c>
      <c r="BI361" s="15"/>
      <c r="BJ361" s="19">
        <f t="shared" ca="1" si="42"/>
        <v>0.76700356169481632</v>
      </c>
      <c r="BK361" s="18">
        <f t="shared" ca="1" si="43"/>
        <v>53.388356874432382</v>
      </c>
      <c r="BL361" s="17">
        <f t="shared" si="44"/>
        <v>1.4707911166202376</v>
      </c>
      <c r="BM361" s="17">
        <f t="shared" ca="1" si="45"/>
        <v>2.2275076389573072</v>
      </c>
      <c r="BN361" s="16">
        <f t="shared" si="46"/>
        <v>2.1214247641704898</v>
      </c>
      <c r="BO361" s="15"/>
      <c r="BP361" s="2"/>
    </row>
    <row r="362" spans="1:68" x14ac:dyDescent="0.2">
      <c r="A362">
        <v>17.45</v>
      </c>
      <c r="B362">
        <v>2.1</v>
      </c>
      <c r="C362">
        <v>0.35931000000000002</v>
      </c>
      <c r="D362">
        <v>3.3059999999999999E-2</v>
      </c>
      <c r="E362">
        <v>4.79E-3</v>
      </c>
      <c r="F362">
        <v>1.70818</v>
      </c>
      <c r="G362">
        <v>2.1634000000000002</v>
      </c>
      <c r="I362" s="11">
        <f t="shared" si="40"/>
        <v>57.250656167978995</v>
      </c>
      <c r="J362" s="10">
        <f t="shared" si="41"/>
        <v>-49.800656167978993</v>
      </c>
      <c r="K362" s="6">
        <v>115</v>
      </c>
      <c r="L362" s="10">
        <v>6288.5498687664021</v>
      </c>
      <c r="M362" s="10">
        <v>2900.3608923884394</v>
      </c>
      <c r="N362" s="10">
        <v>24.808617672790898</v>
      </c>
      <c r="O362" s="10">
        <v>54.905628384899238</v>
      </c>
      <c r="P362" s="10">
        <v>55.197137557608059</v>
      </c>
      <c r="Q362" s="10">
        <v>1.3254558883873615</v>
      </c>
      <c r="R362" s="10">
        <v>2.4013127256898277</v>
      </c>
      <c r="S362" s="10">
        <v>20.243692549223564</v>
      </c>
      <c r="T362" s="14" t="s">
        <v>34</v>
      </c>
      <c r="U362" s="6">
        <v>6</v>
      </c>
      <c r="V362" s="14" t="s">
        <v>154</v>
      </c>
      <c r="W362" s="6">
        <v>5</v>
      </c>
      <c r="X362" s="14" t="s">
        <v>154</v>
      </c>
      <c r="Y362" s="6">
        <v>5</v>
      </c>
      <c r="Z362" s="14" t="s">
        <v>118</v>
      </c>
      <c r="AA362" s="9">
        <v>5</v>
      </c>
      <c r="AB362" s="7">
        <v>7.0425150022690417</v>
      </c>
      <c r="AC362" s="6">
        <v>56.340991087715963</v>
      </c>
      <c r="AD362" s="13">
        <v>36.616493910014995</v>
      </c>
      <c r="AE362" s="8">
        <v>5519.7137557608057</v>
      </c>
      <c r="AF362" s="6">
        <v>6106.4970385822671</v>
      </c>
      <c r="AG362" s="6">
        <v>3679.8091705072038</v>
      </c>
      <c r="AH362" s="6">
        <v>0</v>
      </c>
      <c r="AI362" s="6">
        <v>4.1643888748922899</v>
      </c>
      <c r="AJ362" s="6"/>
      <c r="AK362" s="6"/>
      <c r="AL362" s="6"/>
      <c r="AM362" s="6"/>
      <c r="AN362" s="6">
        <v>21.962251353959694</v>
      </c>
      <c r="AO362" s="6">
        <v>12.970867412015133</v>
      </c>
      <c r="AP362" s="6">
        <v>27.598568778804029</v>
      </c>
      <c r="AQ362" s="6">
        <v>114.66</v>
      </c>
      <c r="AR362" s="6"/>
      <c r="AS362" s="6"/>
      <c r="AT362" s="6">
        <v>10.955267565219678</v>
      </c>
      <c r="AU362" s="6">
        <v>1</v>
      </c>
      <c r="AV362" s="10"/>
      <c r="AW362" s="13">
        <v>915.97455578734002</v>
      </c>
      <c r="AX362" s="1" t="s">
        <v>150</v>
      </c>
      <c r="AY362" s="17">
        <v>49.800656167979</v>
      </c>
      <c r="AZ362" s="12">
        <v>0</v>
      </c>
      <c r="BA362" s="12">
        <v>100</v>
      </c>
      <c r="BB362" s="12">
        <v>0</v>
      </c>
      <c r="BC362" s="12">
        <v>0</v>
      </c>
      <c r="BD362" s="12">
        <v>100</v>
      </c>
      <c r="BE362" s="12">
        <v>0</v>
      </c>
      <c r="BF362" s="18">
        <v>7.0425150022690417</v>
      </c>
      <c r="BG362" s="18">
        <v>56.340991087715963</v>
      </c>
      <c r="BH362" s="18">
        <v>36.616493910014995</v>
      </c>
      <c r="BI362" s="15"/>
      <c r="BJ362" s="19">
        <f t="shared" ca="1" si="42"/>
        <v>0.87053736739648335</v>
      </c>
      <c r="BK362" s="18">
        <f t="shared" ca="1" si="43"/>
        <v>37.380450609439031</v>
      </c>
      <c r="BL362" s="17">
        <f t="shared" si="44"/>
        <v>2.5463650250735141</v>
      </c>
      <c r="BM362" s="17">
        <f t="shared" ca="1" si="45"/>
        <v>2.4987148226422238</v>
      </c>
      <c r="BN362" s="16">
        <f t="shared" si="46"/>
        <v>2.3739861375646218</v>
      </c>
      <c r="BO362" s="15"/>
      <c r="BP362" s="2"/>
    </row>
    <row r="363" spans="1:68" x14ac:dyDescent="0.2">
      <c r="A363">
        <v>17.5</v>
      </c>
      <c r="B363">
        <v>2.1</v>
      </c>
      <c r="C363">
        <v>0.32523000000000002</v>
      </c>
      <c r="D363">
        <v>5.1360000000000003E-2</v>
      </c>
      <c r="E363">
        <v>1.2E-4</v>
      </c>
      <c r="F363">
        <v>1.70865</v>
      </c>
      <c r="G363">
        <v>2.1659000000000002</v>
      </c>
      <c r="I363" s="11">
        <f t="shared" si="40"/>
        <v>57.414698162729657</v>
      </c>
      <c r="J363" s="10">
        <f t="shared" si="41"/>
        <v>-49.964698162729654</v>
      </c>
      <c r="K363" s="6">
        <v>115</v>
      </c>
      <c r="L363" s="10">
        <v>6307.4146981627282</v>
      </c>
      <c r="M363" s="10">
        <v>2908.9895013123241</v>
      </c>
      <c r="N363" s="10">
        <v>24.879702537182851</v>
      </c>
      <c r="O363" s="10">
        <v>45.917330684076077</v>
      </c>
      <c r="P363" s="10">
        <v>46.190834991865572</v>
      </c>
      <c r="Q363" s="10">
        <v>1.4528500205170289</v>
      </c>
      <c r="R363" s="10">
        <v>3.1453209728139422</v>
      </c>
      <c r="S363" s="10">
        <v>18.993354707603743</v>
      </c>
      <c r="T363" s="14" t="s">
        <v>34</v>
      </c>
      <c r="U363" s="6">
        <v>6</v>
      </c>
      <c r="V363" s="14" t="s">
        <v>154</v>
      </c>
      <c r="W363" s="6">
        <v>5</v>
      </c>
      <c r="X363" s="14" t="s">
        <v>151</v>
      </c>
      <c r="Y363" s="6">
        <v>4</v>
      </c>
      <c r="Z363" s="14" t="s">
        <v>119</v>
      </c>
      <c r="AA363" s="9">
        <v>4</v>
      </c>
      <c r="AB363" s="7">
        <v>18.847240962066643</v>
      </c>
      <c r="AC363" s="6">
        <v>62.619036387464128</v>
      </c>
      <c r="AD363" s="13">
        <v>18.53372265046923</v>
      </c>
      <c r="AE363" s="8">
        <v>4619.0834991865577</v>
      </c>
      <c r="AF363" s="6">
        <v>5045.8223350010139</v>
      </c>
      <c r="AG363" s="6">
        <v>3079.3889994577048</v>
      </c>
      <c r="AH363" s="6">
        <v>0</v>
      </c>
      <c r="AI363" s="6">
        <v>3.1793257624367541</v>
      </c>
      <c r="AJ363" s="6"/>
      <c r="AK363" s="6"/>
      <c r="AL363" s="6"/>
      <c r="AM363" s="6"/>
      <c r="AN363" s="6">
        <v>18.366932273630432</v>
      </c>
      <c r="AO363" s="6">
        <v>11.566864237197048</v>
      </c>
      <c r="AP363" s="6">
        <v>23.095417495932786</v>
      </c>
      <c r="AQ363" s="6">
        <v>114.66</v>
      </c>
      <c r="AR363" s="6"/>
      <c r="AS363" s="6"/>
      <c r="AT363" s="6">
        <v>8.9366225824496954</v>
      </c>
      <c r="AU363" s="6">
        <v>1</v>
      </c>
      <c r="AV363" s="10"/>
      <c r="AW363" s="13">
        <v>756.87335025015204</v>
      </c>
      <c r="AX363" s="1" t="s">
        <v>150</v>
      </c>
      <c r="AY363" s="17">
        <v>49.964698162729697</v>
      </c>
      <c r="AZ363" s="12">
        <v>0</v>
      </c>
      <c r="BA363" s="12">
        <v>100</v>
      </c>
      <c r="BB363" s="12">
        <v>0</v>
      </c>
      <c r="BC363" s="12">
        <v>0</v>
      </c>
      <c r="BD363" s="12">
        <v>100</v>
      </c>
      <c r="BE363" s="12">
        <v>0</v>
      </c>
      <c r="BF363" s="18">
        <v>18.847240962066643</v>
      </c>
      <c r="BG363" s="18">
        <v>62.619036387464128</v>
      </c>
      <c r="BH363" s="18">
        <v>18.53372265046923</v>
      </c>
      <c r="BI363" s="15"/>
      <c r="BJ363" s="19">
        <f t="shared" ca="1" si="42"/>
        <v>0.92767397572760102</v>
      </c>
      <c r="BK363" s="18">
        <f t="shared" ca="1" si="43"/>
        <v>30.273955686659942</v>
      </c>
      <c r="BL363" s="17">
        <f t="shared" si="44"/>
        <v>3.375806193610182</v>
      </c>
      <c r="BM363" s="17">
        <f t="shared" ca="1" si="45"/>
        <v>2.6481445854070631</v>
      </c>
      <c r="BN363" s="16">
        <f t="shared" si="46"/>
        <v>2.5103821831677799</v>
      </c>
      <c r="BO363" s="15"/>
      <c r="BP363" s="2"/>
    </row>
    <row r="364" spans="1:68" x14ac:dyDescent="0.2">
      <c r="A364">
        <v>17.55</v>
      </c>
      <c r="B364">
        <v>2.2000000000000002</v>
      </c>
      <c r="C364">
        <v>0.30051</v>
      </c>
      <c r="D364">
        <v>2.886E-2</v>
      </c>
      <c r="E364">
        <v>-4.3699999999999998E-3</v>
      </c>
      <c r="F364">
        <v>1.7100500000000001</v>
      </c>
      <c r="G364">
        <v>2.1649799999999999</v>
      </c>
      <c r="I364" s="11">
        <f t="shared" si="40"/>
        <v>57.578740157480311</v>
      </c>
      <c r="J364" s="10">
        <f t="shared" si="41"/>
        <v>-50.128740157480308</v>
      </c>
      <c r="K364" s="6">
        <v>115</v>
      </c>
      <c r="L364" s="10">
        <v>6326.2795275590533</v>
      </c>
      <c r="M364" s="10">
        <v>2917.6181102362084</v>
      </c>
      <c r="N364" s="10">
        <v>24.9507874015748</v>
      </c>
      <c r="O364" s="10">
        <v>39.397649957422644</v>
      </c>
      <c r="P364" s="10">
        <v>39.653843377955653</v>
      </c>
      <c r="Q364" s="10">
        <v>1.2962178908494051</v>
      </c>
      <c r="R364" s="10">
        <v>3.2688329312613313</v>
      </c>
      <c r="S364" s="10">
        <v>17.791209759236949</v>
      </c>
      <c r="T364" s="14" t="s">
        <v>153</v>
      </c>
      <c r="U364" s="6">
        <v>5</v>
      </c>
      <c r="V364" s="14" t="s">
        <v>154</v>
      </c>
      <c r="W364" s="6">
        <v>5</v>
      </c>
      <c r="X364" s="14" t="s">
        <v>151</v>
      </c>
      <c r="Y364" s="6">
        <v>4</v>
      </c>
      <c r="Z364" s="14" t="s">
        <v>119</v>
      </c>
      <c r="AA364" s="9">
        <v>4</v>
      </c>
      <c r="AB364" s="7">
        <v>24.404392053002681</v>
      </c>
      <c r="AC364" s="6">
        <v>61.594718135078416</v>
      </c>
      <c r="AD364" s="13">
        <v>14.000889811918903</v>
      </c>
      <c r="AE364" s="8">
        <v>3965.384337795565</v>
      </c>
      <c r="AF364" s="6">
        <v>4275.654802223592</v>
      </c>
      <c r="AG364" s="6">
        <v>2643.589558530377</v>
      </c>
      <c r="AH364" s="6">
        <v>0</v>
      </c>
      <c r="AI364" s="6">
        <v>3.0591958078877224</v>
      </c>
      <c r="AJ364" s="6"/>
      <c r="AK364" s="6"/>
      <c r="AL364" s="6"/>
      <c r="AM364" s="6"/>
      <c r="AN364" s="6">
        <v>19.698824978711322</v>
      </c>
      <c r="AO364" s="6">
        <v>10.248206754460623</v>
      </c>
      <c r="AP364" s="6">
        <v>19.826921688977826</v>
      </c>
      <c r="AQ364" s="6">
        <v>114.66</v>
      </c>
      <c r="AR364" s="6"/>
      <c r="AS364" s="6"/>
      <c r="AT364" s="6">
        <v>7.4852418627154078</v>
      </c>
      <c r="AU364" s="6">
        <v>1</v>
      </c>
      <c r="AV364" s="10"/>
      <c r="AW364" s="13">
        <v>641.34822033353885</v>
      </c>
      <c r="AX364" s="1" t="s">
        <v>150</v>
      </c>
      <c r="AY364" s="17">
        <v>50.128740157480301</v>
      </c>
      <c r="AZ364" s="12">
        <v>0</v>
      </c>
      <c r="BA364" s="12">
        <v>100</v>
      </c>
      <c r="BB364" s="12">
        <v>0</v>
      </c>
      <c r="BC364" s="12">
        <v>0</v>
      </c>
      <c r="BD364" s="12">
        <v>100</v>
      </c>
      <c r="BE364" s="12">
        <v>0</v>
      </c>
      <c r="BF364" s="18">
        <v>24.404392053002681</v>
      </c>
      <c r="BG364" s="18">
        <v>61.594718135078416</v>
      </c>
      <c r="BH364" s="18">
        <v>14.000889811918903</v>
      </c>
      <c r="BI364" s="15"/>
      <c r="BJ364" s="19">
        <f t="shared" ca="1" si="42"/>
        <v>0.95547373896442278</v>
      </c>
      <c r="BK364" s="18">
        <f t="shared" ca="1" si="43"/>
        <v>25.372265621412598</v>
      </c>
      <c r="BL364" s="17">
        <f t="shared" si="44"/>
        <v>3.5521866186922271</v>
      </c>
      <c r="BM364" s="17">
        <f t="shared" ca="1" si="45"/>
        <v>2.7205747547485539</v>
      </c>
      <c r="BN364" s="16">
        <f t="shared" si="46"/>
        <v>2.5703706342869306</v>
      </c>
      <c r="BO364" s="15"/>
      <c r="BP364" s="2"/>
    </row>
    <row r="365" spans="1:68" x14ac:dyDescent="0.2">
      <c r="A365">
        <v>17.600000000000001</v>
      </c>
      <c r="B365">
        <v>0.4</v>
      </c>
      <c r="C365">
        <v>0.28634999999999999</v>
      </c>
      <c r="D365">
        <v>3.057E-2</v>
      </c>
      <c r="E365">
        <v>7.1399999999999996E-3</v>
      </c>
      <c r="F365">
        <v>1.70905</v>
      </c>
      <c r="G365">
        <v>2.1644800000000002</v>
      </c>
      <c r="I365" s="11">
        <f t="shared" si="40"/>
        <v>57.742782152230973</v>
      </c>
      <c r="J365" s="10">
        <f t="shared" si="41"/>
        <v>-50.29278215223097</v>
      </c>
      <c r="K365" s="6">
        <v>115</v>
      </c>
      <c r="L365" s="10">
        <v>6345.1443569553794</v>
      </c>
      <c r="M365" s="10">
        <v>2926.2467191600931</v>
      </c>
      <c r="N365" s="10">
        <v>25.021872265966756</v>
      </c>
      <c r="O365" s="10">
        <v>35.663075560601754</v>
      </c>
      <c r="P365" s="10">
        <v>35.963644997242142</v>
      </c>
      <c r="Q365" s="10">
        <v>1.3081219327041447</v>
      </c>
      <c r="R365" s="10">
        <v>3.6373452490826708</v>
      </c>
      <c r="S365" s="10">
        <v>20.872877544471216</v>
      </c>
      <c r="T365" s="14" t="s">
        <v>153</v>
      </c>
      <c r="U365" s="6">
        <v>5</v>
      </c>
      <c r="V365" s="14" t="s">
        <v>151</v>
      </c>
      <c r="W365" s="6">
        <v>4</v>
      </c>
      <c r="X365" s="14" t="s">
        <v>151</v>
      </c>
      <c r="Y365" s="6">
        <v>4</v>
      </c>
      <c r="Z365" s="14" t="s">
        <v>119</v>
      </c>
      <c r="AA365" s="9">
        <v>4</v>
      </c>
      <c r="AB365" s="7">
        <v>34.86117443185627</v>
      </c>
      <c r="AC365" s="6">
        <v>56.652215733796822</v>
      </c>
      <c r="AD365" s="13">
        <v>8.4866098343469059</v>
      </c>
      <c r="AE365" s="8">
        <v>3596.3644997242141</v>
      </c>
      <c r="AF365" s="6">
        <v>3840.4041204104542</v>
      </c>
      <c r="AG365" s="6">
        <v>2397.5763331494763</v>
      </c>
      <c r="AH365" s="6">
        <v>0</v>
      </c>
      <c r="AI365" s="6">
        <v>2.7492578557182537</v>
      </c>
      <c r="AJ365" s="6"/>
      <c r="AK365" s="6"/>
      <c r="AL365" s="6"/>
      <c r="AM365" s="6"/>
      <c r="AN365" s="6">
        <v>17.831537780300877</v>
      </c>
      <c r="AO365" s="6">
        <v>9.6031436942614672</v>
      </c>
      <c r="AP365" s="6">
        <v>17.981822498621071</v>
      </c>
      <c r="AQ365" s="6">
        <v>114.66</v>
      </c>
      <c r="AR365" s="6"/>
      <c r="AS365" s="6"/>
      <c r="AT365" s="6">
        <v>6.6651755961956134</v>
      </c>
      <c r="AU365" s="6">
        <v>1</v>
      </c>
      <c r="AV365" s="10"/>
      <c r="AW365" s="13">
        <v>576.06061806156811</v>
      </c>
      <c r="AX365" s="1" t="s">
        <v>150</v>
      </c>
      <c r="AY365" s="17">
        <v>50.292782152230998</v>
      </c>
      <c r="AZ365" s="12">
        <v>0</v>
      </c>
      <c r="BA365" s="12">
        <v>100</v>
      </c>
      <c r="BB365" s="12">
        <v>0</v>
      </c>
      <c r="BC365" s="12">
        <v>0</v>
      </c>
      <c r="BD365" s="12">
        <v>100</v>
      </c>
      <c r="BE365" s="12">
        <v>0</v>
      </c>
      <c r="BF365" s="18">
        <v>34.86117443185627</v>
      </c>
      <c r="BG365" s="18">
        <v>56.652215733796822</v>
      </c>
      <c r="BH365" s="18">
        <v>8.4866098343469059</v>
      </c>
      <c r="BI365" s="15"/>
      <c r="BJ365" s="19">
        <f t="shared" ca="1" si="42"/>
        <v>0.9830774146188227</v>
      </c>
      <c r="BK365" s="18">
        <f t="shared" ca="1" si="43"/>
        <v>22.53426626970883</v>
      </c>
      <c r="BL365" s="17">
        <f t="shared" si="44"/>
        <v>3.9892623822773539</v>
      </c>
      <c r="BM365" s="17">
        <f t="shared" ca="1" si="45"/>
        <v>2.7924902585193836</v>
      </c>
      <c r="BN365" s="16">
        <f t="shared" si="46"/>
        <v>2.6329886878167157</v>
      </c>
      <c r="BO365" s="15"/>
      <c r="BP365" s="2"/>
    </row>
    <row r="366" spans="1:68" x14ac:dyDescent="0.2">
      <c r="A366">
        <v>17.649999999999999</v>
      </c>
      <c r="B366">
        <v>2.1</v>
      </c>
      <c r="C366">
        <v>0.28211000000000003</v>
      </c>
      <c r="D366">
        <v>3.8449999999999998E-2</v>
      </c>
      <c r="E366">
        <v>1.226E-2</v>
      </c>
      <c r="F366">
        <v>1.7099</v>
      </c>
      <c r="G366">
        <v>2.1661299999999999</v>
      </c>
      <c r="I366" s="11">
        <f t="shared" si="40"/>
        <v>57.90682414698162</v>
      </c>
      <c r="J366" s="10">
        <f t="shared" si="41"/>
        <v>-50.456824146981617</v>
      </c>
      <c r="K366" s="6">
        <v>115</v>
      </c>
      <c r="L366" s="10">
        <v>6364.0091863517036</v>
      </c>
      <c r="M366" s="10">
        <v>2934.8753280839774</v>
      </c>
      <c r="N366" s="10">
        <v>25.092957130358702</v>
      </c>
      <c r="O366" s="10">
        <v>34.544813170593251</v>
      </c>
      <c r="P366" s="10">
        <v>34.865122416310072</v>
      </c>
      <c r="Q366" s="10">
        <v>1.3629779852277391</v>
      </c>
      <c r="R366" s="10">
        <v>3.9092878233811432</v>
      </c>
      <c r="S366" s="10">
        <v>22.243697619223557</v>
      </c>
      <c r="T366" s="14" t="s">
        <v>153</v>
      </c>
      <c r="U366" s="6">
        <v>5</v>
      </c>
      <c r="V366" s="14" t="s">
        <v>151</v>
      </c>
      <c r="W366" s="6">
        <v>4</v>
      </c>
      <c r="X366" s="14" t="s">
        <v>151</v>
      </c>
      <c r="Y366" s="6">
        <v>4</v>
      </c>
      <c r="Z366" s="14" t="s">
        <v>119</v>
      </c>
      <c r="AA366" s="9">
        <v>4</v>
      </c>
      <c r="AB366" s="7">
        <v>42.382217216387666</v>
      </c>
      <c r="AC366" s="6">
        <v>51.556416514847911</v>
      </c>
      <c r="AD366" s="13">
        <v>6.0613662687644236</v>
      </c>
      <c r="AE366" s="8">
        <v>3486.5122416310069</v>
      </c>
      <c r="AF366" s="6">
        <v>3710.0564738657208</v>
      </c>
      <c r="AG366" s="6">
        <v>2324.3414944206716</v>
      </c>
      <c r="AH366" s="6">
        <v>0</v>
      </c>
      <c r="AI366" s="6">
        <v>2.5580106791295298</v>
      </c>
      <c r="AJ366" s="6"/>
      <c r="AK366" s="6"/>
      <c r="AL366" s="6"/>
      <c r="AM366" s="6"/>
      <c r="AN366" s="6">
        <v>17.272406585296626</v>
      </c>
      <c r="AO366" s="6">
        <v>9.4645969072104492</v>
      </c>
      <c r="AP366" s="6">
        <v>17.432561208155036</v>
      </c>
      <c r="AQ366" s="6">
        <v>114.66</v>
      </c>
      <c r="AR366" s="6"/>
      <c r="AS366" s="6"/>
      <c r="AT366" s="6">
        <v>6.4066741424419353</v>
      </c>
      <c r="AU366" s="6">
        <v>1</v>
      </c>
      <c r="AV366" s="10"/>
      <c r="AW366" s="13">
        <v>556.50847107985817</v>
      </c>
      <c r="AX366" s="1" t="s">
        <v>150</v>
      </c>
      <c r="AY366" s="17">
        <v>50.456824146981603</v>
      </c>
      <c r="AZ366" s="12">
        <v>0</v>
      </c>
      <c r="BA366" s="12">
        <v>100</v>
      </c>
      <c r="BB366" s="12">
        <v>0</v>
      </c>
      <c r="BC366" s="12">
        <v>0</v>
      </c>
      <c r="BD366" s="12">
        <v>100</v>
      </c>
      <c r="BE366" s="12">
        <v>0</v>
      </c>
      <c r="BF366" s="18">
        <v>42.382217216387666</v>
      </c>
      <c r="BG366" s="18">
        <v>51.556416514847911</v>
      </c>
      <c r="BH366" s="18">
        <v>6.0613662687644236</v>
      </c>
      <c r="BI366" s="15"/>
      <c r="BJ366" s="19">
        <f t="shared" ca="1" si="42"/>
        <v>0.99666308319532981</v>
      </c>
      <c r="BK366" s="18">
        <f t="shared" ca="1" si="43"/>
        <v>21.614221753582743</v>
      </c>
      <c r="BL366" s="17">
        <f t="shared" si="44"/>
        <v>4.3019061218543539</v>
      </c>
      <c r="BM366" s="17">
        <f t="shared" ca="1" si="45"/>
        <v>2.8276130927944316</v>
      </c>
      <c r="BN366" s="16">
        <f t="shared" si="46"/>
        <v>2.6641271728393492</v>
      </c>
      <c r="BO366" s="15"/>
      <c r="BP366" s="2"/>
    </row>
    <row r="367" spans="1:68" x14ac:dyDescent="0.2">
      <c r="A367">
        <v>17.7</v>
      </c>
      <c r="B367">
        <v>2.1</v>
      </c>
      <c r="C367">
        <v>0.30309999999999998</v>
      </c>
      <c r="D367">
        <v>3.8580000000000003E-2</v>
      </c>
      <c r="E367">
        <v>1.261E-2</v>
      </c>
      <c r="F367">
        <v>1.7076499999999999</v>
      </c>
      <c r="G367">
        <v>2.1663000000000001</v>
      </c>
      <c r="I367" s="11">
        <f t="shared" si="40"/>
        <v>58.070866141732282</v>
      </c>
      <c r="J367" s="10">
        <f t="shared" si="41"/>
        <v>-50.620866141732279</v>
      </c>
      <c r="K367" s="6">
        <v>115</v>
      </c>
      <c r="L367" s="10">
        <v>6382.8740157480297</v>
      </c>
      <c r="M367" s="10">
        <v>2943.5039370078621</v>
      </c>
      <c r="N367" s="10">
        <v>25.164041994750654</v>
      </c>
      <c r="O367" s="10">
        <v>40.080739483394836</v>
      </c>
      <c r="P367" s="10">
        <v>40.402398130122741</v>
      </c>
      <c r="Q367" s="10">
        <v>1.3638829708658184</v>
      </c>
      <c r="R367" s="10">
        <v>3.3757475644717996</v>
      </c>
      <c r="S367" s="10">
        <v>22.337406022771081</v>
      </c>
      <c r="T367" s="14" t="s">
        <v>153</v>
      </c>
      <c r="U367" s="6">
        <v>5</v>
      </c>
      <c r="V367" s="14" t="s">
        <v>154</v>
      </c>
      <c r="W367" s="6">
        <v>5</v>
      </c>
      <c r="X367" s="14" t="s">
        <v>151</v>
      </c>
      <c r="Y367" s="6">
        <v>4</v>
      </c>
      <c r="Z367" s="14" t="s">
        <v>119</v>
      </c>
      <c r="AA367" s="9">
        <v>4</v>
      </c>
      <c r="AB367" s="7">
        <v>26.19575055931945</v>
      </c>
      <c r="AC367" s="6">
        <v>60.983269139245294</v>
      </c>
      <c r="AD367" s="13">
        <v>12.820980301435254</v>
      </c>
      <c r="AE367" s="8">
        <v>4040.2398130122738</v>
      </c>
      <c r="AF367" s="6">
        <v>4360.3909796438984</v>
      </c>
      <c r="AG367" s="6">
        <v>2693.4932086748495</v>
      </c>
      <c r="AH367" s="6">
        <v>0</v>
      </c>
      <c r="AI367" s="6">
        <v>2.9623068102737982</v>
      </c>
      <c r="AJ367" s="6"/>
      <c r="AK367" s="6"/>
      <c r="AL367" s="6"/>
      <c r="AM367" s="6"/>
      <c r="AN367" s="6">
        <v>20.040369741697418</v>
      </c>
      <c r="AO367" s="6">
        <v>10.470619748201198</v>
      </c>
      <c r="AP367" s="6">
        <v>20.20119906506137</v>
      </c>
      <c r="AQ367" s="6">
        <v>114.66</v>
      </c>
      <c r="AR367" s="6"/>
      <c r="AS367" s="6"/>
      <c r="AT367" s="6">
        <v>7.5658294518379074</v>
      </c>
      <c r="AU367" s="6">
        <v>1</v>
      </c>
      <c r="AV367" s="10"/>
      <c r="AW367" s="13">
        <v>654.05864694658476</v>
      </c>
      <c r="AX367" s="1" t="s">
        <v>150</v>
      </c>
      <c r="AY367" s="17">
        <v>50.6208661417323</v>
      </c>
      <c r="AZ367" s="12">
        <v>0</v>
      </c>
      <c r="BA367" s="12">
        <v>100</v>
      </c>
      <c r="BB367" s="12">
        <v>0</v>
      </c>
      <c r="BC367" s="12">
        <v>0</v>
      </c>
      <c r="BD367" s="12">
        <v>100</v>
      </c>
      <c r="BE367" s="12">
        <v>0</v>
      </c>
      <c r="BF367" s="18">
        <v>26.19575055931945</v>
      </c>
      <c r="BG367" s="18">
        <v>60.983269139245294</v>
      </c>
      <c r="BH367" s="18">
        <v>12.820980301435254</v>
      </c>
      <c r="BI367" s="15"/>
      <c r="BJ367" s="19">
        <f t="shared" ca="1" si="42"/>
        <v>0.95818889753504755</v>
      </c>
      <c r="BK367" s="18">
        <f t="shared" ca="1" si="43"/>
        <v>25.632770361647015</v>
      </c>
      <c r="BL367" s="17">
        <f t="shared" si="44"/>
        <v>3.6652720857842667</v>
      </c>
      <c r="BM367" s="17">
        <f t="shared" ca="1" si="45"/>
        <v>2.7260958897025782</v>
      </c>
      <c r="BN367" s="16">
        <f t="shared" si="46"/>
        <v>2.5738562327794847</v>
      </c>
      <c r="BO367" s="15"/>
      <c r="BP367" s="2"/>
    </row>
    <row r="368" spans="1:68" x14ac:dyDescent="0.2">
      <c r="A368">
        <v>17.75</v>
      </c>
      <c r="B368">
        <v>2.1</v>
      </c>
      <c r="C368">
        <v>0.27825</v>
      </c>
      <c r="D368">
        <v>5.3769999999999998E-2</v>
      </c>
      <c r="E368">
        <v>1.942E-2</v>
      </c>
      <c r="F368">
        <v>1.7092799999999999</v>
      </c>
      <c r="G368">
        <v>2.1688000000000001</v>
      </c>
      <c r="I368" s="11">
        <f t="shared" si="40"/>
        <v>58.234908136482936</v>
      </c>
      <c r="J368" s="10">
        <f t="shared" si="41"/>
        <v>-50.784908136482933</v>
      </c>
      <c r="K368" s="6">
        <v>115</v>
      </c>
      <c r="L368" s="10">
        <v>6401.7388451443549</v>
      </c>
      <c r="M368" s="10">
        <v>2952.1325459317463</v>
      </c>
      <c r="N368" s="10">
        <v>25.235126859142603</v>
      </c>
      <c r="O368" s="10">
        <v>33.526772409877942</v>
      </c>
      <c r="P368" s="10">
        <v>33.874686544850086</v>
      </c>
      <c r="Q368" s="10">
        <v>1.469627061961428</v>
      </c>
      <c r="R368" s="10">
        <v>4.3384226154111918</v>
      </c>
      <c r="S368" s="10">
        <v>24.160703817510036</v>
      </c>
      <c r="T368" s="14" t="s">
        <v>153</v>
      </c>
      <c r="U368" s="6">
        <v>4</v>
      </c>
      <c r="V368" s="14" t="s">
        <v>151</v>
      </c>
      <c r="W368" s="6">
        <v>4</v>
      </c>
      <c r="X368" s="14" t="s">
        <v>151</v>
      </c>
      <c r="Y368" s="6">
        <v>4</v>
      </c>
      <c r="Z368" s="14" t="s">
        <v>33</v>
      </c>
      <c r="AA368" s="9">
        <v>3</v>
      </c>
      <c r="AB368" s="7">
        <v>54.606163228557769</v>
      </c>
      <c r="AC368" s="6">
        <v>41.610179866415429</v>
      </c>
      <c r="AD368" s="13">
        <v>3.7836569050268043</v>
      </c>
      <c r="AE368" s="8">
        <v>3387.4686544850083</v>
      </c>
      <c r="AF368" s="6">
        <v>3591.3152149414491</v>
      </c>
      <c r="AG368" s="6">
        <v>2258.3124363233392</v>
      </c>
      <c r="AH368" s="6">
        <v>0</v>
      </c>
      <c r="AI368" s="6">
        <v>2.304985218470287</v>
      </c>
      <c r="AJ368" s="6"/>
      <c r="AK368" s="6"/>
      <c r="AL368" s="6"/>
      <c r="AM368" s="6"/>
      <c r="AN368" s="6">
        <v>22.351181606585296</v>
      </c>
      <c r="AO368" s="6">
        <v>9.3976383585847429</v>
      </c>
      <c r="AP368" s="6">
        <v>16.937343272425043</v>
      </c>
      <c r="AQ368" s="6">
        <v>114.66</v>
      </c>
      <c r="AR368" s="6"/>
      <c r="AS368" s="6"/>
      <c r="AT368" s="6">
        <v>6.151021688063838</v>
      </c>
      <c r="AU368" s="6">
        <v>1</v>
      </c>
      <c r="AV368" s="10"/>
      <c r="AW368" s="13">
        <v>538.69728224121729</v>
      </c>
      <c r="AX368" s="1" t="s">
        <v>150</v>
      </c>
      <c r="AY368" s="17">
        <v>50.784908136482898</v>
      </c>
      <c r="AZ368" s="12">
        <v>100</v>
      </c>
      <c r="BA368" s="12">
        <v>0</v>
      </c>
      <c r="BB368" s="12">
        <v>0</v>
      </c>
      <c r="BC368" s="12">
        <v>100</v>
      </c>
      <c r="BD368" s="12">
        <v>0</v>
      </c>
      <c r="BE368" s="12">
        <v>0</v>
      </c>
      <c r="BF368" s="18">
        <v>54.606163228557769</v>
      </c>
      <c r="BG368" s="18">
        <v>41.610179866415429</v>
      </c>
      <c r="BH368" s="18">
        <v>3.7836569050268043</v>
      </c>
      <c r="BI368" s="15"/>
      <c r="BJ368" s="19">
        <f t="shared" ca="1" si="42"/>
        <v>1</v>
      </c>
      <c r="BK368" s="18">
        <f t="shared" ca="1" si="43"/>
        <v>20.780785852280697</v>
      </c>
      <c r="BL368" s="17">
        <f t="shared" si="44"/>
        <v>4.7911450215110696</v>
      </c>
      <c r="BM368" s="17">
        <f t="shared" ca="1" si="45"/>
        <v>2.8712764765018535</v>
      </c>
      <c r="BN368" s="16">
        <f t="shared" si="46"/>
        <v>2.7041817590239448</v>
      </c>
      <c r="BO368" s="15"/>
      <c r="BP368" s="2"/>
    </row>
    <row r="369" spans="1:68" x14ac:dyDescent="0.2">
      <c r="A369">
        <v>17.8</v>
      </c>
      <c r="B369">
        <v>2.2000000000000002</v>
      </c>
      <c r="C369">
        <v>0.37343999999999999</v>
      </c>
      <c r="D369">
        <v>3.6360000000000003E-2</v>
      </c>
      <c r="E369">
        <v>2.409E-2</v>
      </c>
      <c r="F369">
        <v>1.7095499999999999</v>
      </c>
      <c r="G369">
        <v>2.17178</v>
      </c>
      <c r="I369" s="11">
        <f t="shared" si="40"/>
        <v>58.398950131233597</v>
      </c>
      <c r="J369" s="10">
        <f t="shared" si="41"/>
        <v>-50.948950131233595</v>
      </c>
      <c r="K369" s="6">
        <v>115</v>
      </c>
      <c r="L369" s="10">
        <v>6420.6036745406809</v>
      </c>
      <c r="M369" s="10">
        <v>2960.761154855631</v>
      </c>
      <c r="N369" s="10">
        <v>25.30621172353456</v>
      </c>
      <c r="O369" s="10">
        <v>58.632290547828561</v>
      </c>
      <c r="P369" s="10">
        <v>58.99820954772003</v>
      </c>
      <c r="Q369" s="10">
        <v>1.348428600738613</v>
      </c>
      <c r="R369" s="10">
        <v>2.285541563168882</v>
      </c>
      <c r="S369" s="10">
        <v>25.41104165912985</v>
      </c>
      <c r="T369" s="14" t="s">
        <v>34</v>
      </c>
      <c r="U369" s="6">
        <v>6</v>
      </c>
      <c r="V369" s="14" t="s">
        <v>154</v>
      </c>
      <c r="W369" s="6">
        <v>5</v>
      </c>
      <c r="X369" s="14" t="s">
        <v>154</v>
      </c>
      <c r="Y369" s="6">
        <v>5</v>
      </c>
      <c r="Z369" s="14" t="s">
        <v>118</v>
      </c>
      <c r="AA369" s="9">
        <v>5</v>
      </c>
      <c r="AB369" s="7">
        <v>5.5839182041549549</v>
      </c>
      <c r="AC369" s="6">
        <v>53.700304048885862</v>
      </c>
      <c r="AD369" s="13">
        <v>40.715777746959184</v>
      </c>
      <c r="AE369" s="8">
        <v>5899.8209547720026</v>
      </c>
      <c r="AF369" s="6">
        <v>6545.9141076675405</v>
      </c>
      <c r="AG369" s="6">
        <v>3933.2139698480023</v>
      </c>
      <c r="AH369" s="6">
        <v>2.1565015322459788</v>
      </c>
      <c r="AI369" s="6">
        <v>4.3753306267312393</v>
      </c>
      <c r="AJ369" s="6"/>
      <c r="AK369" s="6"/>
      <c r="AL369" s="6"/>
      <c r="AM369" s="6"/>
      <c r="AN369" s="6">
        <v>23.452916219131424</v>
      </c>
      <c r="AO369" s="6">
        <v>13.68628464808813</v>
      </c>
      <c r="AP369" s="6">
        <v>29.499104773860015</v>
      </c>
      <c r="AQ369" s="6">
        <v>114.66</v>
      </c>
      <c r="AR369" s="6"/>
      <c r="AS369" s="6"/>
      <c r="AT369" s="6">
        <v>11.515439534216757</v>
      </c>
      <c r="AU369" s="6">
        <v>1</v>
      </c>
      <c r="AV369" s="10"/>
      <c r="AW369" s="13">
        <v>981.88711615013108</v>
      </c>
      <c r="AX369" s="1" t="s">
        <v>150</v>
      </c>
      <c r="AY369" s="17">
        <v>50.948950131233602</v>
      </c>
      <c r="AZ369" s="12">
        <v>0</v>
      </c>
      <c r="BA369" s="12">
        <v>100</v>
      </c>
      <c r="BB369" s="12">
        <v>0</v>
      </c>
      <c r="BC369" s="12">
        <v>0</v>
      </c>
      <c r="BD369" s="12">
        <v>100</v>
      </c>
      <c r="BE369" s="12">
        <v>0</v>
      </c>
      <c r="BF369" s="18">
        <v>5.5839182041549549</v>
      </c>
      <c r="BG369" s="18">
        <v>53.700304048885862</v>
      </c>
      <c r="BH369" s="18">
        <v>40.715777746959184</v>
      </c>
      <c r="BI369" s="15"/>
      <c r="BJ369" s="19">
        <f t="shared" ca="1" si="42"/>
        <v>0.85943526139665571</v>
      </c>
      <c r="BK369" s="18">
        <f t="shared" ca="1" si="43"/>
        <v>39.49645090906634</v>
      </c>
      <c r="BL369" s="17">
        <f t="shared" si="44"/>
        <v>2.4170625070530067</v>
      </c>
      <c r="BM369" s="17">
        <f t="shared" ca="1" si="45"/>
        <v>2.4658298173303486</v>
      </c>
      <c r="BN369" s="16">
        <f t="shared" si="46"/>
        <v>2.3381602170511391</v>
      </c>
      <c r="BO369" s="15"/>
      <c r="BP369" s="2"/>
    </row>
    <row r="370" spans="1:68" x14ac:dyDescent="0.2">
      <c r="A370">
        <v>17.850000000000001</v>
      </c>
      <c r="B370">
        <v>2.1</v>
      </c>
      <c r="C370">
        <v>0.39961000000000002</v>
      </c>
      <c r="D370">
        <v>6.7510000000000001E-2</v>
      </c>
      <c r="E370">
        <v>2.6200000000000001E-2</v>
      </c>
      <c r="F370">
        <v>1.7091000000000001</v>
      </c>
      <c r="G370">
        <v>2.1719499999999998</v>
      </c>
      <c r="I370" s="11">
        <f t="shared" si="40"/>
        <v>58.562992125984252</v>
      </c>
      <c r="J370" s="10">
        <f t="shared" si="41"/>
        <v>-51.112992125984249</v>
      </c>
      <c r="K370" s="6">
        <v>115</v>
      </c>
      <c r="L370" s="10">
        <v>6439.4685039370061</v>
      </c>
      <c r="M370" s="10">
        <v>2969.3897637795153</v>
      </c>
      <c r="N370" s="10">
        <v>25.377296587926509</v>
      </c>
      <c r="O370" s="10">
        <v>65.53439591257451</v>
      </c>
      <c r="P370" s="10">
        <v>65.908449872847086</v>
      </c>
      <c r="Q370" s="10">
        <v>1.5652770824784572</v>
      </c>
      <c r="R370" s="10">
        <v>2.3749262583147459</v>
      </c>
      <c r="S370" s="10">
        <v>25.975969463373492</v>
      </c>
      <c r="T370" s="14" t="s">
        <v>34</v>
      </c>
      <c r="U370" s="6">
        <v>6</v>
      </c>
      <c r="V370" s="14" t="s">
        <v>154</v>
      </c>
      <c r="W370" s="6">
        <v>5</v>
      </c>
      <c r="X370" s="14" t="s">
        <v>154</v>
      </c>
      <c r="Y370" s="6">
        <v>5</v>
      </c>
      <c r="Z370" s="14" t="s">
        <v>118</v>
      </c>
      <c r="AA370" s="9">
        <v>5</v>
      </c>
      <c r="AB370" s="7">
        <v>5.2412038593678716</v>
      </c>
      <c r="AC370" s="6">
        <v>52.942569737428421</v>
      </c>
      <c r="AD370" s="13">
        <v>41.816226403203707</v>
      </c>
      <c r="AE370" s="8">
        <v>6590.8449872847095</v>
      </c>
      <c r="AF370" s="6">
        <v>7357.773861835647</v>
      </c>
      <c r="AG370" s="6">
        <v>4001</v>
      </c>
      <c r="AH370" s="6">
        <v>12.315556294909364</v>
      </c>
      <c r="AI370" s="6">
        <v>4.2106570530303653</v>
      </c>
      <c r="AJ370" s="6"/>
      <c r="AK370" s="6"/>
      <c r="AL370" s="6"/>
      <c r="AM370" s="6"/>
      <c r="AN370" s="6">
        <v>26.213758365029804</v>
      </c>
      <c r="AO370" s="6">
        <v>15.115652486765605</v>
      </c>
      <c r="AP370" s="6">
        <v>30</v>
      </c>
      <c r="AQ370" s="6">
        <v>114.66</v>
      </c>
      <c r="AR370" s="6"/>
      <c r="AS370" s="6"/>
      <c r="AT370" s="6">
        <v>12.977185380319346</v>
      </c>
      <c r="AU370" s="6">
        <v>1</v>
      </c>
      <c r="AV370" s="10"/>
      <c r="AW370" s="13">
        <v>1103.6660792753471</v>
      </c>
      <c r="AX370" s="1" t="s">
        <v>150</v>
      </c>
      <c r="AY370" s="17">
        <v>51.112992125984199</v>
      </c>
      <c r="AZ370" s="12">
        <v>0</v>
      </c>
      <c r="BA370" s="12">
        <v>100</v>
      </c>
      <c r="BB370" s="12">
        <v>0</v>
      </c>
      <c r="BC370" s="12">
        <v>0</v>
      </c>
      <c r="BD370" s="12">
        <v>100</v>
      </c>
      <c r="BE370" s="12">
        <v>0</v>
      </c>
      <c r="BF370" s="18">
        <v>5.2412038593678716</v>
      </c>
      <c r="BG370" s="18">
        <v>52.942569737428421</v>
      </c>
      <c r="BH370" s="18">
        <v>41.816226403203707</v>
      </c>
      <c r="BI370" s="15"/>
      <c r="BJ370" s="19">
        <f t="shared" ca="1" si="42"/>
        <v>0.84847564753523264</v>
      </c>
      <c r="BK370" s="18">
        <f t="shared" ca="1" si="43"/>
        <v>44.434973251682287</v>
      </c>
      <c r="BL370" s="17">
        <f t="shared" si="44"/>
        <v>2.4969040551807686</v>
      </c>
      <c r="BM370" s="17">
        <f t="shared" ca="1" si="45"/>
        <v>2.4365293381200153</v>
      </c>
      <c r="BN370" s="16">
        <f t="shared" si="46"/>
        <v>2.3143677689548112</v>
      </c>
      <c r="BO370" s="15"/>
      <c r="BP370" s="2"/>
    </row>
    <row r="371" spans="1:68" x14ac:dyDescent="0.2">
      <c r="A371">
        <v>17.899999999999999</v>
      </c>
      <c r="B371">
        <v>2.2000000000000002</v>
      </c>
      <c r="C371">
        <v>0.2838</v>
      </c>
      <c r="D371">
        <v>2.5100000000000001E-3</v>
      </c>
      <c r="E371">
        <v>1.308E-2</v>
      </c>
      <c r="F371">
        <v>1.70773</v>
      </c>
      <c r="G371">
        <v>2.1710500000000001</v>
      </c>
      <c r="I371" s="11">
        <f t="shared" si="40"/>
        <v>58.727034120734899</v>
      </c>
      <c r="J371" s="10">
        <f t="shared" si="41"/>
        <v>-51.277034120734896</v>
      </c>
      <c r="K371" s="6">
        <v>115</v>
      </c>
      <c r="L371" s="10">
        <v>6458.3333333333303</v>
      </c>
      <c r="M371" s="10">
        <v>2978.0183727033996</v>
      </c>
      <c r="N371" s="10">
        <v>25.448381452318458</v>
      </c>
      <c r="O371" s="10">
        <v>34.990535679818336</v>
      </c>
      <c r="P371" s="10">
        <v>35.314006379332554</v>
      </c>
      <c r="Q371" s="10">
        <v>1.1127842634386542</v>
      </c>
      <c r="R371" s="10">
        <v>3.1511130498348345</v>
      </c>
      <c r="S371" s="10">
        <v>22.463243021820613</v>
      </c>
      <c r="T371" s="14" t="s">
        <v>153</v>
      </c>
      <c r="U371" s="6">
        <v>5</v>
      </c>
      <c r="V371" s="14" t="s">
        <v>154</v>
      </c>
      <c r="W371" s="6">
        <v>5</v>
      </c>
      <c r="X371" s="14" t="s">
        <v>151</v>
      </c>
      <c r="Y371" s="6">
        <v>4</v>
      </c>
      <c r="Z371" s="14" t="s">
        <v>119</v>
      </c>
      <c r="AA371" s="9">
        <v>4</v>
      </c>
      <c r="AB371" s="7">
        <v>25.073804289747692</v>
      </c>
      <c r="AC371" s="6">
        <v>61.38000294452624</v>
      </c>
      <c r="AD371" s="13">
        <v>13.546192765726069</v>
      </c>
      <c r="AE371" s="8">
        <v>3531.4006379332554</v>
      </c>
      <c r="AF371" s="6">
        <v>3757.3178726341525</v>
      </c>
      <c r="AG371" s="6">
        <v>2354.2670919555035</v>
      </c>
      <c r="AH371" s="6">
        <v>0</v>
      </c>
      <c r="AI371" s="6">
        <v>3.1734818274844661</v>
      </c>
      <c r="AJ371" s="6"/>
      <c r="AK371" s="6"/>
      <c r="AL371" s="6"/>
      <c r="AM371" s="6"/>
      <c r="AN371" s="6">
        <v>17.495267839909168</v>
      </c>
      <c r="AO371" s="6">
        <v>9.3070555040720979</v>
      </c>
      <c r="AP371" s="6">
        <v>17.657003189666277</v>
      </c>
      <c r="AQ371" s="6">
        <v>114.66</v>
      </c>
      <c r="AR371" s="6"/>
      <c r="AS371" s="6"/>
      <c r="AT371" s="6">
        <v>6.3871631898337373</v>
      </c>
      <c r="AU371" s="6">
        <v>1</v>
      </c>
      <c r="AV371" s="10"/>
      <c r="AW371" s="13">
        <v>563.59768089512295</v>
      </c>
      <c r="AX371" s="1" t="s">
        <v>150</v>
      </c>
      <c r="AY371" s="17">
        <v>51.277034120734903</v>
      </c>
      <c r="AZ371" s="12">
        <v>0</v>
      </c>
      <c r="BA371" s="12">
        <v>100</v>
      </c>
      <c r="BB371" s="12">
        <v>0</v>
      </c>
      <c r="BC371" s="12">
        <v>0</v>
      </c>
      <c r="BD371" s="12">
        <v>100</v>
      </c>
      <c r="BE371" s="12">
        <v>0</v>
      </c>
      <c r="BF371" s="18">
        <v>25.073804289747692</v>
      </c>
      <c r="BG371" s="18">
        <v>61.38000294452624</v>
      </c>
      <c r="BH371" s="18">
        <v>13.546192765726069</v>
      </c>
      <c r="BI371" s="15"/>
      <c r="BJ371" s="19">
        <f t="shared" ca="1" si="42"/>
        <v>0.97392210448317196</v>
      </c>
      <c r="BK371" s="18">
        <f t="shared" ca="1" si="43"/>
        <v>21.739591187226591</v>
      </c>
      <c r="BL371" s="17">
        <f t="shared" si="44"/>
        <v>3.4682556416180841</v>
      </c>
      <c r="BM371" s="17">
        <f t="shared" ca="1" si="45"/>
        <v>2.7652500421363553</v>
      </c>
      <c r="BN371" s="16">
        <f t="shared" si="46"/>
        <v>2.5971763609544705</v>
      </c>
      <c r="BO371" s="15"/>
      <c r="BP371" s="2"/>
    </row>
    <row r="372" spans="1:68" x14ac:dyDescent="0.2">
      <c r="A372">
        <v>17.95</v>
      </c>
      <c r="B372">
        <v>2.2000000000000002</v>
      </c>
      <c r="C372">
        <v>0.24876999999999999</v>
      </c>
      <c r="D372">
        <v>-4.3209999999999998E-2</v>
      </c>
      <c r="E372">
        <v>2.1389999999999999E-2</v>
      </c>
      <c r="F372">
        <v>1.7072799999999999</v>
      </c>
      <c r="G372">
        <v>2.17225</v>
      </c>
      <c r="I372" s="11">
        <f t="shared" si="40"/>
        <v>58.891076115485561</v>
      </c>
      <c r="J372" s="10">
        <f t="shared" si="41"/>
        <v>-51.441076115485558</v>
      </c>
      <c r="K372" s="6">
        <v>115</v>
      </c>
      <c r="L372" s="10">
        <v>6477.1981627296564</v>
      </c>
      <c r="M372" s="10">
        <v>2986.6469816272843</v>
      </c>
      <c r="N372" s="10">
        <v>25.51946631671041</v>
      </c>
      <c r="O372" s="10">
        <v>25.751683905762132</v>
      </c>
      <c r="P372" s="10">
        <v>26.107193240710952</v>
      </c>
      <c r="Q372" s="10">
        <v>0.79450777595404198</v>
      </c>
      <c r="R372" s="10">
        <v>3.0432523658464556</v>
      </c>
      <c r="S372" s="10">
        <v>24.688148260334671</v>
      </c>
      <c r="T372" s="14" t="s">
        <v>153</v>
      </c>
      <c r="U372" s="6">
        <v>5</v>
      </c>
      <c r="V372" s="14" t="s">
        <v>151</v>
      </c>
      <c r="W372" s="6">
        <v>4</v>
      </c>
      <c r="X372" s="14" t="s">
        <v>151</v>
      </c>
      <c r="Y372" s="6">
        <v>4</v>
      </c>
      <c r="Z372" s="14" t="s">
        <v>119</v>
      </c>
      <c r="AA372" s="9">
        <v>4</v>
      </c>
      <c r="AB372" s="7">
        <v>30.716613041121761</v>
      </c>
      <c r="AC372" s="6">
        <v>58.973786583131272</v>
      </c>
      <c r="AD372" s="13">
        <v>10.309600375746967</v>
      </c>
      <c r="AE372" s="8">
        <v>2610.7193240710953</v>
      </c>
      <c r="AF372" s="6">
        <v>2673.0536898906507</v>
      </c>
      <c r="AG372" s="6">
        <v>1740.4795493807301</v>
      </c>
      <c r="AH372" s="6">
        <v>0</v>
      </c>
      <c r="AI372" s="6">
        <v>3.2859581782395435</v>
      </c>
      <c r="AJ372" s="6"/>
      <c r="AK372" s="6"/>
      <c r="AL372" s="6"/>
      <c r="AM372" s="6"/>
      <c r="AN372" s="6">
        <v>12.875841952881066</v>
      </c>
      <c r="AO372" s="6">
        <v>7.2658055763881144</v>
      </c>
      <c r="AP372" s="6">
        <v>13.183356845665111</v>
      </c>
      <c r="AQ372" s="6">
        <v>114.66</v>
      </c>
      <c r="AR372" s="6"/>
      <c r="AS372" s="6"/>
      <c r="AT372" s="6">
        <v>4.4528495234835965</v>
      </c>
      <c r="AU372" s="6">
        <v>1</v>
      </c>
      <c r="AV372" s="10"/>
      <c r="AW372" s="13">
        <v>400.95805348359761</v>
      </c>
      <c r="AX372" s="1" t="s">
        <v>150</v>
      </c>
      <c r="AY372" s="17">
        <v>51.4410761154856</v>
      </c>
      <c r="AZ372" s="12">
        <v>0</v>
      </c>
      <c r="BA372" s="12">
        <v>100</v>
      </c>
      <c r="BB372" s="12">
        <v>0</v>
      </c>
      <c r="BC372" s="12">
        <v>0</v>
      </c>
      <c r="BD372" s="12">
        <v>100</v>
      </c>
      <c r="BE372" s="12">
        <v>0</v>
      </c>
      <c r="BF372" s="18">
        <v>30.716613041121761</v>
      </c>
      <c r="BG372" s="18">
        <v>58.973786583131272</v>
      </c>
      <c r="BH372" s="18">
        <v>10.309600375746967</v>
      </c>
      <c r="BI372" s="15"/>
      <c r="BJ372" s="19">
        <f t="shared" ca="1" si="42"/>
        <v>1</v>
      </c>
      <c r="BK372" s="18">
        <f t="shared" ca="1" si="43"/>
        <v>15.313891665151601</v>
      </c>
      <c r="BL372" s="17">
        <f t="shared" si="44"/>
        <v>3.4742309493009915</v>
      </c>
      <c r="BM372" s="17">
        <f t="shared" ca="1" si="45"/>
        <v>2.8846936159877985</v>
      </c>
      <c r="BN372" s="16">
        <f t="shared" si="46"/>
        <v>2.6873243913679574</v>
      </c>
      <c r="BO372" s="15"/>
      <c r="BP372" s="2"/>
    </row>
    <row r="373" spans="1:68" x14ac:dyDescent="0.2">
      <c r="A373">
        <v>18</v>
      </c>
      <c r="B373">
        <v>2.1</v>
      </c>
      <c r="C373">
        <v>0.26765</v>
      </c>
      <c r="D373">
        <v>-2.9350000000000001E-2</v>
      </c>
      <c r="E373">
        <v>7.1999999999999995E-2</v>
      </c>
      <c r="F373">
        <v>1.7044999999999999</v>
      </c>
      <c r="G373">
        <v>2.1736499999999999</v>
      </c>
      <c r="I373" s="11">
        <f t="shared" si="40"/>
        <v>59.055118110236215</v>
      </c>
      <c r="J373" s="10">
        <f t="shared" si="41"/>
        <v>-51.605118110236212</v>
      </c>
      <c r="K373" s="6">
        <v>115</v>
      </c>
      <c r="L373" s="10">
        <v>6496.0629921259815</v>
      </c>
      <c r="M373" s="10">
        <v>2995.2755905511685</v>
      </c>
      <c r="N373" s="10">
        <v>25.590551181102359</v>
      </c>
      <c r="O373" s="10">
        <v>30.731116434856656</v>
      </c>
      <c r="P373" s="10">
        <v>31.281749156008271</v>
      </c>
      <c r="Q373" s="10">
        <v>0.89099316782929816</v>
      </c>
      <c r="R373" s="10">
        <v>2.8482843570726781</v>
      </c>
      <c r="S373" s="10">
        <v>38.238383413306565</v>
      </c>
      <c r="T373" s="14" t="s">
        <v>153</v>
      </c>
      <c r="U373" s="6">
        <v>5</v>
      </c>
      <c r="V373" s="14" t="s">
        <v>151</v>
      </c>
      <c r="W373" s="6">
        <v>4</v>
      </c>
      <c r="X373" s="14" t="s">
        <v>151</v>
      </c>
      <c r="Y373" s="6">
        <v>4</v>
      </c>
      <c r="Z373" s="14" t="s">
        <v>119</v>
      </c>
      <c r="AA373" s="9">
        <v>4</v>
      </c>
      <c r="AB373" s="7">
        <v>22.867473250504382</v>
      </c>
      <c r="AC373" s="6">
        <v>62.020633075609588</v>
      </c>
      <c r="AD373" s="13">
        <v>15.111893673886028</v>
      </c>
      <c r="AE373" s="8">
        <v>3128.1749156008273</v>
      </c>
      <c r="AF373" s="6">
        <v>3280.7152781964342</v>
      </c>
      <c r="AG373" s="6">
        <v>2085.4499437338845</v>
      </c>
      <c r="AH373" s="6">
        <v>260.18397734820081</v>
      </c>
      <c r="AI373" s="6">
        <v>3.5108854125356683</v>
      </c>
      <c r="AJ373" s="6"/>
      <c r="AK373" s="6"/>
      <c r="AL373" s="6"/>
      <c r="AM373" s="6"/>
      <c r="AN373" s="6">
        <v>15.365558217428328</v>
      </c>
      <c r="AO373" s="6">
        <v>8.3297410882602936</v>
      </c>
      <c r="AP373" s="6">
        <v>15.640874578004135</v>
      </c>
      <c r="AQ373" s="6">
        <v>114.66</v>
      </c>
      <c r="AR373" s="6"/>
      <c r="AS373" s="6"/>
      <c r="AT373" s="6">
        <v>5.5035766631780456</v>
      </c>
      <c r="AU373" s="6">
        <v>1</v>
      </c>
      <c r="AV373" s="10"/>
      <c r="AW373" s="13">
        <v>492.10729172946515</v>
      </c>
      <c r="AX373" s="1" t="s">
        <v>150</v>
      </c>
      <c r="AY373" s="17">
        <v>51.605118110236198</v>
      </c>
      <c r="AZ373" s="12">
        <v>0</v>
      </c>
      <c r="BA373" s="12">
        <v>100</v>
      </c>
      <c r="BB373" s="12">
        <v>0</v>
      </c>
      <c r="BC373" s="12">
        <v>0</v>
      </c>
      <c r="BD373" s="12">
        <v>100</v>
      </c>
      <c r="BE373" s="12">
        <v>0</v>
      </c>
      <c r="BF373" s="18">
        <v>22.867473250504382</v>
      </c>
      <c r="BG373" s="18">
        <v>62.020633075609588</v>
      </c>
      <c r="BH373" s="18">
        <v>15.111893673886028</v>
      </c>
      <c r="BI373" s="15"/>
      <c r="BJ373" s="19">
        <f t="shared" ca="1" si="42"/>
        <v>0.98384123621275621</v>
      </c>
      <c r="BK373" s="18">
        <f t="shared" ca="1" si="43"/>
        <v>18.823455377261912</v>
      </c>
      <c r="BL373" s="17">
        <f t="shared" si="44"/>
        <v>3.1782911515241299</v>
      </c>
      <c r="BM373" s="17">
        <f t="shared" ca="1" si="45"/>
        <v>2.7902143316223302</v>
      </c>
      <c r="BN373" s="16">
        <f t="shared" si="46"/>
        <v>2.608503157563737</v>
      </c>
      <c r="BO373" s="15"/>
      <c r="BP373" s="2"/>
    </row>
    <row r="374" spans="1:68" x14ac:dyDescent="0.2">
      <c r="A374">
        <v>18.05</v>
      </c>
      <c r="B374">
        <v>2.1</v>
      </c>
      <c r="C374">
        <v>0.27228000000000002</v>
      </c>
      <c r="D374">
        <v>-1.7819999999999999E-2</v>
      </c>
      <c r="E374">
        <v>7.2959999999999997E-2</v>
      </c>
      <c r="F374">
        <v>1.7051000000000001</v>
      </c>
      <c r="G374">
        <v>2.17645</v>
      </c>
      <c r="I374" s="11">
        <f t="shared" si="40"/>
        <v>59.219160104986877</v>
      </c>
      <c r="J374" s="10">
        <f t="shared" si="41"/>
        <v>-51.769160104986874</v>
      </c>
      <c r="K374" s="6">
        <v>115</v>
      </c>
      <c r="L374" s="10">
        <v>6514.9278215223076</v>
      </c>
      <c r="M374" s="10">
        <v>3003.9041994750532</v>
      </c>
      <c r="N374" s="10">
        <v>25.661636045494312</v>
      </c>
      <c r="O374" s="10">
        <v>31.952237865455583</v>
      </c>
      <c r="P374" s="10">
        <v>32.506571800809027</v>
      </c>
      <c r="Q374" s="10">
        <v>0.97125843249897426</v>
      </c>
      <c r="R374" s="10">
        <v>2.9878833069527233</v>
      </c>
      <c r="S374" s="10">
        <v>38.495412177322628</v>
      </c>
      <c r="T374" s="14" t="s">
        <v>153</v>
      </c>
      <c r="U374" s="6">
        <v>5</v>
      </c>
      <c r="V374" s="14" t="s">
        <v>151</v>
      </c>
      <c r="W374" s="6">
        <v>4</v>
      </c>
      <c r="X374" s="14" t="s">
        <v>151</v>
      </c>
      <c r="Y374" s="6">
        <v>4</v>
      </c>
      <c r="Z374" s="14" t="s">
        <v>119</v>
      </c>
      <c r="AA374" s="9">
        <v>4</v>
      </c>
      <c r="AB374" s="7">
        <v>24.540333704670857</v>
      </c>
      <c r="AC374" s="6">
        <v>61.552494234692787</v>
      </c>
      <c r="AD374" s="13">
        <v>13.907172060636359</v>
      </c>
      <c r="AE374" s="8">
        <v>3250.6571800809024</v>
      </c>
      <c r="AF374" s="6">
        <v>3423.7023640908565</v>
      </c>
      <c r="AG374" s="6">
        <v>2167.1047867206016</v>
      </c>
      <c r="AH374" s="6">
        <v>264.00910899761107</v>
      </c>
      <c r="AI374" s="6">
        <v>3.3468509217646725</v>
      </c>
      <c r="AJ374" s="6"/>
      <c r="AK374" s="6"/>
      <c r="AL374" s="6"/>
      <c r="AM374" s="6"/>
      <c r="AN374" s="6">
        <v>15.976118932727791</v>
      </c>
      <c r="AO374" s="6">
        <v>8.6527676335304555</v>
      </c>
      <c r="AP374" s="6">
        <v>16.253285900404514</v>
      </c>
      <c r="AQ374" s="6">
        <v>114.66</v>
      </c>
      <c r="AR374" s="6"/>
      <c r="AS374" s="6"/>
      <c r="AT374" s="6">
        <v>5.7372166603472401</v>
      </c>
      <c r="AU374" s="6">
        <v>1</v>
      </c>
      <c r="AV374" s="10"/>
      <c r="AW374" s="13">
        <v>513.55535461362842</v>
      </c>
      <c r="AX374" s="1" t="s">
        <v>150</v>
      </c>
      <c r="AY374" s="17">
        <v>51.769160104986902</v>
      </c>
      <c r="AZ374" s="12">
        <v>0</v>
      </c>
      <c r="BA374" s="12">
        <v>100</v>
      </c>
      <c r="BB374" s="12">
        <v>0</v>
      </c>
      <c r="BC374" s="12">
        <v>0</v>
      </c>
      <c r="BD374" s="12">
        <v>100</v>
      </c>
      <c r="BE374" s="12">
        <v>0</v>
      </c>
      <c r="BF374" s="18">
        <v>24.540333704670857</v>
      </c>
      <c r="BG374" s="18">
        <v>61.552494234692787</v>
      </c>
      <c r="BH374" s="18">
        <v>13.907172060636359</v>
      </c>
      <c r="BI374" s="15"/>
      <c r="BJ374" s="19">
        <f t="shared" ca="1" si="42"/>
        <v>0.9833873905802254</v>
      </c>
      <c r="BK374" s="18">
        <f t="shared" ca="1" si="43"/>
        <v>19.587132633071981</v>
      </c>
      <c r="BL374" s="17">
        <f t="shared" si="44"/>
        <v>3.3206429274701019</v>
      </c>
      <c r="BM374" s="17">
        <f t="shared" ca="1" si="45"/>
        <v>2.7884880472384861</v>
      </c>
      <c r="BN374" s="16">
        <f t="shared" si="46"/>
        <v>2.6091903640846192</v>
      </c>
      <c r="BO374" s="15"/>
      <c r="BP374" s="2"/>
    </row>
    <row r="375" spans="1:68" x14ac:dyDescent="0.2">
      <c r="A375">
        <v>18.100000000000001</v>
      </c>
      <c r="B375">
        <v>2.1</v>
      </c>
      <c r="C375">
        <v>0.23197999999999999</v>
      </c>
      <c r="D375">
        <v>-3.61E-2</v>
      </c>
      <c r="E375">
        <v>8.6190000000000003E-2</v>
      </c>
      <c r="F375">
        <v>1.7009000000000001</v>
      </c>
      <c r="G375">
        <v>2.17605</v>
      </c>
      <c r="I375" s="11">
        <f t="shared" si="40"/>
        <v>59.383202099737531</v>
      </c>
      <c r="J375" s="10">
        <f t="shared" si="41"/>
        <v>-51.933202099737528</v>
      </c>
      <c r="K375" s="6">
        <v>115</v>
      </c>
      <c r="L375" s="10">
        <v>6533.7926509186327</v>
      </c>
      <c r="M375" s="10">
        <v>3012.5328083989375</v>
      </c>
      <c r="N375" s="10">
        <v>25.732720909886261</v>
      </c>
      <c r="O375" s="10">
        <v>21.3234703377803</v>
      </c>
      <c r="P375" s="10">
        <v>21.928811631352733</v>
      </c>
      <c r="Q375" s="10">
        <v>0.84400352892901109</v>
      </c>
      <c r="R375" s="10">
        <v>3.8488338680528242</v>
      </c>
      <c r="S375" s="10">
        <v>42.037589831418998</v>
      </c>
      <c r="T375" s="14" t="s">
        <v>153</v>
      </c>
      <c r="U375" s="6">
        <v>4</v>
      </c>
      <c r="V375" s="14" t="s">
        <v>151</v>
      </c>
      <c r="W375" s="6">
        <v>4</v>
      </c>
      <c r="X375" s="14" t="s">
        <v>33</v>
      </c>
      <c r="Y375" s="6">
        <v>3</v>
      </c>
      <c r="Z375" s="14" t="s">
        <v>33</v>
      </c>
      <c r="AA375" s="9">
        <v>3</v>
      </c>
      <c r="AB375" s="7">
        <v>56.606951433868609</v>
      </c>
      <c r="AC375" s="6">
        <v>39.846971018372983</v>
      </c>
      <c r="AD375" s="13">
        <v>3.5460775477584101</v>
      </c>
      <c r="AE375" s="8">
        <v>2192.8811631352733</v>
      </c>
      <c r="AF375" s="6">
        <v>2178.1502953668028</v>
      </c>
      <c r="AG375" s="6">
        <v>1461.9207754235156</v>
      </c>
      <c r="AH375" s="6">
        <v>335.41444638581629</v>
      </c>
      <c r="AI375" s="6">
        <v>2.5981895667165107</v>
      </c>
      <c r="AJ375" s="6"/>
      <c r="AK375" s="6"/>
      <c r="AL375" s="6"/>
      <c r="AM375" s="6"/>
      <c r="AN375" s="6">
        <v>14.215646891853533</v>
      </c>
      <c r="AO375" s="6">
        <v>6.5652740595506156</v>
      </c>
      <c r="AP375" s="6">
        <v>11.233445427964609</v>
      </c>
      <c r="AQ375" s="6">
        <v>114.66</v>
      </c>
      <c r="AR375" s="6"/>
      <c r="AS375" s="6"/>
      <c r="AT375" s="6">
        <v>3.5569630172768716</v>
      </c>
      <c r="AU375" s="6">
        <v>1</v>
      </c>
      <c r="AV375" s="10"/>
      <c r="AW375" s="13">
        <v>326.72254430502039</v>
      </c>
      <c r="AX375" s="1" t="s">
        <v>150</v>
      </c>
      <c r="AY375" s="17">
        <v>51.9332020997375</v>
      </c>
      <c r="AZ375" s="12">
        <v>100</v>
      </c>
      <c r="BA375" s="12">
        <v>0</v>
      </c>
      <c r="BB375" s="12">
        <v>0</v>
      </c>
      <c r="BC375" s="12">
        <v>100</v>
      </c>
      <c r="BD375" s="12">
        <v>0</v>
      </c>
      <c r="BE375" s="12">
        <v>0</v>
      </c>
      <c r="BF375" s="18">
        <v>56.606951433868609</v>
      </c>
      <c r="BG375" s="18">
        <v>39.846971018372983</v>
      </c>
      <c r="BH375" s="18">
        <v>3.5460775477584101</v>
      </c>
      <c r="BI375" s="15"/>
      <c r="BJ375" s="19">
        <f t="shared" ca="1" si="42"/>
        <v>1</v>
      </c>
      <c r="BK375" s="18">
        <f t="shared" ca="1" si="43"/>
        <v>12.38951838390873</v>
      </c>
      <c r="BL375" s="17">
        <f t="shared" si="44"/>
        <v>4.522598645930386</v>
      </c>
      <c r="BM375" s="17">
        <f t="shared" ca="1" si="45"/>
        <v>3.0276972439763083</v>
      </c>
      <c r="BN375" s="16">
        <f t="shared" si="46"/>
        <v>2.8107262602697651</v>
      </c>
      <c r="BO375" s="15"/>
      <c r="BP375" s="2"/>
    </row>
    <row r="376" spans="1:68" x14ac:dyDescent="0.2">
      <c r="A376">
        <v>18.149999999999999</v>
      </c>
      <c r="B376">
        <v>2.2000000000000002</v>
      </c>
      <c r="C376">
        <v>0.22856000000000001</v>
      </c>
      <c r="D376">
        <v>-6.862E-2</v>
      </c>
      <c r="E376">
        <v>9.6939999999999998E-2</v>
      </c>
      <c r="F376">
        <v>1.7012799999999999</v>
      </c>
      <c r="G376">
        <v>2.1796000000000002</v>
      </c>
      <c r="I376" s="11">
        <f t="shared" si="40"/>
        <v>59.547244094488178</v>
      </c>
      <c r="J376" s="10">
        <f t="shared" si="41"/>
        <v>-52.097244094488175</v>
      </c>
      <c r="K376" s="6">
        <v>115</v>
      </c>
      <c r="L376" s="10">
        <v>6552.657480314957</v>
      </c>
      <c r="M376" s="10">
        <v>3021.1614173228218</v>
      </c>
      <c r="N376" s="10">
        <v>25.80380577427821</v>
      </c>
      <c r="O376" s="10">
        <v>20.421475674141362</v>
      </c>
      <c r="P376" s="10">
        <v>21.068262855911385</v>
      </c>
      <c r="Q376" s="10">
        <v>0.61761789084940499</v>
      </c>
      <c r="R376" s="10">
        <v>2.9315083786137222</v>
      </c>
      <c r="S376" s="10">
        <v>44.915776511807231</v>
      </c>
      <c r="T376" s="14" t="s">
        <v>153</v>
      </c>
      <c r="U376" s="6">
        <v>5</v>
      </c>
      <c r="V376" s="14" t="s">
        <v>151</v>
      </c>
      <c r="W376" s="6">
        <v>4</v>
      </c>
      <c r="X376" s="14" t="s">
        <v>33</v>
      </c>
      <c r="Y376" s="6">
        <v>3</v>
      </c>
      <c r="Z376" s="14" t="s">
        <v>33</v>
      </c>
      <c r="AA376" s="9">
        <v>3</v>
      </c>
      <c r="AB376" s="7">
        <v>35.500864351862781</v>
      </c>
      <c r="AC376" s="6">
        <v>56.259513313525098</v>
      </c>
      <c r="AD376" s="13">
        <v>8.2396223346121218</v>
      </c>
      <c r="AE376" s="8">
        <v>2106.8262855911385</v>
      </c>
      <c r="AF376" s="6">
        <v>2075.7995671150961</v>
      </c>
      <c r="AG376" s="6">
        <v>1404.550857060759</v>
      </c>
      <c r="AH376" s="6">
        <v>393.16054088631131</v>
      </c>
      <c r="AI376" s="6">
        <v>3.4112131737207894</v>
      </c>
      <c r="AJ376" s="6"/>
      <c r="AK376" s="6"/>
      <c r="AL376" s="6"/>
      <c r="AM376" s="6"/>
      <c r="AN376" s="6">
        <v>10.210737837070681</v>
      </c>
      <c r="AO376" s="6">
        <v>6.1272634432377995</v>
      </c>
      <c r="AP376" s="6">
        <v>10.831855999425313</v>
      </c>
      <c r="AQ376" s="6">
        <v>114.66</v>
      </c>
      <c r="AR376" s="6"/>
      <c r="AS376" s="6"/>
      <c r="AT376" s="6">
        <v>3.3708755002090274</v>
      </c>
      <c r="AU376" s="6">
        <v>1</v>
      </c>
      <c r="AV376" s="10"/>
      <c r="AW376" s="13">
        <v>311.36993506726441</v>
      </c>
      <c r="AX376" s="1" t="s">
        <v>150</v>
      </c>
      <c r="AY376" s="17">
        <v>52.097244094488197</v>
      </c>
      <c r="AZ376" s="12">
        <v>0</v>
      </c>
      <c r="BA376" s="12">
        <v>100</v>
      </c>
      <c r="BB376" s="12">
        <v>0</v>
      </c>
      <c r="BC376" s="12">
        <v>100</v>
      </c>
      <c r="BD376" s="12">
        <v>0</v>
      </c>
      <c r="BE376" s="12">
        <v>0</v>
      </c>
      <c r="BF376" s="18">
        <v>35.500864351862781</v>
      </c>
      <c r="BG376" s="18">
        <v>56.259513313525098</v>
      </c>
      <c r="BH376" s="18">
        <v>8.2396223346121218</v>
      </c>
      <c r="BI376" s="15"/>
      <c r="BJ376" s="19">
        <f t="shared" ca="1" si="42"/>
        <v>1</v>
      </c>
      <c r="BK376" s="18">
        <f t="shared" ca="1" si="43"/>
        <v>11.778208217368332</v>
      </c>
      <c r="BL376" s="17">
        <f t="shared" si="44"/>
        <v>3.4713364316166944</v>
      </c>
      <c r="BM376" s="17">
        <f t="shared" ca="1" si="45"/>
        <v>2.9755956588535084</v>
      </c>
      <c r="BN376" s="16">
        <f t="shared" si="46"/>
        <v>2.7499923821413459</v>
      </c>
      <c r="BO376" s="15"/>
      <c r="BP376" s="2"/>
    </row>
    <row r="377" spans="1:68" x14ac:dyDescent="0.2">
      <c r="A377">
        <v>18.2</v>
      </c>
      <c r="B377">
        <v>2.2000000000000002</v>
      </c>
      <c r="C377">
        <v>0.23571</v>
      </c>
      <c r="D377">
        <v>-1.567E-2</v>
      </c>
      <c r="E377">
        <v>0.10609</v>
      </c>
      <c r="F377">
        <v>1.7000999999999999</v>
      </c>
      <c r="G377">
        <v>2.1821000000000002</v>
      </c>
      <c r="I377" s="11">
        <f t="shared" si="40"/>
        <v>59.71128608923884</v>
      </c>
      <c r="J377" s="10">
        <f t="shared" si="41"/>
        <v>-52.261286089238837</v>
      </c>
      <c r="K377" s="6">
        <v>115</v>
      </c>
      <c r="L377" s="10">
        <v>6571.522309711283</v>
      </c>
      <c r="M377" s="10">
        <v>3029.7900262467065</v>
      </c>
      <c r="N377" s="10">
        <v>25.874890638670163</v>
      </c>
      <c r="O377" s="10">
        <v>22.307224751632134</v>
      </c>
      <c r="P377" s="10">
        <v>22.989289131263362</v>
      </c>
      <c r="Q377" s="10">
        <v>0.98622550266721387</v>
      </c>
      <c r="R377" s="10">
        <v>4.2899347475952876</v>
      </c>
      <c r="S377" s="10">
        <v>47.365581918835353</v>
      </c>
      <c r="T377" s="14" t="s">
        <v>153</v>
      </c>
      <c r="U377" s="6">
        <v>4</v>
      </c>
      <c r="V377" s="14" t="s">
        <v>151</v>
      </c>
      <c r="W377" s="6">
        <v>4</v>
      </c>
      <c r="X377" s="14" t="s">
        <v>33</v>
      </c>
      <c r="Y377" s="6">
        <v>3</v>
      </c>
      <c r="Z377" s="14" t="s">
        <v>33</v>
      </c>
      <c r="AA377" s="9">
        <v>3</v>
      </c>
      <c r="AB377" s="7">
        <v>67.297470222448624</v>
      </c>
      <c r="AC377" s="6">
        <v>30.047220387648352</v>
      </c>
      <c r="AD377" s="13">
        <v>2.6553093899030258</v>
      </c>
      <c r="AE377" s="8">
        <v>2298.9289131263363</v>
      </c>
      <c r="AF377" s="6">
        <v>2300.6929624861327</v>
      </c>
      <c r="AG377" s="6">
        <v>1532.6192754175577</v>
      </c>
      <c r="AH377" s="6">
        <v>442.09422062054108</v>
      </c>
      <c r="AI377" s="6">
        <v>2.3310377869046786</v>
      </c>
      <c r="AJ377" s="6"/>
      <c r="AK377" s="6"/>
      <c r="AL377" s="6"/>
      <c r="AM377" s="6"/>
      <c r="AN377" s="6">
        <v>14.871483167754755</v>
      </c>
      <c r="AO377" s="6">
        <v>6.9312976436532532</v>
      </c>
      <c r="AP377" s="6">
        <v>11.728334927922901</v>
      </c>
      <c r="AQ377" s="6">
        <v>114.66</v>
      </c>
      <c r="AR377" s="6"/>
      <c r="AS377" s="6"/>
      <c r="AT377" s="6">
        <v>3.7433872002355151</v>
      </c>
      <c r="AU377" s="6">
        <v>1</v>
      </c>
      <c r="AV377" s="10"/>
      <c r="AW377" s="13">
        <v>345.1039443729199</v>
      </c>
      <c r="AX377" s="1" t="s">
        <v>150</v>
      </c>
      <c r="AY377" s="17">
        <v>52.261286089238801</v>
      </c>
      <c r="AZ377" s="12">
        <v>100</v>
      </c>
      <c r="BA377" s="12">
        <v>0</v>
      </c>
      <c r="BB377" s="12">
        <v>0</v>
      </c>
      <c r="BC377" s="12">
        <v>100</v>
      </c>
      <c r="BD377" s="12">
        <v>0</v>
      </c>
      <c r="BE377" s="12">
        <v>0</v>
      </c>
      <c r="BF377" s="18">
        <v>67.297470222448624</v>
      </c>
      <c r="BG377" s="18">
        <v>30.047220387648352</v>
      </c>
      <c r="BH377" s="18">
        <v>2.6553093899030258</v>
      </c>
      <c r="BI377" s="15"/>
      <c r="BJ377" s="19">
        <f t="shared" ca="1" si="42"/>
        <v>1</v>
      </c>
      <c r="BK377" s="18">
        <f t="shared" ca="1" si="43"/>
        <v>13.006530357363665</v>
      </c>
      <c r="BL377" s="17">
        <f t="shared" si="44"/>
        <v>5.0053244467086504</v>
      </c>
      <c r="BM377" s="17">
        <f t="shared" ca="1" si="45"/>
        <v>3.0387818829062208</v>
      </c>
      <c r="BN377" s="16">
        <f t="shared" si="46"/>
        <v>2.8257020387717642</v>
      </c>
      <c r="BO377" s="15"/>
      <c r="BP377" s="2"/>
    </row>
    <row r="378" spans="1:68" x14ac:dyDescent="0.2">
      <c r="A378">
        <v>18.25</v>
      </c>
      <c r="B378">
        <v>2.2000000000000002</v>
      </c>
      <c r="C378">
        <v>0.28333000000000003</v>
      </c>
      <c r="D378">
        <v>-3.2009999999999997E-2</v>
      </c>
      <c r="E378">
        <v>8.5019999999999998E-2</v>
      </c>
      <c r="F378">
        <v>1.6998500000000001</v>
      </c>
      <c r="G378">
        <v>2.1857500000000001</v>
      </c>
      <c r="I378" s="11">
        <f t="shared" si="40"/>
        <v>59.875328083989501</v>
      </c>
      <c r="J378" s="10">
        <f t="shared" si="41"/>
        <v>-52.425328083989498</v>
      </c>
      <c r="K378" s="6">
        <v>115</v>
      </c>
      <c r="L378" s="10">
        <v>6590.3871391076091</v>
      </c>
      <c r="M378" s="10">
        <v>3038.4186351705912</v>
      </c>
      <c r="N378" s="10">
        <v>25.945975503062115</v>
      </c>
      <c r="O378" s="10">
        <v>34.866577348850427</v>
      </c>
      <c r="P378" s="10">
        <v>35.467407787614377</v>
      </c>
      <c r="Q378" s="10">
        <v>0.8724757693885925</v>
      </c>
      <c r="R378" s="10">
        <v>2.459936668090164</v>
      </c>
      <c r="S378" s="10">
        <v>41.724336025274425</v>
      </c>
      <c r="T378" s="14" t="s">
        <v>34</v>
      </c>
      <c r="U378" s="6">
        <v>6</v>
      </c>
      <c r="V378" s="14" t="s">
        <v>154</v>
      </c>
      <c r="W378" s="6">
        <v>5</v>
      </c>
      <c r="X378" s="14" t="s">
        <v>151</v>
      </c>
      <c r="Y378" s="6">
        <v>4</v>
      </c>
      <c r="Z378" s="14" t="s">
        <v>119</v>
      </c>
      <c r="AA378" s="9">
        <v>4</v>
      </c>
      <c r="AB378" s="7">
        <v>14.198204055016944</v>
      </c>
      <c r="AC378" s="6">
        <v>62.065514699523277</v>
      </c>
      <c r="AD378" s="13">
        <v>23.736281245459782</v>
      </c>
      <c r="AE378" s="8">
        <v>3546.7407787614379</v>
      </c>
      <c r="AF378" s="6">
        <v>3767.5972262099981</v>
      </c>
      <c r="AG378" s="6">
        <v>2364.493852507625</v>
      </c>
      <c r="AH378" s="6">
        <v>324.58341645693895</v>
      </c>
      <c r="AI378" s="6">
        <v>4.0651453062666691</v>
      </c>
      <c r="AJ378" s="6"/>
      <c r="AK378" s="6"/>
      <c r="AL378" s="6"/>
      <c r="AM378" s="6"/>
      <c r="AN378" s="6">
        <v>13.946630939540171</v>
      </c>
      <c r="AO378" s="6">
        <v>9.0781792734275548</v>
      </c>
      <c r="AP378" s="6">
        <v>17.733703893807188</v>
      </c>
      <c r="AQ378" s="6">
        <v>114.66</v>
      </c>
      <c r="AR378" s="6"/>
      <c r="AS378" s="6"/>
      <c r="AT378" s="6">
        <v>6.2632560678883973</v>
      </c>
      <c r="AU378" s="6">
        <v>1</v>
      </c>
      <c r="AV378" s="10"/>
      <c r="AW378" s="13">
        <v>565.13958393149971</v>
      </c>
      <c r="AX378" s="1" t="s">
        <v>150</v>
      </c>
      <c r="AY378" s="17">
        <v>52.425328083989498</v>
      </c>
      <c r="AZ378" s="12">
        <v>0</v>
      </c>
      <c r="BA378" s="12">
        <v>100</v>
      </c>
      <c r="BB378" s="12">
        <v>0</v>
      </c>
      <c r="BC378" s="12">
        <v>0</v>
      </c>
      <c r="BD378" s="12">
        <v>100</v>
      </c>
      <c r="BE378" s="12">
        <v>0</v>
      </c>
      <c r="BF378" s="18">
        <v>14.198204055016944</v>
      </c>
      <c r="BG378" s="18">
        <v>62.065514699523277</v>
      </c>
      <c r="BH378" s="18">
        <v>23.736281245459782</v>
      </c>
      <c r="BI378" s="15"/>
      <c r="BJ378" s="19">
        <f t="shared" ca="1" si="42"/>
        <v>0.95104439329159274</v>
      </c>
      <c r="BK378" s="18">
        <f t="shared" ca="1" si="43"/>
        <v>21.553394249416282</v>
      </c>
      <c r="BL378" s="17">
        <f t="shared" si="44"/>
        <v>2.7118922044812486</v>
      </c>
      <c r="BM378" s="17">
        <f t="shared" ca="1" si="45"/>
        <v>2.7014579365836622</v>
      </c>
      <c r="BN378" s="16">
        <f t="shared" si="46"/>
        <v>2.5258571584740364</v>
      </c>
      <c r="BO378" s="15"/>
      <c r="BP378" s="2"/>
    </row>
    <row r="379" spans="1:68" x14ac:dyDescent="0.2">
      <c r="A379">
        <v>18.3</v>
      </c>
      <c r="B379">
        <v>2.1</v>
      </c>
      <c r="C379">
        <v>0.27544000000000002</v>
      </c>
      <c r="D379">
        <v>-5.8900000000000003E-3</v>
      </c>
      <c r="E379">
        <v>4.7059999999999998E-2</v>
      </c>
      <c r="F379">
        <v>1.6995</v>
      </c>
      <c r="G379">
        <v>2.1856300000000002</v>
      </c>
      <c r="I379" s="11">
        <f t="shared" si="40"/>
        <v>60.039370078740156</v>
      </c>
      <c r="J379" s="10">
        <f t="shared" si="41"/>
        <v>-52.589370078740153</v>
      </c>
      <c r="K379" s="6">
        <v>115</v>
      </c>
      <c r="L379" s="10">
        <v>6609.2519685039342</v>
      </c>
      <c r="M379" s="10">
        <v>3047.0472440944754</v>
      </c>
      <c r="N379" s="10">
        <v>26.017060367454068</v>
      </c>
      <c r="O379" s="10">
        <v>32.785659835367589</v>
      </c>
      <c r="P379" s="10">
        <v>33.240138095900797</v>
      </c>
      <c r="Q379" s="10">
        <v>1.0543082683627409</v>
      </c>
      <c r="R379" s="10">
        <v>3.1717926842571069</v>
      </c>
      <c r="S379" s="10">
        <v>31.560990314805888</v>
      </c>
      <c r="T379" s="14" t="s">
        <v>153</v>
      </c>
      <c r="U379" s="6">
        <v>5</v>
      </c>
      <c r="V379" s="14" t="s">
        <v>151</v>
      </c>
      <c r="W379" s="6">
        <v>4</v>
      </c>
      <c r="X379" s="14" t="s">
        <v>151</v>
      </c>
      <c r="Y379" s="6">
        <v>4</v>
      </c>
      <c r="Z379" s="14" t="s">
        <v>119</v>
      </c>
      <c r="AA379" s="9">
        <v>4</v>
      </c>
      <c r="AB379" s="7">
        <v>27.326817081977651</v>
      </c>
      <c r="AC379" s="6">
        <v>60.539417774017267</v>
      </c>
      <c r="AD379" s="13">
        <v>12.133765144005082</v>
      </c>
      <c r="AE379" s="8">
        <v>3324.0138095900793</v>
      </c>
      <c r="AF379" s="6">
        <v>3504.4558019262631</v>
      </c>
      <c r="AG379" s="6">
        <v>2216.0092063933866</v>
      </c>
      <c r="AH379" s="6">
        <v>114.04655891695174</v>
      </c>
      <c r="AI379" s="6">
        <v>3.1527911800900652</v>
      </c>
      <c r="AJ379" s="6"/>
      <c r="AK379" s="6"/>
      <c r="AL379" s="6"/>
      <c r="AM379" s="6"/>
      <c r="AN379" s="6">
        <v>16.392829917683795</v>
      </c>
      <c r="AO379" s="6">
        <v>8.9074479626831522</v>
      </c>
      <c r="AP379" s="6">
        <v>16.620069047950398</v>
      </c>
      <c r="AQ379" s="6">
        <v>114.66</v>
      </c>
      <c r="AR379" s="6"/>
      <c r="AS379" s="6"/>
      <c r="AT379" s="6">
        <v>5.7863884092736511</v>
      </c>
      <c r="AU379" s="6">
        <v>1</v>
      </c>
      <c r="AV379" s="10"/>
      <c r="AW379" s="13">
        <v>525.6683702889394</v>
      </c>
      <c r="AX379" s="1" t="s">
        <v>150</v>
      </c>
      <c r="AY379" s="17">
        <v>52.589370078740203</v>
      </c>
      <c r="AZ379" s="12">
        <v>0</v>
      </c>
      <c r="BA379" s="12">
        <v>100</v>
      </c>
      <c r="BB379" s="12">
        <v>0</v>
      </c>
      <c r="BC379" s="12">
        <v>0</v>
      </c>
      <c r="BD379" s="12">
        <v>100</v>
      </c>
      <c r="BE379" s="12">
        <v>0</v>
      </c>
      <c r="BF379" s="18">
        <v>27.326817081977651</v>
      </c>
      <c r="BG379" s="18">
        <v>60.539417774017267</v>
      </c>
      <c r="BH379" s="18">
        <v>12.133765144005082</v>
      </c>
      <c r="BI379" s="15"/>
      <c r="BJ379" s="19">
        <f t="shared" ca="1" si="42"/>
        <v>0.98962676935529026</v>
      </c>
      <c r="BK379" s="18">
        <f t="shared" ca="1" si="43"/>
        <v>19.722943611699908</v>
      </c>
      <c r="BL379" s="17">
        <f t="shared" si="44"/>
        <v>3.5219316256576656</v>
      </c>
      <c r="BM379" s="17">
        <f t="shared" ca="1" si="45"/>
        <v>2.8021889269930682</v>
      </c>
      <c r="BN379" s="16">
        <f t="shared" si="46"/>
        <v>2.6188083288399739</v>
      </c>
      <c r="BO379" s="15"/>
      <c r="BP379" s="2"/>
    </row>
    <row r="380" spans="1:68" x14ac:dyDescent="0.2">
      <c r="A380"/>
      <c r="B380"/>
      <c r="C380">
        <v>0.15042</v>
      </c>
      <c r="D380">
        <v>-0.16220999999999999</v>
      </c>
      <c r="E380">
        <v>-6.6189999999999999E-2</v>
      </c>
      <c r="F380">
        <v>1.95733</v>
      </c>
      <c r="G380">
        <v>1.9503999999999999</v>
      </c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AW380" s="13"/>
      <c r="AY380" s="17"/>
      <c r="AZ380" s="12"/>
      <c r="BA380" s="12"/>
      <c r="BB380" s="12"/>
      <c r="BC380" s="12"/>
      <c r="BD380" s="12"/>
      <c r="BE380" s="12"/>
      <c r="BF380" s="18"/>
      <c r="BG380" s="18"/>
      <c r="BH380" s="18"/>
      <c r="BI380" s="15"/>
      <c r="BJ380" s="19"/>
      <c r="BK380" s="18"/>
      <c r="BL380" s="17"/>
      <c r="BM380" s="17"/>
      <c r="BN380" s="16"/>
      <c r="BO380" s="15"/>
      <c r="BP380" s="2"/>
    </row>
    <row r="381" spans="1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AW381" s="13"/>
      <c r="AY381" s="17"/>
      <c r="AZ381" s="12"/>
      <c r="BA381" s="12"/>
      <c r="BB381" s="12"/>
      <c r="BC381" s="12"/>
      <c r="BD381" s="12"/>
      <c r="BE381" s="12"/>
      <c r="BF381" s="18"/>
      <c r="BG381" s="18"/>
      <c r="BH381" s="18"/>
      <c r="BI381" s="15"/>
      <c r="BJ381" s="19"/>
      <c r="BK381" s="18"/>
      <c r="BL381" s="17"/>
      <c r="BM381" s="17"/>
      <c r="BN381" s="16"/>
      <c r="BO381" s="15"/>
      <c r="BP381" s="2"/>
    </row>
    <row r="382" spans="1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AW382" s="13"/>
      <c r="AY382" s="17"/>
      <c r="AZ382" s="12"/>
      <c r="BA382" s="12"/>
      <c r="BB382" s="12"/>
      <c r="BC382" s="12"/>
      <c r="BD382" s="12"/>
      <c r="BE382" s="12"/>
      <c r="BF382" s="18"/>
      <c r="BG382" s="18"/>
      <c r="BH382" s="18"/>
      <c r="BI382" s="15"/>
      <c r="BJ382" s="19"/>
      <c r="BK382" s="18"/>
      <c r="BL382" s="17"/>
      <c r="BM382" s="17"/>
      <c r="BN382" s="16"/>
      <c r="BO382" s="15"/>
      <c r="BP382" s="2"/>
    </row>
    <row r="383" spans="1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AW383" s="13"/>
      <c r="AY383" s="17"/>
      <c r="AZ383" s="12"/>
      <c r="BA383" s="12"/>
      <c r="BB383" s="12"/>
      <c r="BC383" s="12"/>
      <c r="BD383" s="12"/>
      <c r="BE383" s="12"/>
      <c r="BF383" s="18"/>
      <c r="BG383" s="18"/>
      <c r="BH383" s="18"/>
      <c r="BI383" s="15"/>
      <c r="BJ383" s="19"/>
      <c r="BK383" s="18"/>
      <c r="BL383" s="17"/>
      <c r="BM383" s="17"/>
      <c r="BN383" s="16"/>
      <c r="BO383" s="15"/>
      <c r="BP383" s="2"/>
    </row>
    <row r="384" spans="1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AW384" s="13"/>
      <c r="AY384" s="17"/>
      <c r="AZ384" s="12"/>
      <c r="BA384" s="12"/>
      <c r="BB384" s="12"/>
      <c r="BC384" s="12"/>
      <c r="BD384" s="12"/>
      <c r="BE384" s="12"/>
      <c r="BF384" s="18"/>
      <c r="BG384" s="18"/>
      <c r="BH384" s="18"/>
      <c r="BI384" s="15"/>
      <c r="BJ384" s="19"/>
      <c r="BK384" s="18"/>
      <c r="BL384" s="17"/>
      <c r="BM384" s="17"/>
      <c r="BN384" s="16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AW385" s="13"/>
      <c r="AY385" s="17"/>
      <c r="AZ385" s="12"/>
      <c r="BA385" s="12"/>
      <c r="BB385" s="12"/>
      <c r="BC385" s="12"/>
      <c r="BD385" s="12"/>
      <c r="BE385" s="12"/>
      <c r="BF385" s="18"/>
      <c r="BG385" s="18"/>
      <c r="BH385" s="18"/>
      <c r="BI385" s="15"/>
      <c r="BJ385" s="19"/>
      <c r="BK385" s="18"/>
      <c r="BL385" s="17"/>
      <c r="BM385" s="17"/>
      <c r="BN385" s="16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AW386" s="13"/>
      <c r="AY386" s="17"/>
      <c r="AZ386" s="12"/>
      <c r="BA386" s="12"/>
      <c r="BB386" s="12"/>
      <c r="BC386" s="12"/>
      <c r="BD386" s="12"/>
      <c r="BE386" s="12"/>
      <c r="BF386" s="18"/>
      <c r="BG386" s="18"/>
      <c r="BH386" s="18"/>
      <c r="BI386" s="15"/>
      <c r="BJ386" s="19"/>
      <c r="BK386" s="18"/>
      <c r="BL386" s="17"/>
      <c r="BM386" s="17"/>
      <c r="BN386" s="16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AW387" s="13"/>
      <c r="AY387" s="17"/>
      <c r="AZ387" s="12"/>
      <c r="BA387" s="12"/>
      <c r="BB387" s="12"/>
      <c r="BC387" s="12"/>
      <c r="BD387" s="12"/>
      <c r="BE387" s="12"/>
      <c r="BF387" s="18"/>
      <c r="BG387" s="18"/>
      <c r="BH387" s="18"/>
      <c r="BI387" s="15"/>
      <c r="BJ387" s="19"/>
      <c r="BK387" s="18"/>
      <c r="BL387" s="17"/>
      <c r="BM387" s="17"/>
      <c r="BN387" s="16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AW388" s="13"/>
      <c r="AY388" s="17"/>
      <c r="AZ388" s="12"/>
      <c r="BA388" s="12"/>
      <c r="BB388" s="12"/>
      <c r="BC388" s="12"/>
      <c r="BD388" s="12"/>
      <c r="BE388" s="12"/>
      <c r="BF388" s="18"/>
      <c r="BG388" s="18"/>
      <c r="BH388" s="18"/>
      <c r="BI388" s="15"/>
      <c r="BJ388" s="19"/>
      <c r="BK388" s="18"/>
      <c r="BL388" s="17"/>
      <c r="BM388" s="17"/>
      <c r="BN388" s="16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AW389" s="13"/>
      <c r="AY389" s="17"/>
      <c r="AZ389" s="12"/>
      <c r="BA389" s="12"/>
      <c r="BB389" s="12"/>
      <c r="BC389" s="12"/>
      <c r="BD389" s="12"/>
      <c r="BE389" s="12"/>
      <c r="BF389" s="18"/>
      <c r="BG389" s="18"/>
      <c r="BH389" s="18"/>
      <c r="BI389" s="15"/>
      <c r="BJ389" s="19"/>
      <c r="BK389" s="18"/>
      <c r="BL389" s="17"/>
      <c r="BM389" s="17"/>
      <c r="BN389" s="16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AW390" s="13"/>
      <c r="AY390" s="17"/>
      <c r="AZ390" s="12"/>
      <c r="BA390" s="12"/>
      <c r="BB390" s="12"/>
      <c r="BC390" s="12"/>
      <c r="BD390" s="12"/>
      <c r="BE390" s="12"/>
      <c r="BF390" s="18"/>
      <c r="BG390" s="18"/>
      <c r="BH390" s="18"/>
      <c r="BI390" s="15"/>
      <c r="BJ390" s="19"/>
      <c r="BK390" s="18"/>
      <c r="BL390" s="17"/>
      <c r="BM390" s="17"/>
      <c r="BN390" s="16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AW391" s="13"/>
      <c r="AY391" s="17"/>
      <c r="AZ391" s="12"/>
      <c r="BA391" s="12"/>
      <c r="BB391" s="12"/>
      <c r="BC391" s="12"/>
      <c r="BD391" s="12"/>
      <c r="BE391" s="12"/>
      <c r="BF391" s="18"/>
      <c r="BG391" s="18"/>
      <c r="BH391" s="18"/>
      <c r="BI391" s="15"/>
      <c r="BJ391" s="19"/>
      <c r="BK391" s="18"/>
      <c r="BL391" s="17"/>
      <c r="BM391" s="17"/>
      <c r="BN391" s="16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AW392" s="13"/>
      <c r="AY392" s="17"/>
      <c r="AZ392" s="12"/>
      <c r="BA392" s="12"/>
      <c r="BB392" s="12"/>
      <c r="BC392" s="12"/>
      <c r="BD392" s="12"/>
      <c r="BE392" s="12"/>
      <c r="BF392" s="18"/>
      <c r="BG392" s="18"/>
      <c r="BH392" s="18"/>
      <c r="BI392" s="15"/>
      <c r="BJ392" s="19"/>
      <c r="BK392" s="18"/>
      <c r="BL392" s="17"/>
      <c r="BM392" s="17"/>
      <c r="BN392" s="16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AW393" s="13"/>
      <c r="AY393" s="17"/>
      <c r="AZ393" s="12"/>
      <c r="BA393" s="12"/>
      <c r="BB393" s="12"/>
      <c r="BC393" s="12"/>
      <c r="BD393" s="12"/>
      <c r="BE393" s="12"/>
      <c r="BF393" s="18"/>
      <c r="BG393" s="18"/>
      <c r="BH393" s="18"/>
      <c r="BI393" s="15"/>
      <c r="BJ393" s="19"/>
      <c r="BK393" s="18"/>
      <c r="BL393" s="17"/>
      <c r="BM393" s="17"/>
      <c r="BN393" s="16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AW394" s="13"/>
      <c r="AY394" s="17"/>
      <c r="AZ394" s="12"/>
      <c r="BA394" s="12"/>
      <c r="BB394" s="12"/>
      <c r="BC394" s="12"/>
      <c r="BD394" s="12"/>
      <c r="BE394" s="12"/>
      <c r="BF394" s="18"/>
      <c r="BG394" s="18"/>
      <c r="BH394" s="18"/>
      <c r="BI394" s="15"/>
      <c r="BJ394" s="19"/>
      <c r="BK394" s="18"/>
      <c r="BL394" s="17"/>
      <c r="BM394" s="17"/>
      <c r="BN394" s="16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AW395" s="13"/>
      <c r="AY395" s="17"/>
      <c r="AZ395" s="12"/>
      <c r="BA395" s="12"/>
      <c r="BB395" s="12"/>
      <c r="BC395" s="12"/>
      <c r="BD395" s="12"/>
      <c r="BE395" s="12"/>
      <c r="BF395" s="18"/>
      <c r="BG395" s="18"/>
      <c r="BH395" s="18"/>
      <c r="BI395" s="15"/>
      <c r="BJ395" s="19"/>
      <c r="BK395" s="18"/>
      <c r="BL395" s="17"/>
      <c r="BM395" s="17"/>
      <c r="BN395" s="16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AW396" s="13"/>
      <c r="AY396" s="17"/>
      <c r="AZ396" s="12"/>
      <c r="BA396" s="12"/>
      <c r="BB396" s="12"/>
      <c r="BC396" s="12"/>
      <c r="BD396" s="12"/>
      <c r="BE396" s="12"/>
      <c r="BF396" s="18"/>
      <c r="BG396" s="18"/>
      <c r="BH396" s="18"/>
      <c r="BI396" s="15"/>
      <c r="BJ396" s="19"/>
      <c r="BK396" s="18"/>
      <c r="BL396" s="17"/>
      <c r="BM396" s="17"/>
      <c r="BN396" s="16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AW397" s="13"/>
      <c r="AY397" s="17"/>
      <c r="AZ397" s="12"/>
      <c r="BA397" s="12"/>
      <c r="BB397" s="12"/>
      <c r="BC397" s="12"/>
      <c r="BD397" s="12"/>
      <c r="BE397" s="12"/>
      <c r="BF397" s="18"/>
      <c r="BG397" s="18"/>
      <c r="BH397" s="18"/>
      <c r="BI397" s="15"/>
      <c r="BJ397" s="19"/>
      <c r="BK397" s="18"/>
      <c r="BL397" s="17"/>
      <c r="BM397" s="17"/>
      <c r="BN397" s="16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AW398" s="13"/>
      <c r="AY398" s="17"/>
      <c r="AZ398" s="12"/>
      <c r="BA398" s="12"/>
      <c r="BB398" s="12"/>
      <c r="BC398" s="12"/>
      <c r="BD398" s="12"/>
      <c r="BE398" s="12"/>
      <c r="BF398" s="18"/>
      <c r="BG398" s="18"/>
      <c r="BH398" s="18"/>
      <c r="BI398" s="15"/>
      <c r="BJ398" s="19"/>
      <c r="BK398" s="18"/>
      <c r="BL398" s="17"/>
      <c r="BM398" s="17"/>
      <c r="BN398" s="16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AW399" s="13"/>
      <c r="AY399" s="17"/>
      <c r="AZ399" s="12"/>
      <c r="BA399" s="12"/>
      <c r="BB399" s="12"/>
      <c r="BC399" s="12"/>
      <c r="BD399" s="12"/>
      <c r="BE399" s="12"/>
      <c r="BF399" s="18"/>
      <c r="BG399" s="18"/>
      <c r="BH399" s="18"/>
      <c r="BI399" s="15"/>
      <c r="BJ399" s="19"/>
      <c r="BK399" s="18"/>
      <c r="BL399" s="17"/>
      <c r="BM399" s="17"/>
      <c r="BN399" s="16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AW400" s="13"/>
      <c r="AY400" s="17"/>
      <c r="AZ400" s="12"/>
      <c r="BA400" s="12"/>
      <c r="BB400" s="12"/>
      <c r="BC400" s="12"/>
      <c r="BD400" s="12"/>
      <c r="BE400" s="12"/>
      <c r="BF400" s="18"/>
      <c r="BG400" s="18"/>
      <c r="BH400" s="18"/>
      <c r="BI400" s="15"/>
      <c r="BJ400" s="19"/>
      <c r="BK400" s="18"/>
      <c r="BL400" s="17"/>
      <c r="BM400" s="17"/>
      <c r="BN400" s="16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AW401" s="13"/>
      <c r="AY401" s="17"/>
      <c r="AZ401" s="12"/>
      <c r="BA401" s="12"/>
      <c r="BB401" s="12"/>
      <c r="BC401" s="12"/>
      <c r="BD401" s="12"/>
      <c r="BE401" s="12"/>
      <c r="BF401" s="18"/>
      <c r="BG401" s="18"/>
      <c r="BH401" s="18"/>
      <c r="BI401" s="15"/>
      <c r="BJ401" s="19"/>
      <c r="BK401" s="18"/>
      <c r="BL401" s="17"/>
      <c r="BM401" s="17"/>
      <c r="BN401" s="16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AW402" s="13"/>
      <c r="AY402" s="17"/>
      <c r="AZ402" s="12"/>
      <c r="BA402" s="12"/>
      <c r="BB402" s="12"/>
      <c r="BC402" s="12"/>
      <c r="BD402" s="12"/>
      <c r="BE402" s="12"/>
      <c r="BF402" s="18"/>
      <c r="BG402" s="18"/>
      <c r="BH402" s="18"/>
      <c r="BI402" s="15"/>
      <c r="BJ402" s="19"/>
      <c r="BK402" s="18"/>
      <c r="BL402" s="17"/>
      <c r="BM402" s="17"/>
      <c r="BN402" s="16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AW403" s="13"/>
      <c r="AY403" s="17"/>
      <c r="AZ403" s="12"/>
      <c r="BA403" s="12"/>
      <c r="BB403" s="12"/>
      <c r="BC403" s="12"/>
      <c r="BD403" s="12"/>
      <c r="BE403" s="12"/>
      <c r="BF403" s="18"/>
      <c r="BG403" s="18"/>
      <c r="BH403" s="18"/>
      <c r="BI403" s="15"/>
      <c r="BJ403" s="19"/>
      <c r="BK403" s="18"/>
      <c r="BL403" s="17"/>
      <c r="BM403" s="17"/>
      <c r="BN403" s="16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AW404" s="13"/>
      <c r="AY404" s="17"/>
      <c r="AZ404" s="12"/>
      <c r="BA404" s="12"/>
      <c r="BB404" s="12"/>
      <c r="BC404" s="12"/>
      <c r="BD404" s="12"/>
      <c r="BE404" s="12"/>
      <c r="BF404" s="18"/>
      <c r="BG404" s="18"/>
      <c r="BH404" s="18"/>
      <c r="BI404" s="15"/>
      <c r="BJ404" s="19"/>
      <c r="BK404" s="18"/>
      <c r="BL404" s="17"/>
      <c r="BM404" s="17"/>
      <c r="BN404" s="16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AW405" s="13"/>
      <c r="AY405" s="17"/>
      <c r="AZ405" s="12"/>
      <c r="BA405" s="12"/>
      <c r="BB405" s="12"/>
      <c r="BC405" s="12"/>
      <c r="BD405" s="12"/>
      <c r="BE405" s="12"/>
      <c r="BF405" s="18"/>
      <c r="BG405" s="18"/>
      <c r="BH405" s="18"/>
      <c r="BI405" s="15"/>
      <c r="BJ405" s="19"/>
      <c r="BK405" s="18"/>
      <c r="BL405" s="17"/>
      <c r="BM405" s="17"/>
      <c r="BN405" s="16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AW406" s="13"/>
      <c r="AY406" s="17"/>
      <c r="AZ406" s="12"/>
      <c r="BA406" s="12"/>
      <c r="BB406" s="12"/>
      <c r="BC406" s="12"/>
      <c r="BD406" s="12"/>
      <c r="BE406" s="12"/>
      <c r="BF406" s="18"/>
      <c r="BG406" s="18"/>
      <c r="BH406" s="18"/>
      <c r="BI406" s="15"/>
      <c r="BJ406" s="19"/>
      <c r="BK406" s="18"/>
      <c r="BL406" s="17"/>
      <c r="BM406" s="17"/>
      <c r="BN406" s="16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AW407" s="13"/>
      <c r="AY407" s="17"/>
      <c r="AZ407" s="12"/>
      <c r="BA407" s="12"/>
      <c r="BB407" s="12"/>
      <c r="BC407" s="12"/>
      <c r="BD407" s="12"/>
      <c r="BE407" s="12"/>
      <c r="BF407" s="18"/>
      <c r="BG407" s="18"/>
      <c r="BH407" s="18"/>
      <c r="BI407" s="15"/>
      <c r="BJ407" s="19"/>
      <c r="BK407" s="18"/>
      <c r="BL407" s="17"/>
      <c r="BM407" s="17"/>
      <c r="BN407" s="16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AW408" s="13"/>
      <c r="AY408" s="17"/>
      <c r="AZ408" s="12"/>
      <c r="BA408" s="12"/>
      <c r="BB408" s="12"/>
      <c r="BC408" s="12"/>
      <c r="BD408" s="12"/>
      <c r="BE408" s="12"/>
      <c r="BF408" s="18"/>
      <c r="BG408" s="18"/>
      <c r="BH408" s="18"/>
      <c r="BI408" s="15"/>
      <c r="BJ408" s="19"/>
      <c r="BK408" s="18"/>
      <c r="BL408" s="17"/>
      <c r="BM408" s="17"/>
      <c r="BN408" s="16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AW409" s="13"/>
      <c r="AY409" s="17"/>
      <c r="AZ409" s="12"/>
      <c r="BA409" s="12"/>
      <c r="BB409" s="12"/>
      <c r="BC409" s="12"/>
      <c r="BD409" s="12"/>
      <c r="BE409" s="12"/>
      <c r="BF409" s="18"/>
      <c r="BG409" s="18"/>
      <c r="BH409" s="18"/>
      <c r="BI409" s="15"/>
      <c r="BJ409" s="19"/>
      <c r="BK409" s="18"/>
      <c r="BL409" s="17"/>
      <c r="BM409" s="17"/>
      <c r="BN409" s="16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AW410" s="13"/>
      <c r="AY410" s="17"/>
      <c r="AZ410" s="12"/>
      <c r="BA410" s="12"/>
      <c r="BB410" s="12"/>
      <c r="BC410" s="12"/>
      <c r="BD410" s="12"/>
      <c r="BE410" s="12"/>
      <c r="BF410" s="18"/>
      <c r="BG410" s="18"/>
      <c r="BH410" s="18"/>
      <c r="BI410" s="15"/>
      <c r="BJ410" s="19"/>
      <c r="BK410" s="18"/>
      <c r="BL410" s="17"/>
      <c r="BM410" s="17"/>
      <c r="BN410" s="16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AW411" s="13"/>
      <c r="AY411" s="17"/>
      <c r="AZ411" s="12"/>
      <c r="BA411" s="12"/>
      <c r="BB411" s="12"/>
      <c r="BC411" s="12"/>
      <c r="BD411" s="12"/>
      <c r="BE411" s="12"/>
      <c r="BF411" s="18"/>
      <c r="BG411" s="18"/>
      <c r="BH411" s="18"/>
      <c r="BI411" s="15"/>
      <c r="BJ411" s="19"/>
      <c r="BK411" s="18"/>
      <c r="BL411" s="17"/>
      <c r="BM411" s="17"/>
      <c r="BN411" s="16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AW412" s="13"/>
      <c r="AY412" s="17"/>
      <c r="AZ412" s="12"/>
      <c r="BA412" s="12"/>
      <c r="BB412" s="12"/>
      <c r="BC412" s="12"/>
      <c r="BD412" s="12"/>
      <c r="BE412" s="12"/>
      <c r="BF412" s="18"/>
      <c r="BG412" s="18"/>
      <c r="BH412" s="18"/>
      <c r="BI412" s="15"/>
      <c r="BJ412" s="19"/>
      <c r="BK412" s="18"/>
      <c r="BL412" s="17"/>
      <c r="BM412" s="17"/>
      <c r="BN412" s="16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AW413" s="13"/>
      <c r="AY413" s="17"/>
      <c r="AZ413" s="12"/>
      <c r="BA413" s="12"/>
      <c r="BB413" s="12"/>
      <c r="BC413" s="12"/>
      <c r="BD413" s="12"/>
      <c r="BE413" s="12"/>
      <c r="BF413" s="18"/>
      <c r="BG413" s="18"/>
      <c r="BH413" s="18"/>
      <c r="BI413" s="15"/>
      <c r="BJ413" s="19"/>
      <c r="BK413" s="18"/>
      <c r="BL413" s="17"/>
      <c r="BM413" s="17"/>
      <c r="BN413" s="16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AW414" s="13"/>
      <c r="AY414" s="17"/>
      <c r="AZ414" s="12"/>
      <c r="BA414" s="12"/>
      <c r="BB414" s="12"/>
      <c r="BC414" s="12"/>
      <c r="BD414" s="12"/>
      <c r="BE414" s="12"/>
      <c r="BF414" s="18"/>
      <c r="BG414" s="18"/>
      <c r="BH414" s="18"/>
      <c r="BI414" s="15"/>
      <c r="BJ414" s="19"/>
      <c r="BK414" s="18"/>
      <c r="BL414" s="17"/>
      <c r="BM414" s="17"/>
      <c r="BN414" s="16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AW415" s="13"/>
      <c r="AY415" s="17"/>
      <c r="AZ415" s="12"/>
      <c r="BA415" s="12"/>
      <c r="BB415" s="12"/>
      <c r="BC415" s="12"/>
      <c r="BD415" s="12"/>
      <c r="BE415" s="12"/>
      <c r="BF415" s="18"/>
      <c r="BG415" s="18"/>
      <c r="BH415" s="18"/>
      <c r="BI415" s="15"/>
      <c r="BJ415" s="19"/>
      <c r="BK415" s="18"/>
      <c r="BL415" s="17"/>
      <c r="BM415" s="17"/>
      <c r="BN415" s="16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AW416" s="13"/>
      <c r="AY416" s="17"/>
      <c r="AZ416" s="12"/>
      <c r="BA416" s="12"/>
      <c r="BB416" s="12"/>
      <c r="BC416" s="12"/>
      <c r="BD416" s="12"/>
      <c r="BE416" s="12"/>
      <c r="BF416" s="18"/>
      <c r="BG416" s="18"/>
      <c r="BH416" s="18"/>
      <c r="BI416" s="15"/>
      <c r="BJ416" s="19"/>
      <c r="BK416" s="18"/>
      <c r="BL416" s="17"/>
      <c r="BM416" s="17"/>
      <c r="BN416" s="16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AW417" s="13"/>
      <c r="AY417" s="17"/>
      <c r="AZ417" s="12"/>
      <c r="BA417" s="12"/>
      <c r="BB417" s="12"/>
      <c r="BC417" s="12"/>
      <c r="BD417" s="12"/>
      <c r="BE417" s="12"/>
      <c r="BF417" s="18"/>
      <c r="BG417" s="18"/>
      <c r="BH417" s="18"/>
      <c r="BI417" s="15"/>
      <c r="BJ417" s="19"/>
      <c r="BK417" s="18"/>
      <c r="BL417" s="17"/>
      <c r="BM417" s="17"/>
      <c r="BN417" s="16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AW418" s="13"/>
      <c r="AY418" s="17"/>
      <c r="AZ418" s="12"/>
      <c r="BA418" s="12"/>
      <c r="BB418" s="12"/>
      <c r="BC418" s="12"/>
      <c r="BD418" s="12"/>
      <c r="BE418" s="12"/>
      <c r="BF418" s="18"/>
      <c r="BG418" s="18"/>
      <c r="BH418" s="18"/>
      <c r="BI418" s="15"/>
      <c r="BJ418" s="19"/>
      <c r="BK418" s="18"/>
      <c r="BL418" s="17"/>
      <c r="BM418" s="17"/>
      <c r="BN418" s="16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AW419" s="13"/>
      <c r="AY419" s="17"/>
      <c r="AZ419" s="12"/>
      <c r="BA419" s="12"/>
      <c r="BB419" s="12"/>
      <c r="BC419" s="12"/>
      <c r="BD419" s="12"/>
      <c r="BE419" s="12"/>
      <c r="BF419" s="18"/>
      <c r="BG419" s="18"/>
      <c r="BH419" s="18"/>
      <c r="BI419" s="15"/>
      <c r="BJ419" s="19"/>
      <c r="BK419" s="18"/>
      <c r="BL419" s="17"/>
      <c r="BM419" s="17"/>
      <c r="BN419" s="16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AW420" s="13"/>
      <c r="AY420" s="17"/>
      <c r="AZ420" s="12"/>
      <c r="BA420" s="12"/>
      <c r="BB420" s="12"/>
      <c r="BC420" s="12"/>
      <c r="BD420" s="12"/>
      <c r="BE420" s="12"/>
      <c r="BF420" s="18"/>
      <c r="BG420" s="18"/>
      <c r="BH420" s="18"/>
      <c r="BI420" s="15"/>
      <c r="BJ420" s="19"/>
      <c r="BK420" s="18"/>
      <c r="BL420" s="17"/>
      <c r="BM420" s="17"/>
      <c r="BN420" s="16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AW421" s="13"/>
      <c r="AY421" s="17"/>
      <c r="AZ421" s="12"/>
      <c r="BA421" s="12"/>
      <c r="BB421" s="12"/>
      <c r="BC421" s="12"/>
      <c r="BD421" s="12"/>
      <c r="BE421" s="12"/>
      <c r="BF421" s="18"/>
      <c r="BG421" s="18"/>
      <c r="BH421" s="18"/>
      <c r="BI421" s="15"/>
      <c r="BJ421" s="19"/>
      <c r="BK421" s="18"/>
      <c r="BL421" s="17"/>
      <c r="BM421" s="17"/>
      <c r="BN421" s="16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AW422" s="13"/>
      <c r="AY422" s="17"/>
      <c r="AZ422" s="12"/>
      <c r="BA422" s="12"/>
      <c r="BB422" s="12"/>
      <c r="BC422" s="12"/>
      <c r="BD422" s="12"/>
      <c r="BE422" s="12"/>
      <c r="BF422" s="18"/>
      <c r="BG422" s="18"/>
      <c r="BH422" s="18"/>
      <c r="BI422" s="15"/>
      <c r="BJ422" s="19"/>
      <c r="BK422" s="18"/>
      <c r="BL422" s="17"/>
      <c r="BM422" s="17"/>
      <c r="BN422" s="16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AW423" s="13"/>
      <c r="AY423" s="17"/>
      <c r="AZ423" s="12"/>
      <c r="BA423" s="12"/>
      <c r="BB423" s="12"/>
      <c r="BC423" s="12"/>
      <c r="BD423" s="12"/>
      <c r="BE423" s="12"/>
      <c r="BF423" s="18"/>
      <c r="BG423" s="18"/>
      <c r="BH423" s="18"/>
      <c r="BI423" s="15"/>
      <c r="BJ423" s="19"/>
      <c r="BK423" s="18"/>
      <c r="BL423" s="17"/>
      <c r="BM423" s="17"/>
      <c r="BN423" s="16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AW424" s="13"/>
      <c r="AY424" s="17"/>
      <c r="AZ424" s="12"/>
      <c r="BA424" s="12"/>
      <c r="BB424" s="12"/>
      <c r="BC424" s="12"/>
      <c r="BD424" s="12"/>
      <c r="BE424" s="12"/>
      <c r="BF424" s="18"/>
      <c r="BG424" s="18"/>
      <c r="BH424" s="18"/>
      <c r="BI424" s="15"/>
      <c r="BJ424" s="19"/>
      <c r="BK424" s="18"/>
      <c r="BL424" s="17"/>
      <c r="BM424" s="17"/>
      <c r="BN424" s="16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AW425" s="13"/>
      <c r="AY425" s="17"/>
      <c r="AZ425" s="12"/>
      <c r="BA425" s="12"/>
      <c r="BB425" s="12"/>
      <c r="BC425" s="12"/>
      <c r="BD425" s="12"/>
      <c r="BE425" s="12"/>
      <c r="BF425" s="18"/>
      <c r="BG425" s="18"/>
      <c r="BH425" s="18"/>
      <c r="BI425" s="15"/>
      <c r="BJ425" s="19"/>
      <c r="BK425" s="18"/>
      <c r="BL425" s="17"/>
      <c r="BM425" s="17"/>
      <c r="BN425" s="16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AW426" s="13"/>
      <c r="AY426" s="17"/>
      <c r="AZ426" s="12"/>
      <c r="BA426" s="12"/>
      <c r="BB426" s="12"/>
      <c r="BC426" s="12"/>
      <c r="BD426" s="12"/>
      <c r="BE426" s="12"/>
      <c r="BF426" s="18"/>
      <c r="BG426" s="18"/>
      <c r="BH426" s="18"/>
      <c r="BI426" s="15"/>
      <c r="BJ426" s="19"/>
      <c r="BK426" s="18"/>
      <c r="BL426" s="17"/>
      <c r="BM426" s="17"/>
      <c r="BN426" s="16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AW427" s="13"/>
      <c r="AY427" s="17"/>
      <c r="AZ427" s="12"/>
      <c r="BA427" s="12"/>
      <c r="BB427" s="12"/>
      <c r="BC427" s="12"/>
      <c r="BD427" s="12"/>
      <c r="BE427" s="12"/>
      <c r="BF427" s="18"/>
      <c r="BG427" s="18"/>
      <c r="BH427" s="18"/>
      <c r="BI427" s="15"/>
      <c r="BJ427" s="19"/>
      <c r="BK427" s="18"/>
      <c r="BL427" s="17"/>
      <c r="BM427" s="17"/>
      <c r="BN427" s="16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AW428" s="13"/>
      <c r="AY428" s="17"/>
      <c r="AZ428" s="12"/>
      <c r="BA428" s="12"/>
      <c r="BB428" s="12"/>
      <c r="BC428" s="12"/>
      <c r="BD428" s="12"/>
      <c r="BE428" s="12"/>
      <c r="BF428" s="18"/>
      <c r="BG428" s="18"/>
      <c r="BH428" s="18"/>
      <c r="BI428" s="15"/>
      <c r="BJ428" s="19"/>
      <c r="BK428" s="18"/>
      <c r="BL428" s="17"/>
      <c r="BM428" s="17"/>
      <c r="BN428" s="16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AW429" s="13"/>
      <c r="AY429" s="17"/>
      <c r="AZ429" s="12"/>
      <c r="BA429" s="12"/>
      <c r="BB429" s="12"/>
      <c r="BC429" s="12"/>
      <c r="BD429" s="12"/>
      <c r="BE429" s="12"/>
      <c r="BF429" s="18"/>
      <c r="BG429" s="18"/>
      <c r="BH429" s="18"/>
      <c r="BI429" s="15"/>
      <c r="BJ429" s="19"/>
      <c r="BK429" s="18"/>
      <c r="BL429" s="17"/>
      <c r="BM429" s="17"/>
      <c r="BN429" s="16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AW430" s="13"/>
      <c r="AY430" s="17"/>
      <c r="AZ430" s="12"/>
      <c r="BA430" s="12"/>
      <c r="BB430" s="12"/>
      <c r="BC430" s="12"/>
      <c r="BD430" s="12"/>
      <c r="BE430" s="12"/>
      <c r="BF430" s="18"/>
      <c r="BG430" s="18"/>
      <c r="BH430" s="18"/>
      <c r="BI430" s="15"/>
      <c r="BJ430" s="19"/>
      <c r="BK430" s="18"/>
      <c r="BL430" s="17"/>
      <c r="BM430" s="17"/>
      <c r="BN430" s="16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AW431" s="13"/>
      <c r="AY431" s="17"/>
      <c r="AZ431" s="12"/>
      <c r="BA431" s="12"/>
      <c r="BB431" s="12"/>
      <c r="BC431" s="12"/>
      <c r="BD431" s="12"/>
      <c r="BE431" s="12"/>
      <c r="BF431" s="18"/>
      <c r="BG431" s="18"/>
      <c r="BH431" s="18"/>
      <c r="BI431" s="15"/>
      <c r="BJ431" s="19"/>
      <c r="BK431" s="18"/>
      <c r="BL431" s="17"/>
      <c r="BM431" s="17"/>
      <c r="BN431" s="16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AW432" s="13"/>
      <c r="AY432" s="17"/>
      <c r="AZ432" s="12"/>
      <c r="BA432" s="12"/>
      <c r="BB432" s="12"/>
      <c r="BC432" s="12"/>
      <c r="BD432" s="12"/>
      <c r="BE432" s="12"/>
      <c r="BF432" s="18"/>
      <c r="BG432" s="18"/>
      <c r="BH432" s="18"/>
      <c r="BI432" s="15"/>
      <c r="BJ432" s="19"/>
      <c r="BK432" s="18"/>
      <c r="BL432" s="17"/>
      <c r="BM432" s="17"/>
      <c r="BN432" s="16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AW433" s="13"/>
      <c r="AY433" s="17"/>
      <c r="AZ433" s="12"/>
      <c r="BA433" s="12"/>
      <c r="BB433" s="12"/>
      <c r="BC433" s="12"/>
      <c r="BD433" s="12"/>
      <c r="BE433" s="12"/>
      <c r="BF433" s="18"/>
      <c r="BG433" s="18"/>
      <c r="BH433" s="18"/>
      <c r="BI433" s="15"/>
      <c r="BJ433" s="19"/>
      <c r="BK433" s="18"/>
      <c r="BL433" s="17"/>
      <c r="BM433" s="17"/>
      <c r="BN433" s="16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AW434" s="13"/>
      <c r="AY434" s="17"/>
      <c r="AZ434" s="12"/>
      <c r="BA434" s="12"/>
      <c r="BB434" s="12"/>
      <c r="BC434" s="12"/>
      <c r="BD434" s="12"/>
      <c r="BE434" s="12"/>
      <c r="BF434" s="18"/>
      <c r="BG434" s="18"/>
      <c r="BH434" s="18"/>
      <c r="BI434" s="15"/>
      <c r="BJ434" s="19"/>
      <c r="BK434" s="18"/>
      <c r="BL434" s="17"/>
      <c r="BM434" s="17"/>
      <c r="BN434" s="16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AW435" s="13"/>
      <c r="AY435" s="17"/>
      <c r="AZ435" s="12"/>
      <c r="BA435" s="12"/>
      <c r="BB435" s="12"/>
      <c r="BC435" s="12"/>
      <c r="BD435" s="12"/>
      <c r="BE435" s="12"/>
      <c r="BF435" s="18"/>
      <c r="BG435" s="18"/>
      <c r="BH435" s="18"/>
      <c r="BI435" s="15"/>
      <c r="BJ435" s="19"/>
      <c r="BK435" s="18"/>
      <c r="BL435" s="17"/>
      <c r="BM435" s="17"/>
      <c r="BN435" s="16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AW436" s="13"/>
      <c r="AY436" s="17"/>
      <c r="AZ436" s="12"/>
      <c r="BA436" s="12"/>
      <c r="BB436" s="12"/>
      <c r="BC436" s="12"/>
      <c r="BD436" s="12"/>
      <c r="BE436" s="12"/>
      <c r="BF436" s="18"/>
      <c r="BG436" s="18"/>
      <c r="BH436" s="18"/>
      <c r="BI436" s="15"/>
      <c r="BJ436" s="19"/>
      <c r="BK436" s="18"/>
      <c r="BL436" s="17"/>
      <c r="BM436" s="17"/>
      <c r="BN436" s="16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AW437" s="13"/>
      <c r="AY437" s="17"/>
      <c r="AZ437" s="12"/>
      <c r="BA437" s="12"/>
      <c r="BB437" s="12"/>
      <c r="BC437" s="12"/>
      <c r="BD437" s="12"/>
      <c r="BE437" s="12"/>
      <c r="BF437" s="18"/>
      <c r="BG437" s="18"/>
      <c r="BH437" s="18"/>
      <c r="BI437" s="15"/>
      <c r="BJ437" s="19"/>
      <c r="BK437" s="18"/>
      <c r="BL437" s="17"/>
      <c r="BM437" s="17"/>
      <c r="BN437" s="16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AW438" s="13"/>
      <c r="AY438" s="17"/>
      <c r="AZ438" s="12"/>
      <c r="BA438" s="12"/>
      <c r="BB438" s="12"/>
      <c r="BC438" s="12"/>
      <c r="BD438" s="12"/>
      <c r="BE438" s="12"/>
      <c r="BF438" s="18"/>
      <c r="BG438" s="18"/>
      <c r="BH438" s="18"/>
      <c r="BI438" s="15"/>
      <c r="BJ438" s="19"/>
      <c r="BK438" s="18"/>
      <c r="BL438" s="17"/>
      <c r="BM438" s="17"/>
      <c r="BN438" s="16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AW439" s="13"/>
      <c r="AY439" s="17"/>
      <c r="AZ439" s="12"/>
      <c r="BA439" s="12"/>
      <c r="BB439" s="12"/>
      <c r="BC439" s="12"/>
      <c r="BD439" s="12"/>
      <c r="BE439" s="12"/>
      <c r="BF439" s="18"/>
      <c r="BG439" s="18"/>
      <c r="BH439" s="18"/>
      <c r="BI439" s="15"/>
      <c r="BJ439" s="19"/>
      <c r="BK439" s="18"/>
      <c r="BL439" s="17"/>
      <c r="BM439" s="17"/>
      <c r="BN439" s="16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AW440" s="13"/>
      <c r="AY440" s="17"/>
      <c r="AZ440" s="12"/>
      <c r="BA440" s="12"/>
      <c r="BB440" s="12"/>
      <c r="BC440" s="12"/>
      <c r="BD440" s="12"/>
      <c r="BE440" s="12"/>
      <c r="BF440" s="18"/>
      <c r="BG440" s="18"/>
      <c r="BH440" s="18"/>
      <c r="BI440" s="15"/>
      <c r="BJ440" s="19"/>
      <c r="BK440" s="18"/>
      <c r="BL440" s="17"/>
      <c r="BM440" s="17"/>
      <c r="BN440" s="16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AW441" s="13"/>
      <c r="AY441" s="17"/>
      <c r="AZ441" s="12"/>
      <c r="BA441" s="12"/>
      <c r="BB441" s="12"/>
      <c r="BC441" s="12"/>
      <c r="BD441" s="12"/>
      <c r="BE441" s="12"/>
      <c r="BF441" s="18"/>
      <c r="BG441" s="18"/>
      <c r="BH441" s="18"/>
      <c r="BI441" s="15"/>
      <c r="BJ441" s="19"/>
      <c r="BK441" s="18"/>
      <c r="BL441" s="17"/>
      <c r="BM441" s="17"/>
      <c r="BN441" s="16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AW442" s="13"/>
      <c r="AY442" s="17"/>
      <c r="AZ442" s="12"/>
      <c r="BA442" s="12"/>
      <c r="BB442" s="12"/>
      <c r="BC442" s="12"/>
      <c r="BD442" s="12"/>
      <c r="BE442" s="12"/>
      <c r="BF442" s="18"/>
      <c r="BG442" s="18"/>
      <c r="BH442" s="18"/>
      <c r="BI442" s="15"/>
      <c r="BJ442" s="19"/>
      <c r="BK442" s="18"/>
      <c r="BL442" s="17"/>
      <c r="BM442" s="17"/>
      <c r="BN442" s="16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AW443" s="13"/>
      <c r="AY443" s="17"/>
      <c r="AZ443" s="12"/>
      <c r="BA443" s="12"/>
      <c r="BB443" s="12"/>
      <c r="BC443" s="12"/>
      <c r="BD443" s="12"/>
      <c r="BE443" s="12"/>
      <c r="BF443" s="18"/>
      <c r="BG443" s="18"/>
      <c r="BH443" s="18"/>
      <c r="BI443" s="15"/>
      <c r="BJ443" s="19"/>
      <c r="BK443" s="18"/>
      <c r="BL443" s="17"/>
      <c r="BM443" s="17"/>
      <c r="BN443" s="16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AW444" s="13"/>
      <c r="AY444" s="17"/>
      <c r="AZ444" s="12"/>
      <c r="BA444" s="12"/>
      <c r="BB444" s="12"/>
      <c r="BC444" s="12"/>
      <c r="BD444" s="12"/>
      <c r="BE444" s="12"/>
      <c r="BF444" s="18"/>
      <c r="BG444" s="18"/>
      <c r="BH444" s="18"/>
      <c r="BI444" s="15"/>
      <c r="BJ444" s="19"/>
      <c r="BK444" s="18"/>
      <c r="BL444" s="17"/>
      <c r="BM444" s="17"/>
      <c r="BN444" s="16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AW445" s="13"/>
      <c r="AY445" s="17"/>
      <c r="AZ445" s="12"/>
      <c r="BA445" s="12"/>
      <c r="BB445" s="12"/>
      <c r="BC445" s="12"/>
      <c r="BD445" s="12"/>
      <c r="BE445" s="12"/>
      <c r="BF445" s="18"/>
      <c r="BG445" s="18"/>
      <c r="BH445" s="18"/>
      <c r="BI445" s="15"/>
      <c r="BJ445" s="19"/>
      <c r="BK445" s="18"/>
      <c r="BL445" s="17"/>
      <c r="BM445" s="17"/>
      <c r="BN445" s="16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AW446" s="13"/>
      <c r="AY446" s="17"/>
      <c r="AZ446" s="12"/>
      <c r="BA446" s="12"/>
      <c r="BB446" s="12"/>
      <c r="BC446" s="12"/>
      <c r="BD446" s="12"/>
      <c r="BE446" s="12"/>
      <c r="BF446" s="18"/>
      <c r="BG446" s="18"/>
      <c r="BH446" s="18"/>
      <c r="BI446" s="15"/>
      <c r="BJ446" s="19"/>
      <c r="BK446" s="18"/>
      <c r="BL446" s="17"/>
      <c r="BM446" s="17"/>
      <c r="BN446" s="16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AW447" s="13"/>
      <c r="AY447" s="17"/>
      <c r="AZ447" s="12"/>
      <c r="BA447" s="12"/>
      <c r="BB447" s="12"/>
      <c r="BC447" s="12"/>
      <c r="BD447" s="12"/>
      <c r="BE447" s="12"/>
      <c r="BF447" s="18"/>
      <c r="BG447" s="18"/>
      <c r="BH447" s="18"/>
      <c r="BI447" s="15"/>
      <c r="BJ447" s="19"/>
      <c r="BK447" s="18"/>
      <c r="BL447" s="17"/>
      <c r="BM447" s="17"/>
      <c r="BN447" s="16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AW448" s="13"/>
      <c r="AY448" s="17"/>
      <c r="AZ448" s="12"/>
      <c r="BA448" s="12"/>
      <c r="BB448" s="12"/>
      <c r="BC448" s="12"/>
      <c r="BD448" s="12"/>
      <c r="BE448" s="12"/>
      <c r="BF448" s="18"/>
      <c r="BG448" s="18"/>
      <c r="BH448" s="18"/>
      <c r="BI448" s="15"/>
      <c r="BJ448" s="19"/>
      <c r="BK448" s="18"/>
      <c r="BL448" s="17"/>
      <c r="BM448" s="17"/>
      <c r="BN448" s="16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AW449" s="13"/>
      <c r="AY449" s="17"/>
      <c r="AZ449" s="12"/>
      <c r="BA449" s="12"/>
      <c r="BB449" s="12"/>
      <c r="BC449" s="12"/>
      <c r="BD449" s="12"/>
      <c r="BE449" s="12"/>
      <c r="BF449" s="18"/>
      <c r="BG449" s="18"/>
      <c r="BH449" s="18"/>
      <c r="BI449" s="15"/>
      <c r="BJ449" s="19"/>
      <c r="BK449" s="18"/>
      <c r="BL449" s="17"/>
      <c r="BM449" s="17"/>
      <c r="BN449" s="16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AW450" s="13"/>
      <c r="AY450" s="17"/>
      <c r="AZ450" s="12"/>
      <c r="BA450" s="12"/>
      <c r="BB450" s="12"/>
      <c r="BC450" s="12"/>
      <c r="BD450" s="12"/>
      <c r="BE450" s="12"/>
      <c r="BF450" s="18"/>
      <c r="BG450" s="18"/>
      <c r="BH450" s="18"/>
      <c r="BI450" s="15"/>
      <c r="BJ450" s="19"/>
      <c r="BK450" s="18"/>
      <c r="BL450" s="17"/>
      <c r="BM450" s="17"/>
      <c r="BN450" s="16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AW451" s="13"/>
      <c r="AY451" s="17"/>
      <c r="AZ451" s="12"/>
      <c r="BA451" s="12"/>
      <c r="BB451" s="12"/>
      <c r="BC451" s="12"/>
      <c r="BD451" s="12"/>
      <c r="BE451" s="12"/>
      <c r="BF451" s="18"/>
      <c r="BG451" s="18"/>
      <c r="BH451" s="18"/>
      <c r="BI451" s="15"/>
      <c r="BJ451" s="19"/>
      <c r="BK451" s="18"/>
      <c r="BL451" s="17"/>
      <c r="BM451" s="17"/>
      <c r="BN451" s="16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AW452" s="13"/>
      <c r="AY452" s="17"/>
      <c r="AZ452" s="12"/>
      <c r="BA452" s="12"/>
      <c r="BB452" s="12"/>
      <c r="BC452" s="12"/>
      <c r="BD452" s="12"/>
      <c r="BE452" s="12"/>
      <c r="BF452" s="18"/>
      <c r="BG452" s="18"/>
      <c r="BH452" s="18"/>
      <c r="BI452" s="15"/>
      <c r="BJ452" s="19"/>
      <c r="BK452" s="18"/>
      <c r="BL452" s="17"/>
      <c r="BM452" s="17"/>
      <c r="BN452" s="16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AW453" s="13"/>
      <c r="AY453" s="17"/>
      <c r="AZ453" s="12"/>
      <c r="BA453" s="12"/>
      <c r="BB453" s="12"/>
      <c r="BC453" s="12"/>
      <c r="BD453" s="12"/>
      <c r="BE453" s="12"/>
      <c r="BF453" s="18"/>
      <c r="BG453" s="18"/>
      <c r="BH453" s="18"/>
      <c r="BI453" s="15"/>
      <c r="BJ453" s="19"/>
      <c r="BK453" s="18"/>
      <c r="BL453" s="17"/>
      <c r="BM453" s="17"/>
      <c r="BN453" s="16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AW454" s="13"/>
      <c r="AY454" s="17"/>
      <c r="AZ454" s="12"/>
      <c r="BA454" s="12"/>
      <c r="BB454" s="12"/>
      <c r="BC454" s="12"/>
      <c r="BD454" s="12"/>
      <c r="BE454" s="12"/>
      <c r="BF454" s="18"/>
      <c r="BG454" s="18"/>
      <c r="BH454" s="18"/>
      <c r="BI454" s="15"/>
      <c r="BJ454" s="19"/>
      <c r="BK454" s="18"/>
      <c r="BL454" s="17"/>
      <c r="BM454" s="17"/>
      <c r="BN454" s="16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AW455" s="13"/>
      <c r="AY455" s="17"/>
      <c r="AZ455" s="12"/>
      <c r="BA455" s="12"/>
      <c r="BB455" s="12"/>
      <c r="BC455" s="12"/>
      <c r="BD455" s="12"/>
      <c r="BE455" s="12"/>
      <c r="BF455" s="18"/>
      <c r="BG455" s="18"/>
      <c r="BH455" s="18"/>
      <c r="BI455" s="15"/>
      <c r="BJ455" s="19"/>
      <c r="BK455" s="18"/>
      <c r="BL455" s="17"/>
      <c r="BM455" s="17"/>
      <c r="BN455" s="16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AW456" s="13"/>
      <c r="AY456" s="17"/>
      <c r="AZ456" s="12"/>
      <c r="BA456" s="12"/>
      <c r="BB456" s="12"/>
      <c r="BC456" s="12"/>
      <c r="BD456" s="12"/>
      <c r="BE456" s="12"/>
      <c r="BF456" s="18"/>
      <c r="BG456" s="18"/>
      <c r="BH456" s="18"/>
      <c r="BI456" s="15"/>
      <c r="BJ456" s="19"/>
      <c r="BK456" s="18"/>
      <c r="BL456" s="17"/>
      <c r="BM456" s="17"/>
      <c r="BN456" s="16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AW457" s="13"/>
      <c r="AY457" s="17"/>
      <c r="AZ457" s="12"/>
      <c r="BA457" s="12"/>
      <c r="BB457" s="12"/>
      <c r="BC457" s="12"/>
      <c r="BD457" s="12"/>
      <c r="BE457" s="12"/>
      <c r="BF457" s="18"/>
      <c r="BG457" s="18"/>
      <c r="BH457" s="18"/>
      <c r="BI457" s="15"/>
      <c r="BJ457" s="19"/>
      <c r="BK457" s="18"/>
      <c r="BL457" s="17"/>
      <c r="BM457" s="17"/>
      <c r="BN457" s="16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AW458" s="13"/>
      <c r="AY458" s="17"/>
      <c r="AZ458" s="12"/>
      <c r="BA458" s="12"/>
      <c r="BB458" s="12"/>
      <c r="BC458" s="12"/>
      <c r="BD458" s="12"/>
      <c r="BE458" s="12"/>
      <c r="BF458" s="18"/>
      <c r="BG458" s="18"/>
      <c r="BH458" s="18"/>
      <c r="BI458" s="15"/>
      <c r="BJ458" s="19"/>
      <c r="BK458" s="18"/>
      <c r="BL458" s="17"/>
      <c r="BM458" s="17"/>
      <c r="BN458" s="16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AW459" s="13"/>
      <c r="AY459" s="17"/>
      <c r="AZ459" s="12"/>
      <c r="BA459" s="12"/>
      <c r="BB459" s="12"/>
      <c r="BC459" s="12"/>
      <c r="BD459" s="12"/>
      <c r="BE459" s="12"/>
      <c r="BF459" s="18"/>
      <c r="BG459" s="18"/>
      <c r="BH459" s="18"/>
      <c r="BI459" s="15"/>
      <c r="BJ459" s="19"/>
      <c r="BK459" s="18"/>
      <c r="BL459" s="17"/>
      <c r="BM459" s="17"/>
      <c r="BN459" s="16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AW460" s="13"/>
      <c r="AY460" s="17"/>
      <c r="AZ460" s="12"/>
      <c r="BA460" s="12"/>
      <c r="BB460" s="12"/>
      <c r="BC460" s="12"/>
      <c r="BD460" s="12"/>
      <c r="BE460" s="12"/>
      <c r="BF460" s="18"/>
      <c r="BG460" s="18"/>
      <c r="BH460" s="18"/>
      <c r="BI460" s="15"/>
      <c r="BJ460" s="19"/>
      <c r="BK460" s="18"/>
      <c r="BL460" s="17"/>
      <c r="BM460" s="17"/>
      <c r="BN460" s="16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AW461" s="13"/>
      <c r="AY461" s="17"/>
      <c r="AZ461" s="12"/>
      <c r="BA461" s="12"/>
      <c r="BB461" s="12"/>
      <c r="BC461" s="12"/>
      <c r="BD461" s="12"/>
      <c r="BE461" s="12"/>
      <c r="BF461" s="18"/>
      <c r="BG461" s="18"/>
      <c r="BH461" s="18"/>
      <c r="BI461" s="15"/>
      <c r="BJ461" s="19"/>
      <c r="BK461" s="18"/>
      <c r="BL461" s="17"/>
      <c r="BM461" s="17"/>
      <c r="BN461" s="16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AW462" s="13"/>
      <c r="AY462" s="17"/>
      <c r="AZ462" s="12"/>
      <c r="BA462" s="12"/>
      <c r="BB462" s="12"/>
      <c r="BC462" s="12"/>
      <c r="BD462" s="12"/>
      <c r="BE462" s="12"/>
      <c r="BF462" s="18"/>
      <c r="BG462" s="18"/>
      <c r="BH462" s="18"/>
      <c r="BI462" s="15"/>
      <c r="BJ462" s="19"/>
      <c r="BK462" s="18"/>
      <c r="BL462" s="17"/>
      <c r="BM462" s="17"/>
      <c r="BN462" s="16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AW463" s="13"/>
      <c r="AY463" s="17"/>
      <c r="AZ463" s="12"/>
      <c r="BA463" s="12"/>
      <c r="BB463" s="12"/>
      <c r="BC463" s="12"/>
      <c r="BD463" s="12"/>
      <c r="BE463" s="12"/>
      <c r="BF463" s="18"/>
      <c r="BG463" s="18"/>
      <c r="BH463" s="18"/>
      <c r="BI463" s="15"/>
      <c r="BJ463" s="19"/>
      <c r="BK463" s="18"/>
      <c r="BL463" s="17"/>
      <c r="BM463" s="17"/>
      <c r="BN463" s="16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AW464" s="13"/>
      <c r="AY464" s="17"/>
      <c r="AZ464" s="12"/>
      <c r="BA464" s="12"/>
      <c r="BB464" s="12"/>
      <c r="BC464" s="12"/>
      <c r="BD464" s="12"/>
      <c r="BE464" s="12"/>
      <c r="BF464" s="18"/>
      <c r="BG464" s="18"/>
      <c r="BH464" s="18"/>
      <c r="BI464" s="15"/>
      <c r="BJ464" s="19"/>
      <c r="BK464" s="18"/>
      <c r="BL464" s="17"/>
      <c r="BM464" s="17"/>
      <c r="BN464" s="16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AW465" s="13"/>
      <c r="AY465" s="17"/>
      <c r="AZ465" s="12"/>
      <c r="BA465" s="12"/>
      <c r="BB465" s="12"/>
      <c r="BC465" s="12"/>
      <c r="BD465" s="12"/>
      <c r="BE465" s="12"/>
      <c r="BF465" s="18"/>
      <c r="BG465" s="18"/>
      <c r="BH465" s="18"/>
      <c r="BI465" s="15"/>
      <c r="BJ465" s="19"/>
      <c r="BK465" s="18"/>
      <c r="BL465" s="17"/>
      <c r="BM465" s="17"/>
      <c r="BN465" s="16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AW466" s="13"/>
      <c r="AY466" s="17"/>
      <c r="AZ466" s="12"/>
      <c r="BA466" s="12"/>
      <c r="BB466" s="12"/>
      <c r="BC466" s="12"/>
      <c r="BD466" s="12"/>
      <c r="BE466" s="12"/>
      <c r="BF466" s="18"/>
      <c r="BG466" s="18"/>
      <c r="BH466" s="18"/>
      <c r="BI466" s="15"/>
      <c r="BJ466" s="19"/>
      <c r="BK466" s="18"/>
      <c r="BL466" s="17"/>
      <c r="BM466" s="17"/>
      <c r="BN466" s="16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AW467" s="13"/>
      <c r="AY467" s="17"/>
      <c r="AZ467" s="12"/>
      <c r="BA467" s="12"/>
      <c r="BB467" s="12"/>
      <c r="BC467" s="12"/>
      <c r="BD467" s="12"/>
      <c r="BE467" s="12"/>
      <c r="BF467" s="18"/>
      <c r="BG467" s="18"/>
      <c r="BH467" s="18"/>
      <c r="BI467" s="15"/>
      <c r="BJ467" s="19"/>
      <c r="BK467" s="18"/>
      <c r="BL467" s="17"/>
      <c r="BM467" s="17"/>
      <c r="BN467" s="16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AW468" s="13"/>
      <c r="AY468" s="17"/>
      <c r="AZ468" s="12"/>
      <c r="BA468" s="12"/>
      <c r="BB468" s="12"/>
      <c r="BC468" s="12"/>
      <c r="BD468" s="12"/>
      <c r="BE468" s="12"/>
      <c r="BF468" s="18"/>
      <c r="BG468" s="18"/>
      <c r="BH468" s="18"/>
      <c r="BI468" s="15"/>
      <c r="BJ468" s="19"/>
      <c r="BK468" s="18"/>
      <c r="BL468" s="17"/>
      <c r="BM468" s="17"/>
      <c r="BN468" s="16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AW469" s="13"/>
      <c r="AY469" s="17"/>
      <c r="AZ469" s="12"/>
      <c r="BA469" s="12"/>
      <c r="BB469" s="12"/>
      <c r="BC469" s="12"/>
      <c r="BD469" s="12"/>
      <c r="BE469" s="12"/>
      <c r="BF469" s="18"/>
      <c r="BG469" s="18"/>
      <c r="BH469" s="18"/>
      <c r="BI469" s="15"/>
      <c r="BJ469" s="19"/>
      <c r="BK469" s="18"/>
      <c r="BL469" s="17"/>
      <c r="BM469" s="17"/>
      <c r="BN469" s="16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AW470" s="13"/>
      <c r="AY470" s="17"/>
      <c r="AZ470" s="12"/>
      <c r="BA470" s="12"/>
      <c r="BB470" s="12"/>
      <c r="BC470" s="12"/>
      <c r="BD470" s="12"/>
      <c r="BE470" s="12"/>
      <c r="BF470" s="18"/>
      <c r="BG470" s="18"/>
      <c r="BH470" s="18"/>
      <c r="BI470" s="15"/>
      <c r="BJ470" s="19"/>
      <c r="BK470" s="18"/>
      <c r="BL470" s="17"/>
      <c r="BM470" s="17"/>
      <c r="BN470" s="16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AW471" s="13"/>
      <c r="AY471" s="17"/>
      <c r="AZ471" s="12"/>
      <c r="BA471" s="12"/>
      <c r="BB471" s="12"/>
      <c r="BC471" s="12"/>
      <c r="BD471" s="12"/>
      <c r="BE471" s="12"/>
      <c r="BF471" s="18"/>
      <c r="BG471" s="18"/>
      <c r="BH471" s="18"/>
      <c r="BI471" s="15"/>
      <c r="BJ471" s="19"/>
      <c r="BK471" s="18"/>
      <c r="BL471" s="17"/>
      <c r="BM471" s="17"/>
      <c r="BN471" s="16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AW472" s="13"/>
      <c r="AY472" s="17"/>
      <c r="AZ472" s="12"/>
      <c r="BA472" s="12"/>
      <c r="BB472" s="12"/>
      <c r="BC472" s="12"/>
      <c r="BD472" s="12"/>
      <c r="BE472" s="12"/>
      <c r="BF472" s="18"/>
      <c r="BG472" s="18"/>
      <c r="BH472" s="18"/>
      <c r="BI472" s="15"/>
      <c r="BJ472" s="19"/>
      <c r="BK472" s="18"/>
      <c r="BL472" s="17"/>
      <c r="BM472" s="17"/>
      <c r="BN472" s="16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AW473" s="13"/>
      <c r="AY473" s="17"/>
      <c r="AZ473" s="12"/>
      <c r="BA473" s="12"/>
      <c r="BB473" s="12"/>
      <c r="BC473" s="12"/>
      <c r="BD473" s="12"/>
      <c r="BE473" s="12"/>
      <c r="BF473" s="18"/>
      <c r="BG473" s="18"/>
      <c r="BH473" s="18"/>
      <c r="BI473" s="15"/>
      <c r="BJ473" s="19"/>
      <c r="BK473" s="18"/>
      <c r="BL473" s="17"/>
      <c r="BM473" s="17"/>
      <c r="BN473" s="16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AW474" s="13"/>
      <c r="AY474" s="17"/>
      <c r="AZ474" s="12"/>
      <c r="BA474" s="12"/>
      <c r="BB474" s="12"/>
      <c r="BC474" s="12"/>
      <c r="BD474" s="12"/>
      <c r="BE474" s="12"/>
      <c r="BF474" s="18"/>
      <c r="BG474" s="18"/>
      <c r="BH474" s="18"/>
      <c r="BI474" s="15"/>
      <c r="BJ474" s="19"/>
      <c r="BK474" s="18"/>
      <c r="BL474" s="17"/>
      <c r="BM474" s="17"/>
      <c r="BN474" s="16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AW475" s="13"/>
      <c r="AY475" s="17"/>
      <c r="AZ475" s="12"/>
      <c r="BA475" s="12"/>
      <c r="BB475" s="12"/>
      <c r="BC475" s="12"/>
      <c r="BD475" s="12"/>
      <c r="BE475" s="12"/>
      <c r="BF475" s="18"/>
      <c r="BG475" s="18"/>
      <c r="BH475" s="18"/>
      <c r="BI475" s="15"/>
      <c r="BJ475" s="19"/>
      <c r="BK475" s="18"/>
      <c r="BL475" s="17"/>
      <c r="BM475" s="17"/>
      <c r="BN475" s="16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AW476" s="13"/>
      <c r="AY476" s="17"/>
      <c r="AZ476" s="12"/>
      <c r="BA476" s="12"/>
      <c r="BB476" s="12"/>
      <c r="BC476" s="12"/>
      <c r="BD476" s="12"/>
      <c r="BE476" s="12"/>
      <c r="BF476" s="18"/>
      <c r="BG476" s="18"/>
      <c r="BH476" s="18"/>
      <c r="BI476" s="15"/>
      <c r="BJ476" s="19"/>
      <c r="BK476" s="18"/>
      <c r="BL476" s="17"/>
      <c r="BM476" s="17"/>
      <c r="BN476" s="16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AW477" s="13"/>
      <c r="AY477" s="17"/>
      <c r="AZ477" s="12"/>
      <c r="BA477" s="12"/>
      <c r="BB477" s="12"/>
      <c r="BC477" s="12"/>
      <c r="BD477" s="12"/>
      <c r="BE477" s="12"/>
      <c r="BF477" s="18"/>
      <c r="BG477" s="18"/>
      <c r="BH477" s="18"/>
      <c r="BI477" s="15"/>
      <c r="BJ477" s="19"/>
      <c r="BK477" s="18"/>
      <c r="BL477" s="17"/>
      <c r="BM477" s="17"/>
      <c r="BN477" s="16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AW478" s="13"/>
      <c r="AY478" s="17"/>
      <c r="AZ478" s="12"/>
      <c r="BA478" s="12"/>
      <c r="BB478" s="12"/>
      <c r="BC478" s="12"/>
      <c r="BD478" s="12"/>
      <c r="BE478" s="12"/>
      <c r="BF478" s="18"/>
      <c r="BG478" s="18"/>
      <c r="BH478" s="18"/>
      <c r="BI478" s="15"/>
      <c r="BJ478" s="19"/>
      <c r="BK478" s="18"/>
      <c r="BL478" s="17"/>
      <c r="BM478" s="17"/>
      <c r="BN478" s="16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AW479" s="13"/>
      <c r="AY479" s="17"/>
      <c r="AZ479" s="12"/>
      <c r="BA479" s="12"/>
      <c r="BB479" s="12"/>
      <c r="BC479" s="12"/>
      <c r="BD479" s="12"/>
      <c r="BE479" s="12"/>
      <c r="BF479" s="18"/>
      <c r="BG479" s="18"/>
      <c r="BH479" s="18"/>
      <c r="BI479" s="15"/>
      <c r="BJ479" s="19"/>
      <c r="BK479" s="18"/>
      <c r="BL479" s="17"/>
      <c r="BM479" s="17"/>
      <c r="BN479" s="16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AW480" s="13"/>
      <c r="AY480" s="17"/>
      <c r="AZ480" s="12"/>
      <c r="BA480" s="12"/>
      <c r="BB480" s="12"/>
      <c r="BC480" s="12"/>
      <c r="BD480" s="12"/>
      <c r="BE480" s="12"/>
      <c r="BF480" s="18"/>
      <c r="BG480" s="18"/>
      <c r="BH480" s="18"/>
      <c r="BI480" s="15"/>
      <c r="BJ480" s="19"/>
      <c r="BK480" s="18"/>
      <c r="BL480" s="17"/>
      <c r="BM480" s="17"/>
      <c r="BN480" s="16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AW481" s="13"/>
      <c r="AY481" s="17"/>
      <c r="AZ481" s="12"/>
      <c r="BA481" s="12"/>
      <c r="BB481" s="12"/>
      <c r="BC481" s="12"/>
      <c r="BD481" s="12"/>
      <c r="BE481" s="12"/>
      <c r="BF481" s="18"/>
      <c r="BG481" s="18"/>
      <c r="BH481" s="18"/>
      <c r="BI481" s="15"/>
      <c r="BJ481" s="19"/>
      <c r="BK481" s="18"/>
      <c r="BL481" s="17"/>
      <c r="BM481" s="17"/>
      <c r="BN481" s="16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AW482" s="13"/>
      <c r="AY482" s="17"/>
      <c r="AZ482" s="12"/>
      <c r="BA482" s="12"/>
      <c r="BB482" s="12"/>
      <c r="BC482" s="12"/>
      <c r="BD482" s="12"/>
      <c r="BE482" s="12"/>
      <c r="BF482" s="18"/>
      <c r="BG482" s="18"/>
      <c r="BH482" s="18"/>
      <c r="BI482" s="15"/>
      <c r="BJ482" s="19"/>
      <c r="BK482" s="18"/>
      <c r="BL482" s="17"/>
      <c r="BM482" s="17"/>
      <c r="BN482" s="16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AW483" s="13"/>
      <c r="AY483" s="17"/>
      <c r="AZ483" s="12"/>
      <c r="BA483" s="12"/>
      <c r="BB483" s="12"/>
      <c r="BC483" s="12"/>
      <c r="BD483" s="12"/>
      <c r="BE483" s="12"/>
      <c r="BF483" s="18"/>
      <c r="BG483" s="18"/>
      <c r="BH483" s="18"/>
      <c r="BI483" s="15"/>
      <c r="BJ483" s="19"/>
      <c r="BK483" s="18"/>
      <c r="BL483" s="17"/>
      <c r="BM483" s="17"/>
      <c r="BN483" s="16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AW484" s="13"/>
      <c r="AY484" s="17"/>
      <c r="AZ484" s="12"/>
      <c r="BA484" s="12"/>
      <c r="BB484" s="12"/>
      <c r="BC484" s="12"/>
      <c r="BD484" s="12"/>
      <c r="BE484" s="12"/>
      <c r="BF484" s="18"/>
      <c r="BG484" s="18"/>
      <c r="BH484" s="18"/>
      <c r="BI484" s="15"/>
      <c r="BJ484" s="19"/>
      <c r="BK484" s="18"/>
      <c r="BL484" s="17"/>
      <c r="BM484" s="17"/>
      <c r="BN484" s="16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AW485" s="13"/>
      <c r="AY485" s="17"/>
      <c r="AZ485" s="12"/>
      <c r="BA485" s="12"/>
      <c r="BB485" s="12"/>
      <c r="BC485" s="12"/>
      <c r="BD485" s="12"/>
      <c r="BE485" s="12"/>
      <c r="BF485" s="18"/>
      <c r="BG485" s="18"/>
      <c r="BH485" s="18"/>
      <c r="BI485" s="15"/>
      <c r="BJ485" s="19"/>
      <c r="BK485" s="18"/>
      <c r="BL485" s="17"/>
      <c r="BM485" s="17"/>
      <c r="BN485" s="16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AW486" s="13"/>
      <c r="AY486" s="17"/>
      <c r="AZ486" s="12"/>
      <c r="BA486" s="12"/>
      <c r="BB486" s="12"/>
      <c r="BC486" s="12"/>
      <c r="BD486" s="12"/>
      <c r="BE486" s="12"/>
      <c r="BF486" s="18"/>
      <c r="BG486" s="18"/>
      <c r="BH486" s="18"/>
      <c r="BI486" s="15"/>
      <c r="BJ486" s="19"/>
      <c r="BK486" s="18"/>
      <c r="BL486" s="17"/>
      <c r="BM486" s="17"/>
      <c r="BN486" s="16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AW487" s="13"/>
      <c r="AY487" s="17"/>
      <c r="AZ487" s="12"/>
      <c r="BA487" s="12"/>
      <c r="BB487" s="12"/>
      <c r="BC487" s="12"/>
      <c r="BD487" s="12"/>
      <c r="BE487" s="12"/>
      <c r="BF487" s="18"/>
      <c r="BG487" s="18"/>
      <c r="BH487" s="18"/>
      <c r="BI487" s="15"/>
      <c r="BJ487" s="19"/>
      <c r="BK487" s="18"/>
      <c r="BL487" s="17"/>
      <c r="BM487" s="17"/>
      <c r="BN487" s="16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AW488" s="13"/>
      <c r="AY488" s="17"/>
      <c r="AZ488" s="12"/>
      <c r="BA488" s="12"/>
      <c r="BB488" s="12"/>
      <c r="BC488" s="12"/>
      <c r="BD488" s="12"/>
      <c r="BE488" s="12"/>
      <c r="BF488" s="18"/>
      <c r="BG488" s="18"/>
      <c r="BH488" s="18"/>
      <c r="BI488" s="15"/>
      <c r="BJ488" s="19"/>
      <c r="BK488" s="18"/>
      <c r="BL488" s="17"/>
      <c r="BM488" s="17"/>
      <c r="BN488" s="16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AW489" s="13"/>
      <c r="AY489" s="17"/>
      <c r="AZ489" s="12"/>
      <c r="BA489" s="12"/>
      <c r="BB489" s="12"/>
      <c r="BC489" s="12"/>
      <c r="BD489" s="12"/>
      <c r="BE489" s="12"/>
      <c r="BF489" s="18"/>
      <c r="BG489" s="18"/>
      <c r="BH489" s="18"/>
      <c r="BI489" s="15"/>
      <c r="BJ489" s="19"/>
      <c r="BK489" s="18"/>
      <c r="BL489" s="17"/>
      <c r="BM489" s="17"/>
      <c r="BN489" s="16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AW490" s="13"/>
      <c r="AY490" s="17"/>
      <c r="AZ490" s="12"/>
      <c r="BA490" s="12"/>
      <c r="BB490" s="12"/>
      <c r="BC490" s="12"/>
      <c r="BD490" s="12"/>
      <c r="BE490" s="12"/>
      <c r="BF490" s="18"/>
      <c r="BG490" s="18"/>
      <c r="BH490" s="18"/>
      <c r="BI490" s="15"/>
      <c r="BJ490" s="19"/>
      <c r="BK490" s="18"/>
      <c r="BL490" s="17"/>
      <c r="BM490" s="17"/>
      <c r="BN490" s="16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AW491" s="13"/>
      <c r="AY491" s="17"/>
      <c r="AZ491" s="12"/>
      <c r="BA491" s="12"/>
      <c r="BB491" s="12"/>
      <c r="BC491" s="12"/>
      <c r="BD491" s="12"/>
      <c r="BE491" s="12"/>
      <c r="BF491" s="18"/>
      <c r="BG491" s="18"/>
      <c r="BH491" s="18"/>
      <c r="BI491" s="15"/>
      <c r="BJ491" s="19"/>
      <c r="BK491" s="18"/>
      <c r="BL491" s="17"/>
      <c r="BM491" s="17"/>
      <c r="BN491" s="16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AW492" s="13"/>
      <c r="AY492" s="17"/>
      <c r="AZ492" s="12"/>
      <c r="BA492" s="12"/>
      <c r="BB492" s="12"/>
      <c r="BC492" s="12"/>
      <c r="BD492" s="12"/>
      <c r="BE492" s="12"/>
      <c r="BF492" s="18"/>
      <c r="BG492" s="18"/>
      <c r="BH492" s="18"/>
      <c r="BI492" s="15"/>
      <c r="BJ492" s="19"/>
      <c r="BK492" s="18"/>
      <c r="BL492" s="17"/>
      <c r="BM492" s="17"/>
      <c r="BN492" s="16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AW493" s="13"/>
      <c r="AY493" s="17"/>
      <c r="AZ493" s="12"/>
      <c r="BA493" s="12"/>
      <c r="BB493" s="12"/>
      <c r="BC493" s="12"/>
      <c r="BD493" s="12"/>
      <c r="BE493" s="12"/>
      <c r="BF493" s="18"/>
      <c r="BG493" s="18"/>
      <c r="BH493" s="18"/>
      <c r="BI493" s="15"/>
      <c r="BJ493" s="19"/>
      <c r="BK493" s="18"/>
      <c r="BL493" s="17"/>
      <c r="BM493" s="17"/>
      <c r="BN493" s="16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AW494" s="13"/>
      <c r="AY494" s="17"/>
      <c r="AZ494" s="12"/>
      <c r="BA494" s="12"/>
      <c r="BB494" s="12"/>
      <c r="BC494" s="12"/>
      <c r="BD494" s="12"/>
      <c r="BE494" s="12"/>
      <c r="BF494" s="18"/>
      <c r="BG494" s="18"/>
      <c r="BH494" s="18"/>
      <c r="BI494" s="15"/>
      <c r="BJ494" s="19"/>
      <c r="BK494" s="18"/>
      <c r="BL494" s="17"/>
      <c r="BM494" s="17"/>
      <c r="BN494" s="16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AW495" s="13"/>
      <c r="AY495" s="17"/>
      <c r="AZ495" s="12"/>
      <c r="BA495" s="12"/>
      <c r="BB495" s="12"/>
      <c r="BC495" s="12"/>
      <c r="BD495" s="12"/>
      <c r="BE495" s="12"/>
      <c r="BF495" s="18"/>
      <c r="BG495" s="18"/>
      <c r="BH495" s="18"/>
      <c r="BI495" s="15"/>
      <c r="BJ495" s="19"/>
      <c r="BK495" s="18"/>
      <c r="BL495" s="17"/>
      <c r="BM495" s="17"/>
      <c r="BN495" s="16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AW496" s="13"/>
      <c r="AY496" s="17"/>
      <c r="AZ496" s="12"/>
      <c r="BA496" s="12"/>
      <c r="BB496" s="12"/>
      <c r="BC496" s="12"/>
      <c r="BD496" s="12"/>
      <c r="BE496" s="12"/>
      <c r="BF496" s="18"/>
      <c r="BG496" s="18"/>
      <c r="BH496" s="18"/>
      <c r="BI496" s="15"/>
      <c r="BJ496" s="19"/>
      <c r="BK496" s="18"/>
      <c r="BL496" s="17"/>
      <c r="BM496" s="17"/>
      <c r="BN496" s="16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AW497" s="13"/>
      <c r="AY497" s="17"/>
      <c r="AZ497" s="12"/>
      <c r="BA497" s="12"/>
      <c r="BB497" s="12"/>
      <c r="BC497" s="12"/>
      <c r="BD497" s="12"/>
      <c r="BE497" s="12"/>
      <c r="BF497" s="18"/>
      <c r="BG497" s="18"/>
      <c r="BH497" s="18"/>
      <c r="BI497" s="15"/>
      <c r="BJ497" s="19"/>
      <c r="BK497" s="18"/>
      <c r="BL497" s="17"/>
      <c r="BM497" s="17"/>
      <c r="BN497" s="16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AW498" s="13"/>
      <c r="AY498" s="17"/>
      <c r="AZ498" s="12"/>
      <c r="BA498" s="12"/>
      <c r="BB498" s="12"/>
      <c r="BC498" s="12"/>
      <c r="BD498" s="12"/>
      <c r="BE498" s="12"/>
      <c r="BF498" s="18"/>
      <c r="BG498" s="18"/>
      <c r="BH498" s="18"/>
      <c r="BI498" s="15"/>
      <c r="BJ498" s="19"/>
      <c r="BK498" s="18"/>
      <c r="BL498" s="17"/>
      <c r="BM498" s="17"/>
      <c r="BN498" s="16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AW499" s="13"/>
      <c r="AY499" s="17"/>
      <c r="AZ499" s="12"/>
      <c r="BA499" s="12"/>
      <c r="BB499" s="12"/>
      <c r="BC499" s="12"/>
      <c r="BD499" s="12"/>
      <c r="BE499" s="12"/>
      <c r="BF499" s="18"/>
      <c r="BG499" s="18"/>
      <c r="BH499" s="18"/>
      <c r="BI499" s="15"/>
      <c r="BJ499" s="19"/>
      <c r="BK499" s="18"/>
      <c r="BL499" s="17"/>
      <c r="BM499" s="17"/>
      <c r="BN499" s="16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AW500" s="13"/>
      <c r="AY500" s="17"/>
      <c r="AZ500" s="12"/>
      <c r="BA500" s="12"/>
      <c r="BB500" s="12"/>
      <c r="BC500" s="12"/>
      <c r="BD500" s="12"/>
      <c r="BE500" s="12"/>
      <c r="BF500" s="18"/>
      <c r="BG500" s="18"/>
      <c r="BH500" s="18"/>
      <c r="BI500" s="15"/>
      <c r="BJ500" s="19"/>
      <c r="BK500" s="18"/>
      <c r="BL500" s="17"/>
      <c r="BM500" s="17"/>
      <c r="BN500" s="16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AW501" s="13"/>
      <c r="AY501" s="17"/>
      <c r="AZ501" s="12"/>
      <c r="BA501" s="12"/>
      <c r="BB501" s="12"/>
      <c r="BC501" s="12"/>
      <c r="BD501" s="12"/>
      <c r="BE501" s="12"/>
      <c r="BF501" s="18"/>
      <c r="BG501" s="18"/>
      <c r="BH501" s="18"/>
      <c r="BI501" s="15"/>
      <c r="BJ501" s="19"/>
      <c r="BK501" s="18"/>
      <c r="BL501" s="17"/>
      <c r="BM501" s="17"/>
      <c r="BN501" s="16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AW502" s="13"/>
      <c r="AY502" s="17"/>
      <c r="AZ502" s="12"/>
      <c r="BA502" s="12"/>
      <c r="BB502" s="12"/>
      <c r="BC502" s="12"/>
      <c r="BD502" s="12"/>
      <c r="BE502" s="12"/>
      <c r="BF502" s="18"/>
      <c r="BG502" s="18"/>
      <c r="BH502" s="18"/>
      <c r="BI502" s="15"/>
      <c r="BJ502" s="19"/>
      <c r="BK502" s="18"/>
      <c r="BL502" s="17"/>
      <c r="BM502" s="17"/>
      <c r="BN502" s="16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AW503" s="13"/>
      <c r="AY503" s="17"/>
      <c r="AZ503" s="12"/>
      <c r="BA503" s="12"/>
      <c r="BB503" s="12"/>
      <c r="BC503" s="12"/>
      <c r="BD503" s="12"/>
      <c r="BE503" s="12"/>
      <c r="BF503" s="18"/>
      <c r="BG503" s="18"/>
      <c r="BH503" s="18"/>
      <c r="BI503" s="15"/>
      <c r="BJ503" s="19"/>
      <c r="BK503" s="18"/>
      <c r="BL503" s="17"/>
      <c r="BM503" s="17"/>
      <c r="BN503" s="16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AW504" s="13"/>
      <c r="AY504" s="17"/>
      <c r="AZ504" s="12"/>
      <c r="BA504" s="12"/>
      <c r="BB504" s="12"/>
      <c r="BC504" s="12"/>
      <c r="BD504" s="12"/>
      <c r="BE504" s="12"/>
      <c r="BF504" s="18"/>
      <c r="BG504" s="18"/>
      <c r="BH504" s="18"/>
      <c r="BI504" s="15"/>
      <c r="BJ504" s="19"/>
      <c r="BK504" s="18"/>
      <c r="BL504" s="17"/>
      <c r="BM504" s="17"/>
      <c r="BN504" s="16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AW505" s="13"/>
      <c r="AY505" s="17"/>
      <c r="AZ505" s="12"/>
      <c r="BA505" s="12"/>
      <c r="BB505" s="12"/>
      <c r="BC505" s="12"/>
      <c r="BD505" s="12"/>
      <c r="BE505" s="12"/>
      <c r="BF505" s="18"/>
      <c r="BG505" s="18"/>
      <c r="BH505" s="18"/>
      <c r="BI505" s="15"/>
      <c r="BJ505" s="19"/>
      <c r="BK505" s="18"/>
      <c r="BL505" s="17"/>
      <c r="BM505" s="17"/>
      <c r="BN505" s="16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AW506" s="13"/>
      <c r="AY506" s="17"/>
      <c r="AZ506" s="12"/>
      <c r="BA506" s="12"/>
      <c r="BB506" s="12"/>
      <c r="BC506" s="12"/>
      <c r="BD506" s="12"/>
      <c r="BE506" s="12"/>
      <c r="BF506" s="18"/>
      <c r="BG506" s="18"/>
      <c r="BH506" s="18"/>
      <c r="BI506" s="15"/>
      <c r="BJ506" s="19"/>
      <c r="BK506" s="18"/>
      <c r="BL506" s="17"/>
      <c r="BM506" s="17"/>
      <c r="BN506" s="16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AW507" s="13"/>
      <c r="AY507" s="17"/>
      <c r="AZ507" s="12"/>
      <c r="BA507" s="12"/>
      <c r="BB507" s="12"/>
      <c r="BC507" s="12"/>
      <c r="BD507" s="12"/>
      <c r="BE507" s="12"/>
      <c r="BF507" s="18"/>
      <c r="BG507" s="18"/>
      <c r="BH507" s="18"/>
      <c r="BI507" s="15"/>
      <c r="BJ507" s="19"/>
      <c r="BK507" s="18"/>
      <c r="BL507" s="17"/>
      <c r="BM507" s="17"/>
      <c r="BN507" s="16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AW508" s="13"/>
      <c r="AY508" s="17"/>
      <c r="AZ508" s="12"/>
      <c r="BA508" s="12"/>
      <c r="BB508" s="12"/>
      <c r="BC508" s="12"/>
      <c r="BD508" s="12"/>
      <c r="BE508" s="12"/>
      <c r="BF508" s="18"/>
      <c r="BG508" s="18"/>
      <c r="BH508" s="18"/>
      <c r="BI508" s="15"/>
      <c r="BJ508" s="19"/>
      <c r="BK508" s="18"/>
      <c r="BL508" s="17"/>
      <c r="BM508" s="17"/>
      <c r="BN508" s="16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AW509" s="13"/>
      <c r="AY509" s="17"/>
      <c r="AZ509" s="12"/>
      <c r="BA509" s="12"/>
      <c r="BB509" s="12"/>
      <c r="BC509" s="12"/>
      <c r="BD509" s="12"/>
      <c r="BE509" s="12"/>
      <c r="BF509" s="18"/>
      <c r="BG509" s="18"/>
      <c r="BH509" s="18"/>
      <c r="BI509" s="15"/>
      <c r="BJ509" s="19"/>
      <c r="BK509" s="18"/>
      <c r="BL509" s="17"/>
      <c r="BM509" s="17"/>
      <c r="BN509" s="16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AW510" s="13"/>
      <c r="AY510" s="17"/>
      <c r="AZ510" s="12"/>
      <c r="BA510" s="12"/>
      <c r="BB510" s="12"/>
      <c r="BC510" s="12"/>
      <c r="BD510" s="12"/>
      <c r="BE510" s="12"/>
      <c r="BF510" s="18"/>
      <c r="BG510" s="18"/>
      <c r="BH510" s="18"/>
      <c r="BI510" s="15"/>
      <c r="BJ510" s="19"/>
      <c r="BK510" s="18"/>
      <c r="BL510" s="17"/>
      <c r="BM510" s="17"/>
      <c r="BN510" s="16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AW511" s="13"/>
      <c r="AY511" s="17"/>
      <c r="AZ511" s="12"/>
      <c r="BA511" s="12"/>
      <c r="BB511" s="12"/>
      <c r="BC511" s="12"/>
      <c r="BD511" s="12"/>
      <c r="BE511" s="12"/>
      <c r="BF511" s="18"/>
      <c r="BG511" s="18"/>
      <c r="BH511" s="18"/>
      <c r="BI511" s="15"/>
      <c r="BJ511" s="19"/>
      <c r="BK511" s="18"/>
      <c r="BL511" s="17"/>
      <c r="BM511" s="17"/>
      <c r="BN511" s="16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AW512" s="13"/>
      <c r="AY512" s="17"/>
      <c r="AZ512" s="12"/>
      <c r="BA512" s="12"/>
      <c r="BB512" s="12"/>
      <c r="BC512" s="12"/>
      <c r="BD512" s="12"/>
      <c r="BE512" s="12"/>
      <c r="BF512" s="18"/>
      <c r="BG512" s="18"/>
      <c r="BH512" s="18"/>
      <c r="BI512" s="15"/>
      <c r="BJ512" s="19"/>
      <c r="BK512" s="18"/>
      <c r="BL512" s="17"/>
      <c r="BM512" s="17"/>
      <c r="BN512" s="16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AW513" s="13"/>
      <c r="AY513" s="17"/>
      <c r="AZ513" s="12"/>
      <c r="BA513" s="12"/>
      <c r="BB513" s="12"/>
      <c r="BC513" s="12"/>
      <c r="BD513" s="12"/>
      <c r="BE513" s="12"/>
      <c r="BF513" s="18"/>
      <c r="BG513" s="18"/>
      <c r="BH513" s="18"/>
      <c r="BI513" s="15"/>
      <c r="BJ513" s="19"/>
      <c r="BK513" s="18"/>
      <c r="BL513" s="17"/>
      <c r="BM513" s="17"/>
      <c r="BN513" s="16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AW514" s="13"/>
      <c r="AY514" s="17"/>
      <c r="AZ514" s="12"/>
      <c r="BA514" s="12"/>
      <c r="BB514" s="12"/>
      <c r="BC514" s="12"/>
      <c r="BD514" s="12"/>
      <c r="BE514" s="12"/>
      <c r="BF514" s="18"/>
      <c r="BG514" s="18"/>
      <c r="BH514" s="18"/>
      <c r="BI514" s="15"/>
      <c r="BJ514" s="19"/>
      <c r="BK514" s="18"/>
      <c r="BL514" s="17"/>
      <c r="BM514" s="17"/>
      <c r="BN514" s="16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AW515" s="13"/>
      <c r="AY515" s="17"/>
      <c r="AZ515" s="12"/>
      <c r="BA515" s="12"/>
      <c r="BB515" s="12"/>
      <c r="BC515" s="12"/>
      <c r="BD515" s="12"/>
      <c r="BE515" s="12"/>
      <c r="BF515" s="18"/>
      <c r="BG515" s="18"/>
      <c r="BH515" s="18"/>
      <c r="BI515" s="15"/>
      <c r="BJ515" s="19"/>
      <c r="BK515" s="18"/>
      <c r="BL515" s="17"/>
      <c r="BM515" s="17"/>
      <c r="BN515" s="16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AW516" s="13"/>
      <c r="AY516" s="17"/>
      <c r="AZ516" s="12"/>
      <c r="BA516" s="12"/>
      <c r="BB516" s="12"/>
      <c r="BC516" s="12"/>
      <c r="BD516" s="12"/>
      <c r="BE516" s="12"/>
      <c r="BF516" s="18"/>
      <c r="BG516" s="18"/>
      <c r="BH516" s="18"/>
      <c r="BI516" s="15"/>
      <c r="BJ516" s="19"/>
      <c r="BK516" s="18"/>
      <c r="BL516" s="17"/>
      <c r="BM516" s="17"/>
      <c r="BN516" s="16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AW517" s="13"/>
      <c r="AY517" s="17"/>
      <c r="AZ517" s="12"/>
      <c r="BA517" s="12"/>
      <c r="BB517" s="12"/>
      <c r="BC517" s="12"/>
      <c r="BD517" s="12"/>
      <c r="BE517" s="12"/>
      <c r="BF517" s="18"/>
      <c r="BG517" s="18"/>
      <c r="BH517" s="18"/>
      <c r="BI517" s="15"/>
      <c r="BJ517" s="19"/>
      <c r="BK517" s="18"/>
      <c r="BL517" s="17"/>
      <c r="BM517" s="17"/>
      <c r="BN517" s="16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AW518" s="13"/>
      <c r="AY518" s="17"/>
      <c r="AZ518" s="12"/>
      <c r="BA518" s="12"/>
      <c r="BB518" s="12"/>
      <c r="BC518" s="12"/>
      <c r="BD518" s="12"/>
      <c r="BE518" s="12"/>
      <c r="BF518" s="18"/>
      <c r="BG518" s="18"/>
      <c r="BH518" s="18"/>
      <c r="BI518" s="15"/>
      <c r="BJ518" s="19"/>
      <c r="BK518" s="18"/>
      <c r="BL518" s="17"/>
      <c r="BM518" s="17"/>
      <c r="BN518" s="16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AW519" s="13"/>
      <c r="AY519" s="17"/>
      <c r="AZ519" s="12"/>
      <c r="BA519" s="12"/>
      <c r="BB519" s="12"/>
      <c r="BC519" s="12"/>
      <c r="BD519" s="12"/>
      <c r="BE519" s="12"/>
      <c r="BF519" s="18"/>
      <c r="BG519" s="18"/>
      <c r="BH519" s="18"/>
      <c r="BI519" s="15"/>
      <c r="BJ519" s="19"/>
      <c r="BK519" s="18"/>
      <c r="BL519" s="17"/>
      <c r="BM519" s="17"/>
      <c r="BN519" s="16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AW520" s="13"/>
      <c r="AY520" s="17"/>
      <c r="AZ520" s="12"/>
      <c r="BA520" s="12"/>
      <c r="BB520" s="12"/>
      <c r="BC520" s="12"/>
      <c r="BD520" s="12"/>
      <c r="BE520" s="12"/>
      <c r="BF520" s="18"/>
      <c r="BG520" s="18"/>
      <c r="BH520" s="18"/>
      <c r="BI520" s="15"/>
      <c r="BJ520" s="19"/>
      <c r="BK520" s="18"/>
      <c r="BL520" s="17"/>
      <c r="BM520" s="17"/>
      <c r="BN520" s="16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AW521" s="13"/>
      <c r="AY521" s="17"/>
      <c r="AZ521" s="12"/>
      <c r="BA521" s="12"/>
      <c r="BB521" s="12"/>
      <c r="BC521" s="12"/>
      <c r="BD521" s="12"/>
      <c r="BE521" s="12"/>
      <c r="BF521" s="18"/>
      <c r="BG521" s="18"/>
      <c r="BH521" s="18"/>
      <c r="BI521" s="15"/>
      <c r="BJ521" s="19"/>
      <c r="BK521" s="18"/>
      <c r="BL521" s="17"/>
      <c r="BM521" s="17"/>
      <c r="BN521" s="16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AW522" s="13"/>
      <c r="AY522" s="17"/>
      <c r="AZ522" s="12"/>
      <c r="BA522" s="12"/>
      <c r="BB522" s="12"/>
      <c r="BC522" s="12"/>
      <c r="BD522" s="12"/>
      <c r="BE522" s="12"/>
      <c r="BF522" s="18"/>
      <c r="BG522" s="18"/>
      <c r="BH522" s="18"/>
      <c r="BI522" s="15"/>
      <c r="BJ522" s="19"/>
      <c r="BK522" s="18"/>
      <c r="BL522" s="17"/>
      <c r="BM522" s="17"/>
      <c r="BN522" s="16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AW523" s="13"/>
      <c r="AY523" s="17"/>
      <c r="AZ523" s="12"/>
      <c r="BA523" s="12"/>
      <c r="BB523" s="12"/>
      <c r="BC523" s="12"/>
      <c r="BD523" s="12"/>
      <c r="BE523" s="12"/>
      <c r="BF523" s="18"/>
      <c r="BG523" s="18"/>
      <c r="BH523" s="18"/>
      <c r="BI523" s="15"/>
      <c r="BJ523" s="19"/>
      <c r="BK523" s="18"/>
      <c r="BL523" s="17"/>
      <c r="BM523" s="17"/>
      <c r="BN523" s="16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AW524" s="13"/>
      <c r="AY524" s="17"/>
      <c r="AZ524" s="12"/>
      <c r="BA524" s="12"/>
      <c r="BB524" s="12"/>
      <c r="BC524" s="12"/>
      <c r="BD524" s="12"/>
      <c r="BE524" s="12"/>
      <c r="BF524" s="18"/>
      <c r="BG524" s="18"/>
      <c r="BH524" s="18"/>
      <c r="BI524" s="15"/>
      <c r="BJ524" s="19"/>
      <c r="BK524" s="18"/>
      <c r="BL524" s="17"/>
      <c r="BM524" s="17"/>
      <c r="BN524" s="16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AW525" s="13"/>
      <c r="AY525" s="17"/>
      <c r="AZ525" s="12"/>
      <c r="BA525" s="12"/>
      <c r="BB525" s="12"/>
      <c r="BC525" s="12"/>
      <c r="BD525" s="12"/>
      <c r="BE525" s="12"/>
      <c r="BF525" s="18"/>
      <c r="BG525" s="18"/>
      <c r="BH525" s="18"/>
      <c r="BI525" s="15"/>
      <c r="BJ525" s="19"/>
      <c r="BK525" s="18"/>
      <c r="BL525" s="17"/>
      <c r="BM525" s="17"/>
      <c r="BN525" s="16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AW526" s="13"/>
      <c r="AY526" s="17"/>
      <c r="AZ526" s="12"/>
      <c r="BA526" s="12"/>
      <c r="BB526" s="12"/>
      <c r="BC526" s="12"/>
      <c r="BD526" s="12"/>
      <c r="BE526" s="12"/>
      <c r="BF526" s="18"/>
      <c r="BG526" s="18"/>
      <c r="BH526" s="18"/>
      <c r="BI526" s="15"/>
      <c r="BJ526" s="19"/>
      <c r="BK526" s="18"/>
      <c r="BL526" s="17"/>
      <c r="BM526" s="17"/>
      <c r="BN526" s="16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AW527" s="13"/>
      <c r="AY527" s="17"/>
      <c r="AZ527" s="12"/>
      <c r="BA527" s="12"/>
      <c r="BB527" s="12"/>
      <c r="BC527" s="12"/>
      <c r="BD527" s="12"/>
      <c r="BE527" s="12"/>
      <c r="BF527" s="18"/>
      <c r="BG527" s="18"/>
      <c r="BH527" s="18"/>
      <c r="BI527" s="15"/>
      <c r="BJ527" s="19"/>
      <c r="BK527" s="18"/>
      <c r="BL527" s="17"/>
      <c r="BM527" s="17"/>
      <c r="BN527" s="16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AW528" s="13"/>
      <c r="AY528" s="17"/>
      <c r="AZ528" s="12"/>
      <c r="BA528" s="12"/>
      <c r="BB528" s="12"/>
      <c r="BC528" s="12"/>
      <c r="BD528" s="12"/>
      <c r="BE528" s="12"/>
      <c r="BF528" s="18"/>
      <c r="BG528" s="18"/>
      <c r="BH528" s="18"/>
      <c r="BI528" s="15"/>
      <c r="BJ528" s="19"/>
      <c r="BK528" s="18"/>
      <c r="BL528" s="17"/>
      <c r="BM528" s="17"/>
      <c r="BN528" s="16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AW529" s="13"/>
      <c r="AY529" s="17"/>
      <c r="AZ529" s="12"/>
      <c r="BA529" s="12"/>
      <c r="BB529" s="12"/>
      <c r="BC529" s="12"/>
      <c r="BD529" s="12"/>
      <c r="BE529" s="12"/>
      <c r="BF529" s="18"/>
      <c r="BG529" s="18"/>
      <c r="BH529" s="18"/>
      <c r="BI529" s="15"/>
      <c r="BJ529" s="19"/>
      <c r="BK529" s="18"/>
      <c r="BL529" s="17"/>
      <c r="BM529" s="17"/>
      <c r="BN529" s="16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AW530" s="13"/>
      <c r="AY530" s="17"/>
      <c r="AZ530" s="12"/>
      <c r="BA530" s="12"/>
      <c r="BB530" s="12"/>
      <c r="BC530" s="12"/>
      <c r="BD530" s="12"/>
      <c r="BE530" s="12"/>
      <c r="BF530" s="18"/>
      <c r="BG530" s="18"/>
      <c r="BH530" s="18"/>
      <c r="BI530" s="15"/>
      <c r="BJ530" s="19"/>
      <c r="BK530" s="18"/>
      <c r="BL530" s="17"/>
      <c r="BM530" s="17"/>
      <c r="BN530" s="16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AW531" s="13"/>
      <c r="AY531" s="17"/>
      <c r="AZ531" s="12"/>
      <c r="BA531" s="12"/>
      <c r="BB531" s="12"/>
      <c r="BC531" s="12"/>
      <c r="BD531" s="12"/>
      <c r="BE531" s="12"/>
      <c r="BF531" s="18"/>
      <c r="BG531" s="18"/>
      <c r="BH531" s="18"/>
      <c r="BI531" s="15"/>
      <c r="BJ531" s="19"/>
      <c r="BK531" s="18"/>
      <c r="BL531" s="17"/>
      <c r="BM531" s="17"/>
      <c r="BN531" s="16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AW532" s="13"/>
      <c r="AY532" s="17"/>
      <c r="AZ532" s="12"/>
      <c r="BA532" s="12"/>
      <c r="BB532" s="12"/>
      <c r="BC532" s="12"/>
      <c r="BD532" s="12"/>
      <c r="BE532" s="12"/>
      <c r="BF532" s="18"/>
      <c r="BG532" s="18"/>
      <c r="BH532" s="18"/>
      <c r="BI532" s="15"/>
      <c r="BJ532" s="19"/>
      <c r="BK532" s="18"/>
      <c r="BL532" s="17"/>
      <c r="BM532" s="17"/>
      <c r="BN532" s="16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AW533" s="13"/>
      <c r="AY533" s="17"/>
      <c r="AZ533" s="12"/>
      <c r="BA533" s="12"/>
      <c r="BB533" s="12"/>
      <c r="BC533" s="12"/>
      <c r="BD533" s="12"/>
      <c r="BE533" s="12"/>
      <c r="BF533" s="18"/>
      <c r="BG533" s="18"/>
      <c r="BH533" s="18"/>
      <c r="BI533" s="15"/>
      <c r="BJ533" s="19"/>
      <c r="BK533" s="18"/>
      <c r="BL533" s="17"/>
      <c r="BM533" s="17"/>
      <c r="BN533" s="16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AW534" s="13"/>
      <c r="AY534" s="17"/>
      <c r="AZ534" s="12"/>
      <c r="BA534" s="12"/>
      <c r="BB534" s="12"/>
      <c r="BC534" s="12"/>
      <c r="BD534" s="12"/>
      <c r="BE534" s="12"/>
      <c r="BF534" s="18"/>
      <c r="BG534" s="18"/>
      <c r="BH534" s="18"/>
      <c r="BI534" s="15"/>
      <c r="BJ534" s="19"/>
      <c r="BK534" s="18"/>
      <c r="BL534" s="17"/>
      <c r="BM534" s="17"/>
      <c r="BN534" s="16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AW535" s="13"/>
      <c r="AY535" s="17"/>
      <c r="AZ535" s="12"/>
      <c r="BA535" s="12"/>
      <c r="BB535" s="12"/>
      <c r="BC535" s="12"/>
      <c r="BD535" s="12"/>
      <c r="BE535" s="12"/>
      <c r="BF535" s="18"/>
      <c r="BG535" s="18"/>
      <c r="BH535" s="18"/>
      <c r="BI535" s="15"/>
      <c r="BJ535" s="19"/>
      <c r="BK535" s="18"/>
      <c r="BL535" s="17"/>
      <c r="BM535" s="17"/>
      <c r="BN535" s="16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AW536" s="13"/>
      <c r="AY536" s="17"/>
      <c r="AZ536" s="12"/>
      <c r="BA536" s="12"/>
      <c r="BB536" s="12"/>
      <c r="BC536" s="12"/>
      <c r="BD536" s="12"/>
      <c r="BE536" s="12"/>
      <c r="BF536" s="18"/>
      <c r="BG536" s="18"/>
      <c r="BH536" s="18"/>
      <c r="BI536" s="15"/>
      <c r="BJ536" s="19"/>
      <c r="BK536" s="18"/>
      <c r="BL536" s="17"/>
      <c r="BM536" s="17"/>
      <c r="BN536" s="16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AW537" s="13"/>
      <c r="AY537" s="17"/>
      <c r="AZ537" s="12"/>
      <c r="BA537" s="12"/>
      <c r="BB537" s="12"/>
      <c r="BC537" s="12"/>
      <c r="BD537" s="12"/>
      <c r="BE537" s="12"/>
      <c r="BF537" s="18"/>
      <c r="BG537" s="18"/>
      <c r="BH537" s="18"/>
      <c r="BI537" s="15"/>
      <c r="BJ537" s="19"/>
      <c r="BK537" s="18"/>
      <c r="BL537" s="17"/>
      <c r="BM537" s="17"/>
      <c r="BN537" s="16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AW538" s="13"/>
      <c r="AY538" s="17"/>
      <c r="AZ538" s="12"/>
      <c r="BA538" s="12"/>
      <c r="BB538" s="12"/>
      <c r="BC538" s="12"/>
      <c r="BD538" s="12"/>
      <c r="BE538" s="12"/>
      <c r="BF538" s="18"/>
      <c r="BG538" s="18"/>
      <c r="BH538" s="18"/>
      <c r="BI538" s="15"/>
      <c r="BJ538" s="19"/>
      <c r="BK538" s="18"/>
      <c r="BL538" s="17"/>
      <c r="BM538" s="17"/>
      <c r="BN538" s="16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AW539" s="13"/>
      <c r="AY539" s="17"/>
      <c r="AZ539" s="12"/>
      <c r="BA539" s="12"/>
      <c r="BB539" s="12"/>
      <c r="BC539" s="12"/>
      <c r="BD539" s="12"/>
      <c r="BE539" s="12"/>
      <c r="BF539" s="18"/>
      <c r="BG539" s="18"/>
      <c r="BH539" s="18"/>
      <c r="BI539" s="15"/>
      <c r="BJ539" s="19"/>
      <c r="BK539" s="18"/>
      <c r="BL539" s="17"/>
      <c r="BM539" s="17"/>
      <c r="BN539" s="16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AW540" s="13"/>
      <c r="AY540" s="17"/>
      <c r="AZ540" s="12"/>
      <c r="BA540" s="12"/>
      <c r="BB540" s="12"/>
      <c r="BC540" s="12"/>
      <c r="BD540" s="12"/>
      <c r="BE540" s="12"/>
      <c r="BF540" s="18"/>
      <c r="BG540" s="18"/>
      <c r="BH540" s="18"/>
      <c r="BI540" s="15"/>
      <c r="BJ540" s="19"/>
      <c r="BK540" s="18"/>
      <c r="BL540" s="17"/>
      <c r="BM540" s="17"/>
      <c r="BN540" s="16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AW541" s="13"/>
      <c r="AY541" s="17"/>
      <c r="AZ541" s="12"/>
      <c r="BA541" s="12"/>
      <c r="BB541" s="12"/>
      <c r="BC541" s="12"/>
      <c r="BD541" s="12"/>
      <c r="BE541" s="12"/>
      <c r="BF541" s="18"/>
      <c r="BG541" s="18"/>
      <c r="BH541" s="18"/>
      <c r="BI541" s="15"/>
      <c r="BJ541" s="19"/>
      <c r="BK541" s="18"/>
      <c r="BL541" s="17"/>
      <c r="BM541" s="17"/>
      <c r="BN541" s="16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AW542" s="13"/>
      <c r="AY542" s="17"/>
      <c r="AZ542" s="12"/>
      <c r="BA542" s="12"/>
      <c r="BB542" s="12"/>
      <c r="BC542" s="12"/>
      <c r="BD542" s="12"/>
      <c r="BE542" s="12"/>
      <c r="BF542" s="18"/>
      <c r="BG542" s="18"/>
      <c r="BH542" s="18"/>
      <c r="BI542" s="15"/>
      <c r="BJ542" s="19"/>
      <c r="BK542" s="18"/>
      <c r="BL542" s="17"/>
      <c r="BM542" s="17"/>
      <c r="BN542" s="16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AW543" s="13"/>
      <c r="AY543" s="17"/>
      <c r="AZ543" s="12"/>
      <c r="BA543" s="12"/>
      <c r="BB543" s="12"/>
      <c r="BC543" s="12"/>
      <c r="BD543" s="12"/>
      <c r="BE543" s="12"/>
      <c r="BF543" s="18"/>
      <c r="BG543" s="18"/>
      <c r="BH543" s="18"/>
      <c r="BI543" s="15"/>
      <c r="BJ543" s="19"/>
      <c r="BK543" s="18"/>
      <c r="BL543" s="17"/>
      <c r="BM543" s="17"/>
      <c r="BN543" s="16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AW544" s="13"/>
      <c r="AY544" s="17"/>
      <c r="AZ544" s="12"/>
      <c r="BA544" s="12"/>
      <c r="BB544" s="12"/>
      <c r="BC544" s="12"/>
      <c r="BD544" s="12"/>
      <c r="BE544" s="12"/>
      <c r="BF544" s="18"/>
      <c r="BG544" s="18"/>
      <c r="BH544" s="18"/>
      <c r="BI544" s="15"/>
      <c r="BJ544" s="19"/>
      <c r="BK544" s="18"/>
      <c r="BL544" s="17"/>
      <c r="BM544" s="17"/>
      <c r="BN544" s="16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AW545" s="13"/>
      <c r="AY545" s="17"/>
      <c r="AZ545" s="12"/>
      <c r="BA545" s="12"/>
      <c r="BB545" s="12"/>
      <c r="BC545" s="12"/>
      <c r="BD545" s="12"/>
      <c r="BE545" s="12"/>
      <c r="BF545" s="18"/>
      <c r="BG545" s="18"/>
      <c r="BH545" s="18"/>
      <c r="BI545" s="15"/>
      <c r="BJ545" s="19"/>
      <c r="BK545" s="18"/>
      <c r="BL545" s="17"/>
      <c r="BM545" s="17"/>
      <c r="BN545" s="16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AW546" s="13"/>
      <c r="AY546" s="17"/>
      <c r="AZ546" s="12"/>
      <c r="BA546" s="12"/>
      <c r="BB546" s="12"/>
      <c r="BC546" s="12"/>
      <c r="BD546" s="12"/>
      <c r="BE546" s="12"/>
      <c r="BF546" s="18"/>
      <c r="BG546" s="18"/>
      <c r="BH546" s="18"/>
      <c r="BI546" s="15"/>
      <c r="BJ546" s="19"/>
      <c r="BK546" s="18"/>
      <c r="BL546" s="17"/>
      <c r="BM546" s="17"/>
      <c r="BN546" s="16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AW547" s="13"/>
      <c r="AY547" s="17"/>
      <c r="AZ547" s="12"/>
      <c r="BA547" s="12"/>
      <c r="BB547" s="12"/>
      <c r="BC547" s="12"/>
      <c r="BD547" s="12"/>
      <c r="BE547" s="12"/>
      <c r="BF547" s="18"/>
      <c r="BG547" s="18"/>
      <c r="BH547" s="18"/>
      <c r="BI547" s="15"/>
      <c r="BJ547" s="19"/>
      <c r="BK547" s="18"/>
      <c r="BL547" s="17"/>
      <c r="BM547" s="17"/>
      <c r="BN547" s="16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AW548" s="13"/>
      <c r="AY548" s="17"/>
      <c r="AZ548" s="12"/>
      <c r="BA548" s="12"/>
      <c r="BB548" s="12"/>
      <c r="BC548" s="12"/>
      <c r="BD548" s="12"/>
      <c r="BE548" s="12"/>
      <c r="BF548" s="18"/>
      <c r="BG548" s="18"/>
      <c r="BH548" s="18"/>
      <c r="BI548" s="15"/>
      <c r="BJ548" s="19"/>
      <c r="BK548" s="18"/>
      <c r="BL548" s="17"/>
      <c r="BM548" s="17"/>
      <c r="BN548" s="16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AW549" s="13"/>
      <c r="AY549" s="17"/>
      <c r="AZ549" s="12"/>
      <c r="BA549" s="12"/>
      <c r="BB549" s="12"/>
      <c r="BC549" s="12"/>
      <c r="BD549" s="12"/>
      <c r="BE549" s="12"/>
      <c r="BF549" s="18"/>
      <c r="BG549" s="18"/>
      <c r="BH549" s="18"/>
      <c r="BI549" s="15"/>
      <c r="BJ549" s="19"/>
      <c r="BK549" s="18"/>
      <c r="BL549" s="17"/>
      <c r="BM549" s="17"/>
      <c r="BN549" s="16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AW550" s="13"/>
      <c r="AY550" s="17"/>
      <c r="AZ550" s="12"/>
      <c r="BA550" s="12"/>
      <c r="BB550" s="12"/>
      <c r="BC550" s="12"/>
      <c r="BD550" s="12"/>
      <c r="BE550" s="12"/>
      <c r="BF550" s="18"/>
      <c r="BG550" s="18"/>
      <c r="BH550" s="18"/>
      <c r="BI550" s="15"/>
      <c r="BJ550" s="19"/>
      <c r="BK550" s="18"/>
      <c r="BL550" s="17"/>
      <c r="BM550" s="17"/>
      <c r="BN550" s="16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AW551" s="13"/>
      <c r="AY551" s="17"/>
      <c r="AZ551" s="12"/>
      <c r="BA551" s="12"/>
      <c r="BB551" s="12"/>
      <c r="BC551" s="12"/>
      <c r="BD551" s="12"/>
      <c r="BE551" s="12"/>
      <c r="BF551" s="18"/>
      <c r="BG551" s="18"/>
      <c r="BH551" s="18"/>
      <c r="BI551" s="15"/>
      <c r="BJ551" s="19"/>
      <c r="BK551" s="18"/>
      <c r="BL551" s="17"/>
      <c r="BM551" s="17"/>
      <c r="BN551" s="16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AW552" s="13"/>
      <c r="AY552" s="17"/>
      <c r="AZ552" s="12"/>
      <c r="BA552" s="12"/>
      <c r="BB552" s="12"/>
      <c r="BC552" s="12"/>
      <c r="BD552" s="12"/>
      <c r="BE552" s="12"/>
      <c r="BF552" s="18"/>
      <c r="BG552" s="18"/>
      <c r="BH552" s="18"/>
      <c r="BI552" s="15"/>
      <c r="BJ552" s="19"/>
      <c r="BK552" s="18"/>
      <c r="BL552" s="17"/>
      <c r="BM552" s="17"/>
      <c r="BN552" s="16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AW553" s="13"/>
      <c r="AY553" s="17"/>
      <c r="AZ553" s="12"/>
      <c r="BA553" s="12"/>
      <c r="BB553" s="12"/>
      <c r="BC553" s="12"/>
      <c r="BD553" s="12"/>
      <c r="BE553" s="12"/>
      <c r="BF553" s="18"/>
      <c r="BG553" s="18"/>
      <c r="BH553" s="18"/>
      <c r="BI553" s="15"/>
      <c r="BJ553" s="19"/>
      <c r="BK553" s="18"/>
      <c r="BL553" s="17"/>
      <c r="BM553" s="17"/>
      <c r="BN553" s="16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AW554" s="13"/>
      <c r="AY554" s="17"/>
      <c r="AZ554" s="12"/>
      <c r="BA554" s="12"/>
      <c r="BB554" s="12"/>
      <c r="BC554" s="12"/>
      <c r="BD554" s="12"/>
      <c r="BE554" s="12"/>
      <c r="BF554" s="18"/>
      <c r="BG554" s="18"/>
      <c r="BH554" s="18"/>
      <c r="BI554" s="15"/>
      <c r="BJ554" s="19"/>
      <c r="BK554" s="18"/>
      <c r="BL554" s="17"/>
      <c r="BM554" s="17"/>
      <c r="BN554" s="16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AW555" s="13"/>
      <c r="AY555" s="17"/>
      <c r="AZ555" s="12"/>
      <c r="BA555" s="12"/>
      <c r="BB555" s="12"/>
      <c r="BC555" s="12"/>
      <c r="BD555" s="12"/>
      <c r="BE555" s="12"/>
      <c r="BF555" s="18"/>
      <c r="BG555" s="18"/>
      <c r="BH555" s="18"/>
      <c r="BI555" s="15"/>
      <c r="BJ555" s="19"/>
      <c r="BK555" s="18"/>
      <c r="BL555" s="17"/>
      <c r="BM555" s="17"/>
      <c r="BN555" s="16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AW556" s="13"/>
      <c r="AY556" s="17"/>
      <c r="AZ556" s="12"/>
      <c r="BA556" s="12"/>
      <c r="BB556" s="12"/>
      <c r="BC556" s="12"/>
      <c r="BD556" s="12"/>
      <c r="BE556" s="12"/>
      <c r="BF556" s="18"/>
      <c r="BG556" s="18"/>
      <c r="BH556" s="18"/>
      <c r="BI556" s="15"/>
      <c r="BJ556" s="19"/>
      <c r="BK556" s="18"/>
      <c r="BL556" s="17"/>
      <c r="BM556" s="17"/>
      <c r="BN556" s="16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AW557" s="13"/>
      <c r="AY557" s="17"/>
      <c r="AZ557" s="12"/>
      <c r="BA557" s="12"/>
      <c r="BB557" s="12"/>
      <c r="BC557" s="12"/>
      <c r="BD557" s="12"/>
      <c r="BE557" s="12"/>
      <c r="BF557" s="18"/>
      <c r="BG557" s="18"/>
      <c r="BH557" s="18"/>
      <c r="BI557" s="15"/>
      <c r="BJ557" s="19"/>
      <c r="BK557" s="18"/>
      <c r="BL557" s="17"/>
      <c r="BM557" s="17"/>
      <c r="BN557" s="16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AW558" s="13"/>
      <c r="AY558" s="17"/>
      <c r="AZ558" s="12"/>
      <c r="BA558" s="12"/>
      <c r="BB558" s="12"/>
      <c r="BC558" s="12"/>
      <c r="BD558" s="12"/>
      <c r="BE558" s="12"/>
      <c r="BF558" s="18"/>
      <c r="BG558" s="18"/>
      <c r="BH558" s="18"/>
      <c r="BI558" s="15"/>
      <c r="BJ558" s="19"/>
      <c r="BK558" s="18"/>
      <c r="BL558" s="17"/>
      <c r="BM558" s="17"/>
      <c r="BN558" s="16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AW559" s="13"/>
      <c r="AY559" s="17"/>
      <c r="AZ559" s="12"/>
      <c r="BA559" s="12"/>
      <c r="BB559" s="12"/>
      <c r="BC559" s="12"/>
      <c r="BD559" s="12"/>
      <c r="BE559" s="12"/>
      <c r="BF559" s="18"/>
      <c r="BG559" s="18"/>
      <c r="BH559" s="18"/>
      <c r="BI559" s="15"/>
      <c r="BJ559" s="19"/>
      <c r="BK559" s="18"/>
      <c r="BL559" s="17"/>
      <c r="BM559" s="17"/>
      <c r="BN559" s="16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AW560" s="13"/>
      <c r="AY560" s="17"/>
      <c r="AZ560" s="12"/>
      <c r="BA560" s="12"/>
      <c r="BB560" s="12"/>
      <c r="BC560" s="12"/>
      <c r="BD560" s="12"/>
      <c r="BE560" s="12"/>
      <c r="BF560" s="18"/>
      <c r="BG560" s="18"/>
      <c r="BH560" s="18"/>
      <c r="BI560" s="15"/>
      <c r="BJ560" s="19"/>
      <c r="BK560" s="18"/>
      <c r="BL560" s="17"/>
      <c r="BM560" s="17"/>
      <c r="BN560" s="16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AW561" s="13"/>
      <c r="AY561" s="17"/>
      <c r="AZ561" s="12"/>
      <c r="BA561" s="12"/>
      <c r="BB561" s="12"/>
      <c r="BC561" s="12"/>
      <c r="BD561" s="12"/>
      <c r="BE561" s="12"/>
      <c r="BF561" s="18"/>
      <c r="BG561" s="18"/>
      <c r="BH561" s="18"/>
      <c r="BI561" s="15"/>
      <c r="BJ561" s="19"/>
      <c r="BK561" s="18"/>
      <c r="BL561" s="17"/>
      <c r="BM561" s="17"/>
      <c r="BN561" s="16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AW562" s="13"/>
      <c r="AY562" s="17"/>
      <c r="AZ562" s="12"/>
      <c r="BA562" s="12"/>
      <c r="BB562" s="12"/>
      <c r="BC562" s="12"/>
      <c r="BD562" s="12"/>
      <c r="BE562" s="12"/>
      <c r="BF562" s="18"/>
      <c r="BG562" s="18"/>
      <c r="BH562" s="18"/>
      <c r="BI562" s="15"/>
      <c r="BJ562" s="19"/>
      <c r="BK562" s="18"/>
      <c r="BL562" s="17"/>
      <c r="BM562" s="17"/>
      <c r="BN562" s="16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AW563" s="13"/>
      <c r="AY563" s="17"/>
      <c r="AZ563" s="12"/>
      <c r="BA563" s="12"/>
      <c r="BB563" s="12"/>
      <c r="BC563" s="12"/>
      <c r="BD563" s="12"/>
      <c r="BE563" s="12"/>
      <c r="BF563" s="18"/>
      <c r="BG563" s="18"/>
      <c r="BH563" s="18"/>
      <c r="BI563" s="15"/>
      <c r="BJ563" s="19"/>
      <c r="BK563" s="18"/>
      <c r="BL563" s="17"/>
      <c r="BM563" s="17"/>
      <c r="BN563" s="16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AW564" s="13"/>
      <c r="AY564" s="17"/>
      <c r="AZ564" s="12"/>
      <c r="BA564" s="12"/>
      <c r="BB564" s="12"/>
      <c r="BC564" s="12"/>
      <c r="BD564" s="12"/>
      <c r="BE564" s="12"/>
      <c r="BF564" s="18"/>
      <c r="BG564" s="18"/>
      <c r="BH564" s="18"/>
      <c r="BI564" s="15"/>
      <c r="BJ564" s="19"/>
      <c r="BK564" s="18"/>
      <c r="BL564" s="17"/>
      <c r="BM564" s="17"/>
      <c r="BN564" s="16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AW565" s="13"/>
      <c r="AY565" s="17"/>
      <c r="AZ565" s="12"/>
      <c r="BA565" s="12"/>
      <c r="BB565" s="12"/>
      <c r="BC565" s="12"/>
      <c r="BD565" s="12"/>
      <c r="BE565" s="12"/>
      <c r="BF565" s="18"/>
      <c r="BG565" s="18"/>
      <c r="BH565" s="18"/>
      <c r="BI565" s="15"/>
      <c r="BJ565" s="19"/>
      <c r="BK565" s="18"/>
      <c r="BL565" s="17"/>
      <c r="BM565" s="17"/>
      <c r="BN565" s="16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AW566" s="13"/>
      <c r="AY566" s="17"/>
      <c r="AZ566" s="12"/>
      <c r="BA566" s="12"/>
      <c r="BB566" s="12"/>
      <c r="BC566" s="12"/>
      <c r="BD566" s="12"/>
      <c r="BE566" s="12"/>
      <c r="BF566" s="18"/>
      <c r="BG566" s="18"/>
      <c r="BH566" s="18"/>
      <c r="BI566" s="15"/>
      <c r="BJ566" s="19"/>
      <c r="BK566" s="18"/>
      <c r="BL566" s="17"/>
      <c r="BM566" s="17"/>
      <c r="BN566" s="16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AW567" s="13"/>
      <c r="AY567" s="17"/>
      <c r="AZ567" s="12"/>
      <c r="BA567" s="12"/>
      <c r="BB567" s="12"/>
      <c r="BC567" s="12"/>
      <c r="BD567" s="12"/>
      <c r="BE567" s="12"/>
      <c r="BF567" s="18"/>
      <c r="BG567" s="18"/>
      <c r="BH567" s="18"/>
      <c r="BI567" s="15"/>
      <c r="BJ567" s="19"/>
      <c r="BK567" s="18"/>
      <c r="BL567" s="17"/>
      <c r="BM567" s="17"/>
      <c r="BN567" s="16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AW568" s="13"/>
      <c r="AY568" s="17"/>
      <c r="AZ568" s="12"/>
      <c r="BA568" s="12"/>
      <c r="BB568" s="12"/>
      <c r="BC568" s="12"/>
      <c r="BD568" s="12"/>
      <c r="BE568" s="12"/>
      <c r="BF568" s="18"/>
      <c r="BG568" s="18"/>
      <c r="BH568" s="18"/>
      <c r="BI568" s="15"/>
      <c r="BJ568" s="19"/>
      <c r="BK568" s="18"/>
      <c r="BL568" s="17"/>
      <c r="BM568" s="17"/>
      <c r="BN568" s="16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AW569" s="13"/>
      <c r="AY569" s="17"/>
      <c r="AZ569" s="12"/>
      <c r="BA569" s="12"/>
      <c r="BB569" s="12"/>
      <c r="BC569" s="12"/>
      <c r="BD569" s="12"/>
      <c r="BE569" s="12"/>
      <c r="BF569" s="18"/>
      <c r="BG569" s="18"/>
      <c r="BH569" s="18"/>
      <c r="BI569" s="15"/>
      <c r="BJ569" s="19"/>
      <c r="BK569" s="18"/>
      <c r="BL569" s="17"/>
      <c r="BM569" s="17"/>
      <c r="BN569" s="16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AW570" s="13"/>
      <c r="AY570" s="17"/>
      <c r="AZ570" s="12"/>
      <c r="BA570" s="12"/>
      <c r="BB570" s="12"/>
      <c r="BC570" s="12"/>
      <c r="BD570" s="12"/>
      <c r="BE570" s="12"/>
      <c r="BF570" s="18"/>
      <c r="BG570" s="18"/>
      <c r="BH570" s="18"/>
      <c r="BI570" s="15"/>
      <c r="BJ570" s="19"/>
      <c r="BK570" s="18"/>
      <c r="BL570" s="17"/>
      <c r="BM570" s="17"/>
      <c r="BN570" s="16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AW571" s="13"/>
      <c r="AY571" s="17"/>
      <c r="AZ571" s="12"/>
      <c r="BA571" s="12"/>
      <c r="BB571" s="12"/>
      <c r="BC571" s="12"/>
      <c r="BD571" s="12"/>
      <c r="BE571" s="12"/>
      <c r="BF571" s="18"/>
      <c r="BG571" s="18"/>
      <c r="BH571" s="18"/>
      <c r="BI571" s="15"/>
      <c r="BJ571" s="19"/>
      <c r="BK571" s="18"/>
      <c r="BL571" s="17"/>
      <c r="BM571" s="17"/>
      <c r="BN571" s="16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AW572" s="13"/>
      <c r="AY572" s="17"/>
      <c r="AZ572" s="12"/>
      <c r="BA572" s="12"/>
      <c r="BB572" s="12"/>
      <c r="BC572" s="12"/>
      <c r="BD572" s="12"/>
      <c r="BE572" s="12"/>
      <c r="BF572" s="18"/>
      <c r="BG572" s="18"/>
      <c r="BH572" s="18"/>
      <c r="BI572" s="15"/>
      <c r="BJ572" s="19"/>
      <c r="BK572" s="18"/>
      <c r="BL572" s="17"/>
      <c r="BM572" s="17"/>
      <c r="BN572" s="16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AW573" s="13"/>
      <c r="AY573" s="17"/>
      <c r="AZ573" s="12"/>
      <c r="BA573" s="12"/>
      <c r="BB573" s="12"/>
      <c r="BC573" s="12"/>
      <c r="BD573" s="12"/>
      <c r="BE573" s="12"/>
      <c r="BF573" s="18"/>
      <c r="BG573" s="18"/>
      <c r="BH573" s="18"/>
      <c r="BI573" s="15"/>
      <c r="BJ573" s="19"/>
      <c r="BK573" s="18"/>
      <c r="BL573" s="17"/>
      <c r="BM573" s="17"/>
      <c r="BN573" s="16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AW574" s="13"/>
      <c r="AY574" s="17"/>
      <c r="AZ574" s="12"/>
      <c r="BA574" s="12"/>
      <c r="BB574" s="12"/>
      <c r="BC574" s="12"/>
      <c r="BD574" s="12"/>
      <c r="BE574" s="12"/>
      <c r="BF574" s="18"/>
      <c r="BG574" s="18"/>
      <c r="BH574" s="18"/>
      <c r="BI574" s="15"/>
      <c r="BJ574" s="19"/>
      <c r="BK574" s="18"/>
      <c r="BL574" s="17"/>
      <c r="BM574" s="17"/>
      <c r="BN574" s="16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AW575" s="13"/>
      <c r="AY575" s="17"/>
      <c r="AZ575" s="12"/>
      <c r="BA575" s="12"/>
      <c r="BB575" s="12"/>
      <c r="BC575" s="12"/>
      <c r="BD575" s="12"/>
      <c r="BE575" s="12"/>
      <c r="BF575" s="18"/>
      <c r="BG575" s="18"/>
      <c r="BH575" s="18"/>
      <c r="BI575" s="15"/>
      <c r="BJ575" s="19"/>
      <c r="BK575" s="18"/>
      <c r="BL575" s="17"/>
      <c r="BM575" s="17"/>
      <c r="BN575" s="16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AW576" s="13"/>
      <c r="AY576" s="17"/>
      <c r="AZ576" s="12"/>
      <c r="BA576" s="12"/>
      <c r="BB576" s="12"/>
      <c r="BC576" s="12"/>
      <c r="BD576" s="12"/>
      <c r="BE576" s="12"/>
      <c r="BF576" s="18"/>
      <c r="BG576" s="18"/>
      <c r="BH576" s="18"/>
      <c r="BI576" s="15"/>
      <c r="BJ576" s="19"/>
      <c r="BK576" s="18"/>
      <c r="BL576" s="17"/>
      <c r="BM576" s="17"/>
      <c r="BN576" s="16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AW577" s="13"/>
      <c r="AY577" s="17"/>
      <c r="AZ577" s="12"/>
      <c r="BA577" s="12"/>
      <c r="BB577" s="12"/>
      <c r="BC577" s="12"/>
      <c r="BD577" s="12"/>
      <c r="BE577" s="12"/>
      <c r="BF577" s="18"/>
      <c r="BG577" s="18"/>
      <c r="BH577" s="18"/>
      <c r="BI577" s="15"/>
      <c r="BJ577" s="19"/>
      <c r="BK577" s="18"/>
      <c r="BL577" s="17"/>
      <c r="BM577" s="17"/>
      <c r="BN577" s="16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AW578" s="13"/>
      <c r="AY578" s="17"/>
      <c r="AZ578" s="12"/>
      <c r="BA578" s="12"/>
      <c r="BB578" s="12"/>
      <c r="BC578" s="12"/>
      <c r="BD578" s="12"/>
      <c r="BE578" s="12"/>
      <c r="BF578" s="18"/>
      <c r="BG578" s="18"/>
      <c r="BH578" s="18"/>
      <c r="BI578" s="15"/>
      <c r="BJ578" s="19"/>
      <c r="BK578" s="18"/>
      <c r="BL578" s="17"/>
      <c r="BM578" s="17"/>
      <c r="BN578" s="16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AW579" s="13"/>
      <c r="AY579" s="17"/>
      <c r="AZ579" s="12"/>
      <c r="BA579" s="12"/>
      <c r="BB579" s="12"/>
      <c r="BC579" s="12"/>
      <c r="BD579" s="12"/>
      <c r="BE579" s="12"/>
      <c r="BF579" s="18"/>
      <c r="BG579" s="18"/>
      <c r="BH579" s="18"/>
      <c r="BI579" s="15"/>
      <c r="BJ579" s="19"/>
      <c r="BK579" s="18"/>
      <c r="BL579" s="17"/>
      <c r="BM579" s="17"/>
      <c r="BN579" s="16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AW580" s="13"/>
      <c r="AY580" s="17"/>
      <c r="AZ580" s="12"/>
      <c r="BA580" s="12"/>
      <c r="BB580" s="12"/>
      <c r="BC580" s="12"/>
      <c r="BD580" s="12"/>
      <c r="BE580" s="12"/>
      <c r="BF580" s="18"/>
      <c r="BG580" s="18"/>
      <c r="BH580" s="18"/>
      <c r="BI580" s="15"/>
      <c r="BJ580" s="19"/>
      <c r="BK580" s="18"/>
      <c r="BL580" s="17"/>
      <c r="BM580" s="17"/>
      <c r="BN580" s="16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AW581" s="13"/>
      <c r="AY581" s="17"/>
      <c r="AZ581" s="12"/>
      <c r="BA581" s="12"/>
      <c r="BB581" s="12"/>
      <c r="BC581" s="12"/>
      <c r="BD581" s="12"/>
      <c r="BE581" s="12"/>
      <c r="BF581" s="18"/>
      <c r="BG581" s="18"/>
      <c r="BH581" s="18"/>
      <c r="BI581" s="15"/>
      <c r="BJ581" s="19"/>
      <c r="BK581" s="18"/>
      <c r="BL581" s="17"/>
      <c r="BM581" s="17"/>
      <c r="BN581" s="16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AW582" s="13"/>
      <c r="AY582" s="17"/>
      <c r="AZ582" s="12"/>
      <c r="BA582" s="12"/>
      <c r="BB582" s="12"/>
      <c r="BC582" s="12"/>
      <c r="BD582" s="12"/>
      <c r="BE582" s="12"/>
      <c r="BF582" s="18"/>
      <c r="BG582" s="18"/>
      <c r="BH582" s="18"/>
      <c r="BI582" s="15"/>
      <c r="BJ582" s="19"/>
      <c r="BK582" s="18"/>
      <c r="BL582" s="17"/>
      <c r="BM582" s="17"/>
      <c r="BN582" s="16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AW583" s="13"/>
      <c r="AY583" s="17"/>
      <c r="AZ583" s="12"/>
      <c r="BA583" s="12"/>
      <c r="BB583" s="12"/>
      <c r="BC583" s="12"/>
      <c r="BD583" s="12"/>
      <c r="BE583" s="12"/>
      <c r="BF583" s="18"/>
      <c r="BG583" s="18"/>
      <c r="BH583" s="18"/>
      <c r="BI583" s="15"/>
      <c r="BJ583" s="19"/>
      <c r="BK583" s="18"/>
      <c r="BL583" s="17"/>
      <c r="BM583" s="17"/>
      <c r="BN583" s="16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AW584" s="13"/>
      <c r="AY584" s="17"/>
      <c r="AZ584" s="12"/>
      <c r="BA584" s="12"/>
      <c r="BB584" s="12"/>
      <c r="BC584" s="12"/>
      <c r="BD584" s="12"/>
      <c r="BE584" s="12"/>
      <c r="BF584" s="18"/>
      <c r="BG584" s="18"/>
      <c r="BH584" s="18"/>
      <c r="BI584" s="15"/>
      <c r="BJ584" s="19"/>
      <c r="BK584" s="18"/>
      <c r="BL584" s="17"/>
      <c r="BM584" s="17"/>
      <c r="BN584" s="16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AW585" s="13"/>
      <c r="AY585" s="17"/>
      <c r="AZ585" s="12"/>
      <c r="BA585" s="12"/>
      <c r="BB585" s="12"/>
      <c r="BC585" s="12"/>
      <c r="BD585" s="12"/>
      <c r="BE585" s="12"/>
      <c r="BF585" s="18"/>
      <c r="BG585" s="18"/>
      <c r="BH585" s="18"/>
      <c r="BI585" s="15"/>
      <c r="BJ585" s="19"/>
      <c r="BK585" s="18"/>
      <c r="BL585" s="17"/>
      <c r="BM585" s="17"/>
      <c r="BN585" s="16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AW586" s="13"/>
      <c r="AY586" s="17"/>
      <c r="AZ586" s="12"/>
      <c r="BA586" s="12"/>
      <c r="BB586" s="12"/>
      <c r="BC586" s="12"/>
      <c r="BD586" s="12"/>
      <c r="BE586" s="12"/>
      <c r="BF586" s="18"/>
      <c r="BG586" s="18"/>
      <c r="BH586" s="18"/>
      <c r="BI586" s="15"/>
      <c r="BJ586" s="19"/>
      <c r="BK586" s="18"/>
      <c r="BL586" s="17"/>
      <c r="BM586" s="17"/>
      <c r="BN586" s="16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AW587" s="13"/>
      <c r="AY587" s="17"/>
      <c r="AZ587" s="12"/>
      <c r="BA587" s="12"/>
      <c r="BB587" s="12"/>
      <c r="BC587" s="12"/>
      <c r="BD587" s="12"/>
      <c r="BE587" s="12"/>
      <c r="BF587" s="18"/>
      <c r="BG587" s="18"/>
      <c r="BH587" s="18"/>
      <c r="BI587" s="15"/>
      <c r="BJ587" s="19"/>
      <c r="BK587" s="18"/>
      <c r="BL587" s="17"/>
      <c r="BM587" s="17"/>
      <c r="BN587" s="16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AW588" s="13"/>
      <c r="AY588" s="17"/>
      <c r="AZ588" s="12"/>
      <c r="BA588" s="12"/>
      <c r="BB588" s="12"/>
      <c r="BC588" s="12"/>
      <c r="BD588" s="12"/>
      <c r="BE588" s="12"/>
      <c r="BF588" s="18"/>
      <c r="BG588" s="18"/>
      <c r="BH588" s="18"/>
      <c r="BI588" s="15"/>
      <c r="BJ588" s="19"/>
      <c r="BK588" s="18"/>
      <c r="BL588" s="17"/>
      <c r="BM588" s="17"/>
      <c r="BN588" s="16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AW589" s="13"/>
      <c r="AY589" s="17"/>
      <c r="AZ589" s="12"/>
      <c r="BA589" s="12"/>
      <c r="BB589" s="12"/>
      <c r="BC589" s="12"/>
      <c r="BD589" s="12"/>
      <c r="BE589" s="12"/>
      <c r="BF589" s="18"/>
      <c r="BG589" s="18"/>
      <c r="BH589" s="18"/>
      <c r="BI589" s="15"/>
      <c r="BJ589" s="19"/>
      <c r="BK589" s="18"/>
      <c r="BL589" s="17"/>
      <c r="BM589" s="17"/>
      <c r="BN589" s="16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AW590" s="13"/>
      <c r="AY590" s="17"/>
      <c r="AZ590" s="12"/>
      <c r="BA590" s="12"/>
      <c r="BB590" s="12"/>
      <c r="BC590" s="12"/>
      <c r="BD590" s="12"/>
      <c r="BE590" s="12"/>
      <c r="BF590" s="18"/>
      <c r="BG590" s="18"/>
      <c r="BH590" s="18"/>
      <c r="BI590" s="15"/>
      <c r="BJ590" s="19"/>
      <c r="BK590" s="18"/>
      <c r="BL590" s="17"/>
      <c r="BM590" s="17"/>
      <c r="BN590" s="16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AW591" s="13"/>
      <c r="AY591" s="17"/>
      <c r="AZ591" s="12"/>
      <c r="BA591" s="12"/>
      <c r="BB591" s="12"/>
      <c r="BC591" s="12"/>
      <c r="BD591" s="12"/>
      <c r="BE591" s="12"/>
      <c r="BF591" s="18"/>
      <c r="BG591" s="18"/>
      <c r="BH591" s="18"/>
      <c r="BI591" s="15"/>
      <c r="BJ591" s="19"/>
      <c r="BK591" s="18"/>
      <c r="BL591" s="17"/>
      <c r="BM591" s="17"/>
      <c r="BN591" s="16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AW592" s="13"/>
      <c r="AY592" s="17"/>
      <c r="AZ592" s="12"/>
      <c r="BA592" s="12"/>
      <c r="BB592" s="12"/>
      <c r="BC592" s="12"/>
      <c r="BD592" s="12"/>
      <c r="BE592" s="12"/>
      <c r="BF592" s="18"/>
      <c r="BG592" s="18"/>
      <c r="BH592" s="18"/>
      <c r="BI592" s="15"/>
      <c r="BJ592" s="19"/>
      <c r="BK592" s="18"/>
      <c r="BL592" s="17"/>
      <c r="BM592" s="17"/>
      <c r="BN592" s="16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AW593" s="13"/>
      <c r="AY593" s="17"/>
      <c r="AZ593" s="12"/>
      <c r="BA593" s="12"/>
      <c r="BB593" s="12"/>
      <c r="BC593" s="12"/>
      <c r="BD593" s="12"/>
      <c r="BE593" s="12"/>
      <c r="BF593" s="18"/>
      <c r="BG593" s="18"/>
      <c r="BH593" s="18"/>
      <c r="BI593" s="15"/>
      <c r="BJ593" s="19"/>
      <c r="BK593" s="18"/>
      <c r="BL593" s="17"/>
      <c r="BM593" s="17"/>
      <c r="BN593" s="16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AW594" s="13"/>
      <c r="AY594" s="17"/>
      <c r="AZ594" s="12"/>
      <c r="BA594" s="12"/>
      <c r="BB594" s="12"/>
      <c r="BC594" s="12"/>
      <c r="BD594" s="12"/>
      <c r="BE594" s="12"/>
      <c r="BF594" s="18"/>
      <c r="BG594" s="18"/>
      <c r="BH594" s="18"/>
      <c r="BI594" s="15"/>
      <c r="BJ594" s="19"/>
      <c r="BK594" s="18"/>
      <c r="BL594" s="17"/>
      <c r="BM594" s="17"/>
      <c r="BN594" s="16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AW595" s="13"/>
      <c r="AY595" s="17"/>
      <c r="AZ595" s="12"/>
      <c r="BA595" s="12"/>
      <c r="BB595" s="12"/>
      <c r="BC595" s="12"/>
      <c r="BD595" s="12"/>
      <c r="BE595" s="12"/>
      <c r="BF595" s="18"/>
      <c r="BG595" s="18"/>
      <c r="BH595" s="18"/>
      <c r="BI595" s="15"/>
      <c r="BJ595" s="19"/>
      <c r="BK595" s="18"/>
      <c r="BL595" s="17"/>
      <c r="BM595" s="17"/>
      <c r="BN595" s="16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AW596" s="13"/>
      <c r="AY596" s="17"/>
      <c r="AZ596" s="12"/>
      <c r="BA596" s="12"/>
      <c r="BB596" s="12"/>
      <c r="BC596" s="12"/>
      <c r="BD596" s="12"/>
      <c r="BE596" s="12"/>
      <c r="BF596" s="18"/>
      <c r="BG596" s="18"/>
      <c r="BH596" s="18"/>
      <c r="BI596" s="15"/>
      <c r="BJ596" s="19"/>
      <c r="BK596" s="18"/>
      <c r="BL596" s="17"/>
      <c r="BM596" s="17"/>
      <c r="BN596" s="16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AW597" s="13"/>
      <c r="AY597" s="17"/>
      <c r="AZ597" s="12"/>
      <c r="BA597" s="12"/>
      <c r="BB597" s="12"/>
      <c r="BC597" s="12"/>
      <c r="BD597" s="12"/>
      <c r="BE597" s="12"/>
      <c r="BF597" s="18"/>
      <c r="BG597" s="18"/>
      <c r="BH597" s="18"/>
      <c r="BI597" s="15"/>
      <c r="BJ597" s="19"/>
      <c r="BK597" s="18"/>
      <c r="BL597" s="17"/>
      <c r="BM597" s="17"/>
      <c r="BN597" s="16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AW598" s="13"/>
      <c r="AY598" s="17"/>
      <c r="AZ598" s="12"/>
      <c r="BA598" s="12"/>
      <c r="BB598" s="12"/>
      <c r="BC598" s="12"/>
      <c r="BD598" s="12"/>
      <c r="BE598" s="12"/>
      <c r="BF598" s="18"/>
      <c r="BG598" s="18"/>
      <c r="BH598" s="18"/>
      <c r="BI598" s="15"/>
      <c r="BJ598" s="19"/>
      <c r="BK598" s="18"/>
      <c r="BL598" s="17"/>
      <c r="BM598" s="17"/>
      <c r="BN598" s="16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AW599" s="13"/>
      <c r="AY599" s="17"/>
      <c r="AZ599" s="12"/>
      <c r="BA599" s="12"/>
      <c r="BB599" s="12"/>
      <c r="BC599" s="12"/>
      <c r="BD599" s="12"/>
      <c r="BE599" s="12"/>
      <c r="BF599" s="18"/>
      <c r="BG599" s="18"/>
      <c r="BH599" s="18"/>
      <c r="BI599" s="15"/>
      <c r="BJ599" s="19"/>
      <c r="BK599" s="18"/>
      <c r="BL599" s="17"/>
      <c r="BM599" s="17"/>
      <c r="BN599" s="16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AW600" s="13"/>
      <c r="AY600" s="17"/>
      <c r="AZ600" s="12"/>
      <c r="BA600" s="12"/>
      <c r="BB600" s="12"/>
      <c r="BC600" s="12"/>
      <c r="BD600" s="12"/>
      <c r="BE600" s="12"/>
      <c r="BF600" s="18"/>
      <c r="BG600" s="18"/>
      <c r="BH600" s="18"/>
      <c r="BI600" s="15"/>
      <c r="BJ600" s="19"/>
      <c r="BK600" s="18"/>
      <c r="BL600" s="17"/>
      <c r="BM600" s="17"/>
      <c r="BN600" s="16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AW601" s="13"/>
      <c r="AY601" s="17"/>
      <c r="AZ601" s="12"/>
      <c r="BA601" s="12"/>
      <c r="BB601" s="12"/>
      <c r="BC601" s="12"/>
      <c r="BD601" s="12"/>
      <c r="BE601" s="12"/>
      <c r="BF601" s="18"/>
      <c r="BG601" s="18"/>
      <c r="BH601" s="18"/>
      <c r="BI601" s="15"/>
      <c r="BJ601" s="19"/>
      <c r="BK601" s="18"/>
      <c r="BL601" s="17"/>
      <c r="BM601" s="17"/>
      <c r="BN601" s="16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AW602" s="13"/>
      <c r="AY602" s="17"/>
      <c r="AZ602" s="12"/>
      <c r="BA602" s="12"/>
      <c r="BB602" s="12"/>
      <c r="BC602" s="12"/>
      <c r="BD602" s="12"/>
      <c r="BE602" s="12"/>
      <c r="BF602" s="18"/>
      <c r="BG602" s="18"/>
      <c r="BH602" s="18"/>
      <c r="BI602" s="15"/>
      <c r="BJ602" s="19"/>
      <c r="BK602" s="18"/>
      <c r="BL602" s="17"/>
      <c r="BM602" s="17"/>
      <c r="BN602" s="16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AW603" s="13"/>
      <c r="AY603" s="17"/>
      <c r="AZ603" s="12"/>
      <c r="BA603" s="12"/>
      <c r="BB603" s="12"/>
      <c r="BC603" s="12"/>
      <c r="BD603" s="12"/>
      <c r="BE603" s="12"/>
      <c r="BF603" s="18"/>
      <c r="BG603" s="18"/>
      <c r="BH603" s="18"/>
      <c r="BI603" s="15"/>
      <c r="BJ603" s="19"/>
      <c r="BK603" s="18"/>
      <c r="BL603" s="17"/>
      <c r="BM603" s="17"/>
      <c r="BN603" s="16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AW604" s="13"/>
      <c r="AY604" s="17"/>
      <c r="AZ604" s="12"/>
      <c r="BA604" s="12"/>
      <c r="BB604" s="12"/>
      <c r="BC604" s="12"/>
      <c r="BD604" s="12"/>
      <c r="BE604" s="12"/>
      <c r="BF604" s="18"/>
      <c r="BG604" s="18"/>
      <c r="BH604" s="18"/>
      <c r="BI604" s="15"/>
      <c r="BJ604" s="19"/>
      <c r="BK604" s="18"/>
      <c r="BL604" s="17"/>
      <c r="BM604" s="17"/>
      <c r="BN604" s="16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AW605" s="13"/>
      <c r="AY605" s="17"/>
      <c r="AZ605" s="12"/>
      <c r="BA605" s="12"/>
      <c r="BB605" s="12"/>
      <c r="BC605" s="12"/>
      <c r="BD605" s="12"/>
      <c r="BE605" s="12"/>
      <c r="BF605" s="18"/>
      <c r="BG605" s="18"/>
      <c r="BH605" s="18"/>
      <c r="BI605" s="15"/>
      <c r="BJ605" s="19"/>
      <c r="BK605" s="18"/>
      <c r="BL605" s="17"/>
      <c r="BM605" s="17"/>
      <c r="BN605" s="16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AW606" s="13"/>
      <c r="AY606" s="17"/>
      <c r="AZ606" s="12"/>
      <c r="BA606" s="12"/>
      <c r="BB606" s="12"/>
      <c r="BC606" s="12"/>
      <c r="BD606" s="12"/>
      <c r="BE606" s="12"/>
      <c r="BF606" s="18"/>
      <c r="BG606" s="18"/>
      <c r="BH606" s="18"/>
      <c r="BI606" s="15"/>
      <c r="BJ606" s="19"/>
      <c r="BK606" s="18"/>
      <c r="BL606" s="17"/>
      <c r="BM606" s="17"/>
      <c r="BN606" s="16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AW607" s="13"/>
      <c r="AY607" s="17"/>
      <c r="AZ607" s="12"/>
      <c r="BA607" s="12"/>
      <c r="BB607" s="12"/>
      <c r="BC607" s="12"/>
      <c r="BD607" s="12"/>
      <c r="BE607" s="12"/>
      <c r="BF607" s="18"/>
      <c r="BG607" s="18"/>
      <c r="BH607" s="18"/>
      <c r="BI607" s="15"/>
      <c r="BJ607" s="19"/>
      <c r="BK607" s="18"/>
      <c r="BL607" s="17"/>
      <c r="BM607" s="17"/>
      <c r="BN607" s="16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AW608" s="13"/>
      <c r="AY608" s="17"/>
      <c r="AZ608" s="12"/>
      <c r="BA608" s="12"/>
      <c r="BB608" s="12"/>
      <c r="BC608" s="12"/>
      <c r="BD608" s="12"/>
      <c r="BE608" s="12"/>
      <c r="BF608" s="18"/>
      <c r="BG608" s="18"/>
      <c r="BH608" s="18"/>
      <c r="BI608" s="15"/>
      <c r="BJ608" s="19"/>
      <c r="BK608" s="18"/>
      <c r="BL608" s="17"/>
      <c r="BM608" s="17"/>
      <c r="BN608" s="16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AW609" s="13"/>
      <c r="AY609" s="17"/>
      <c r="AZ609" s="12"/>
      <c r="BA609" s="12"/>
      <c r="BB609" s="12"/>
      <c r="BC609" s="12"/>
      <c r="BD609" s="12"/>
      <c r="BE609" s="12"/>
      <c r="BF609" s="18"/>
      <c r="BG609" s="18"/>
      <c r="BH609" s="18"/>
      <c r="BI609" s="15"/>
      <c r="BJ609" s="19"/>
      <c r="BK609" s="18"/>
      <c r="BL609" s="17"/>
      <c r="BM609" s="17"/>
      <c r="BN609" s="16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AW610" s="13"/>
      <c r="AY610" s="17"/>
      <c r="AZ610" s="12"/>
      <c r="BA610" s="12"/>
      <c r="BB610" s="12"/>
      <c r="BC610" s="12"/>
      <c r="BD610" s="12"/>
      <c r="BE610" s="12"/>
      <c r="BF610" s="18"/>
      <c r="BG610" s="18"/>
      <c r="BH610" s="18"/>
      <c r="BI610" s="15"/>
      <c r="BJ610" s="19"/>
      <c r="BK610" s="18"/>
      <c r="BL610" s="17"/>
      <c r="BM610" s="17"/>
      <c r="BN610" s="16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AW611" s="13"/>
      <c r="AY611" s="17"/>
      <c r="AZ611" s="12"/>
      <c r="BA611" s="12"/>
      <c r="BB611" s="12"/>
      <c r="BC611" s="12"/>
      <c r="BD611" s="12"/>
      <c r="BE611" s="12"/>
      <c r="BF611" s="18"/>
      <c r="BG611" s="18"/>
      <c r="BH611" s="18"/>
      <c r="BI611" s="15"/>
      <c r="BJ611" s="19"/>
      <c r="BK611" s="18"/>
      <c r="BL611" s="17"/>
      <c r="BM611" s="17"/>
      <c r="BN611" s="16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AW612" s="13"/>
      <c r="AY612" s="17"/>
      <c r="AZ612" s="12"/>
      <c r="BA612" s="12"/>
      <c r="BB612" s="12"/>
      <c r="BC612" s="12"/>
      <c r="BD612" s="12"/>
      <c r="BE612" s="12"/>
      <c r="BF612" s="18"/>
      <c r="BG612" s="18"/>
      <c r="BH612" s="18"/>
      <c r="BI612" s="15"/>
      <c r="BJ612" s="19"/>
      <c r="BK612" s="18"/>
      <c r="BL612" s="17"/>
      <c r="BM612" s="17"/>
      <c r="BN612" s="16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AW613" s="13"/>
      <c r="AY613" s="17"/>
      <c r="AZ613" s="12"/>
      <c r="BA613" s="12"/>
      <c r="BB613" s="12"/>
      <c r="BC613" s="12"/>
      <c r="BD613" s="12"/>
      <c r="BE613" s="12"/>
      <c r="BF613" s="18"/>
      <c r="BG613" s="18"/>
      <c r="BH613" s="18"/>
      <c r="BI613" s="15"/>
      <c r="BJ613" s="19"/>
      <c r="BK613" s="18"/>
      <c r="BL613" s="17"/>
      <c r="BM613" s="17"/>
      <c r="BN613" s="16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AW614" s="13"/>
      <c r="AY614" s="17"/>
      <c r="AZ614" s="12"/>
      <c r="BA614" s="12"/>
      <c r="BB614" s="12"/>
      <c r="BC614" s="12"/>
      <c r="BD614" s="12"/>
      <c r="BE614" s="12"/>
      <c r="BF614" s="18"/>
      <c r="BG614" s="18"/>
      <c r="BH614" s="18"/>
      <c r="BI614" s="15"/>
      <c r="BJ614" s="19"/>
      <c r="BK614" s="18"/>
      <c r="BL614" s="17"/>
      <c r="BM614" s="17"/>
      <c r="BN614" s="16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AW615" s="13"/>
      <c r="AY615" s="17"/>
      <c r="AZ615" s="12"/>
      <c r="BA615" s="12"/>
      <c r="BB615" s="12"/>
      <c r="BC615" s="12"/>
      <c r="BD615" s="12"/>
      <c r="BE615" s="12"/>
      <c r="BF615" s="18"/>
      <c r="BG615" s="18"/>
      <c r="BH615" s="18"/>
      <c r="BI615" s="15"/>
      <c r="BJ615" s="19"/>
      <c r="BK615" s="18"/>
      <c r="BL615" s="17"/>
      <c r="BM615" s="17"/>
      <c r="BN615" s="16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AW616" s="13"/>
      <c r="AY616" s="17"/>
      <c r="AZ616" s="12"/>
      <c r="BA616" s="12"/>
      <c r="BB616" s="12"/>
      <c r="BC616" s="12"/>
      <c r="BD616" s="12"/>
      <c r="BE616" s="12"/>
      <c r="BF616" s="18"/>
      <c r="BG616" s="18"/>
      <c r="BH616" s="18"/>
      <c r="BI616" s="15"/>
      <c r="BJ616" s="19"/>
      <c r="BK616" s="18"/>
      <c r="BL616" s="17"/>
      <c r="BM616" s="17"/>
      <c r="BN616" s="16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AW617" s="13"/>
      <c r="AY617" s="17"/>
      <c r="AZ617" s="12"/>
      <c r="BA617" s="12"/>
      <c r="BB617" s="12"/>
      <c r="BC617" s="12"/>
      <c r="BD617" s="12"/>
      <c r="BE617" s="12"/>
      <c r="BF617" s="18"/>
      <c r="BG617" s="18"/>
      <c r="BH617" s="18"/>
      <c r="BI617" s="15"/>
      <c r="BJ617" s="19"/>
      <c r="BK617" s="18"/>
      <c r="BL617" s="17"/>
      <c r="BM617" s="17"/>
      <c r="BN617" s="16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AW618" s="13"/>
      <c r="AY618" s="17"/>
      <c r="AZ618" s="12"/>
      <c r="BA618" s="12"/>
      <c r="BB618" s="12"/>
      <c r="BC618" s="12"/>
      <c r="BD618" s="12"/>
      <c r="BE618" s="12"/>
      <c r="BF618" s="18"/>
      <c r="BG618" s="18"/>
      <c r="BH618" s="18"/>
      <c r="BI618" s="15"/>
      <c r="BJ618" s="19"/>
      <c r="BK618" s="18"/>
      <c r="BL618" s="17"/>
      <c r="BM618" s="17"/>
      <c r="BN618" s="16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AW619" s="13"/>
      <c r="AY619" s="17"/>
      <c r="AZ619" s="12"/>
      <c r="BA619" s="12"/>
      <c r="BB619" s="12"/>
      <c r="BC619" s="12"/>
      <c r="BD619" s="12"/>
      <c r="BE619" s="12"/>
      <c r="BF619" s="18"/>
      <c r="BG619" s="18"/>
      <c r="BH619" s="18"/>
      <c r="BI619" s="15"/>
      <c r="BJ619" s="19"/>
      <c r="BK619" s="18"/>
      <c r="BL619" s="17"/>
      <c r="BM619" s="17"/>
      <c r="BN619" s="16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AW620" s="13"/>
      <c r="AY620" s="17"/>
      <c r="AZ620" s="12"/>
      <c r="BA620" s="12"/>
      <c r="BB620" s="12"/>
      <c r="BC620" s="12"/>
      <c r="BD620" s="12"/>
      <c r="BE620" s="12"/>
      <c r="BF620" s="18"/>
      <c r="BG620" s="18"/>
      <c r="BH620" s="18"/>
      <c r="BI620" s="15"/>
      <c r="BJ620" s="19"/>
      <c r="BK620" s="18"/>
      <c r="BL620" s="17"/>
      <c r="BM620" s="17"/>
      <c r="BN620" s="16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AW621" s="13"/>
      <c r="AY621" s="17"/>
      <c r="AZ621" s="12"/>
      <c r="BA621" s="12"/>
      <c r="BB621" s="12"/>
      <c r="BC621" s="12"/>
      <c r="BD621" s="12"/>
      <c r="BE621" s="12"/>
      <c r="BF621" s="18"/>
      <c r="BG621" s="18"/>
      <c r="BH621" s="18"/>
      <c r="BI621" s="15"/>
      <c r="BJ621" s="19"/>
      <c r="BK621" s="18"/>
      <c r="BL621" s="17"/>
      <c r="BM621" s="17"/>
      <c r="BN621" s="16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AW622" s="13"/>
      <c r="AY622" s="17"/>
      <c r="AZ622" s="12"/>
      <c r="BA622" s="12"/>
      <c r="BB622" s="12"/>
      <c r="BC622" s="12"/>
      <c r="BD622" s="12"/>
      <c r="BE622" s="12"/>
      <c r="BF622" s="18"/>
      <c r="BG622" s="18"/>
      <c r="BH622" s="18"/>
      <c r="BI622" s="15"/>
      <c r="BJ622" s="19"/>
      <c r="BK622" s="18"/>
      <c r="BL622" s="17"/>
      <c r="BM622" s="17"/>
      <c r="BN622" s="16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AW623" s="13"/>
      <c r="AY623" s="17"/>
      <c r="AZ623" s="12"/>
      <c r="BA623" s="12"/>
      <c r="BB623" s="12"/>
      <c r="BC623" s="12"/>
      <c r="BD623" s="12"/>
      <c r="BE623" s="12"/>
      <c r="BF623" s="18"/>
      <c r="BG623" s="18"/>
      <c r="BH623" s="18"/>
      <c r="BI623" s="15"/>
      <c r="BJ623" s="19"/>
      <c r="BK623" s="18"/>
      <c r="BL623" s="17"/>
      <c r="BM623" s="17"/>
      <c r="BN623" s="16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AW624" s="13"/>
      <c r="AY624" s="17"/>
      <c r="AZ624" s="12"/>
      <c r="BA624" s="12"/>
      <c r="BB624" s="12"/>
      <c r="BC624" s="12"/>
      <c r="BD624" s="12"/>
      <c r="BE624" s="12"/>
      <c r="BF624" s="18"/>
      <c r="BG624" s="18"/>
      <c r="BH624" s="18"/>
      <c r="BI624" s="15"/>
      <c r="BJ624" s="19"/>
      <c r="BK624" s="18"/>
      <c r="BL624" s="17"/>
      <c r="BM624" s="17"/>
      <c r="BN624" s="16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AW625" s="13"/>
      <c r="AY625" s="17"/>
      <c r="AZ625" s="12"/>
      <c r="BA625" s="12"/>
      <c r="BB625" s="12"/>
      <c r="BC625" s="12"/>
      <c r="BD625" s="12"/>
      <c r="BE625" s="12"/>
      <c r="BF625" s="18"/>
      <c r="BG625" s="18"/>
      <c r="BH625" s="18"/>
      <c r="BI625" s="15"/>
      <c r="BJ625" s="19"/>
      <c r="BK625" s="18"/>
      <c r="BL625" s="17"/>
      <c r="BM625" s="17"/>
      <c r="BN625" s="16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AW626" s="13"/>
      <c r="AY626" s="17"/>
      <c r="AZ626" s="12"/>
      <c r="BA626" s="12"/>
      <c r="BB626" s="12"/>
      <c r="BC626" s="12"/>
      <c r="BD626" s="12"/>
      <c r="BE626" s="12"/>
      <c r="BF626" s="18"/>
      <c r="BG626" s="18"/>
      <c r="BH626" s="18"/>
      <c r="BI626" s="15"/>
      <c r="BJ626" s="19"/>
      <c r="BK626" s="18"/>
      <c r="BL626" s="17"/>
      <c r="BM626" s="17"/>
      <c r="BN626" s="16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AW627" s="13"/>
      <c r="AY627" s="17"/>
      <c r="AZ627" s="12"/>
      <c r="BA627" s="12"/>
      <c r="BB627" s="12"/>
      <c r="BC627" s="12"/>
      <c r="BD627" s="12"/>
      <c r="BE627" s="12"/>
      <c r="BF627" s="18"/>
      <c r="BG627" s="18"/>
      <c r="BH627" s="18"/>
      <c r="BI627" s="15"/>
      <c r="BJ627" s="19"/>
      <c r="BK627" s="18"/>
      <c r="BL627" s="17"/>
      <c r="BM627" s="17"/>
      <c r="BN627" s="16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AW628" s="13"/>
      <c r="AY628" s="17"/>
      <c r="AZ628" s="12"/>
      <c r="BA628" s="12"/>
      <c r="BB628" s="12"/>
      <c r="BC628" s="12"/>
      <c r="BD628" s="12"/>
      <c r="BE628" s="12"/>
      <c r="BF628" s="18"/>
      <c r="BG628" s="18"/>
      <c r="BH628" s="18"/>
      <c r="BI628" s="15"/>
      <c r="BJ628" s="19"/>
      <c r="BK628" s="18"/>
      <c r="BL628" s="17"/>
      <c r="BM628" s="17"/>
      <c r="BN628" s="16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AW629" s="13"/>
      <c r="AY629" s="17"/>
      <c r="AZ629" s="12"/>
      <c r="BA629" s="12"/>
      <c r="BB629" s="12"/>
      <c r="BC629" s="12"/>
      <c r="BD629" s="12"/>
      <c r="BE629" s="12"/>
      <c r="BF629" s="18"/>
      <c r="BG629" s="18"/>
      <c r="BH629" s="18"/>
      <c r="BI629" s="15"/>
      <c r="BJ629" s="19"/>
      <c r="BK629" s="18"/>
      <c r="BL629" s="17"/>
      <c r="BM629" s="17"/>
      <c r="BN629" s="16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AW630" s="13"/>
      <c r="AY630" s="17"/>
      <c r="AZ630" s="12"/>
      <c r="BA630" s="12"/>
      <c r="BB630" s="12"/>
      <c r="BC630" s="12"/>
      <c r="BD630" s="12"/>
      <c r="BE630" s="12"/>
      <c r="BF630" s="18"/>
      <c r="BG630" s="18"/>
      <c r="BH630" s="18"/>
      <c r="BI630" s="15"/>
      <c r="BJ630" s="19"/>
      <c r="BK630" s="18"/>
      <c r="BL630" s="17"/>
      <c r="BM630" s="17"/>
      <c r="BN630" s="16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AW631" s="13"/>
      <c r="AY631" s="17"/>
      <c r="AZ631" s="12"/>
      <c r="BA631" s="12"/>
      <c r="BB631" s="12"/>
      <c r="BC631" s="12"/>
      <c r="BD631" s="12"/>
      <c r="BE631" s="12"/>
      <c r="BF631" s="18"/>
      <c r="BG631" s="18"/>
      <c r="BH631" s="18"/>
      <c r="BI631" s="15"/>
      <c r="BJ631" s="19"/>
      <c r="BK631" s="18"/>
      <c r="BL631" s="17"/>
      <c r="BM631" s="17"/>
      <c r="BN631" s="16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AW632" s="13"/>
      <c r="AY632" s="17"/>
      <c r="AZ632" s="12"/>
      <c r="BA632" s="12"/>
      <c r="BB632" s="12"/>
      <c r="BC632" s="12"/>
      <c r="BD632" s="12"/>
      <c r="BE632" s="12"/>
      <c r="BF632" s="18"/>
      <c r="BG632" s="18"/>
      <c r="BH632" s="18"/>
      <c r="BI632" s="15"/>
      <c r="BJ632" s="19"/>
      <c r="BK632" s="18"/>
      <c r="BL632" s="17"/>
      <c r="BM632" s="17"/>
      <c r="BN632" s="16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AW633" s="13"/>
      <c r="AY633" s="17"/>
      <c r="AZ633" s="12"/>
      <c r="BA633" s="12"/>
      <c r="BB633" s="12"/>
      <c r="BC633" s="12"/>
      <c r="BD633" s="12"/>
      <c r="BE633" s="12"/>
      <c r="BF633" s="18"/>
      <c r="BG633" s="18"/>
      <c r="BH633" s="18"/>
      <c r="BI633" s="15"/>
      <c r="BJ633" s="19"/>
      <c r="BK633" s="18"/>
      <c r="BL633" s="17"/>
      <c r="BM633" s="17"/>
      <c r="BN633" s="16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AW634" s="13"/>
      <c r="AY634" s="17"/>
      <c r="AZ634" s="12"/>
      <c r="BA634" s="12"/>
      <c r="BB634" s="12"/>
      <c r="BC634" s="12"/>
      <c r="BD634" s="12"/>
      <c r="BE634" s="12"/>
      <c r="BF634" s="18"/>
      <c r="BG634" s="18"/>
      <c r="BH634" s="18"/>
      <c r="BI634" s="15"/>
      <c r="BJ634" s="19"/>
      <c r="BK634" s="18"/>
      <c r="BL634" s="17"/>
      <c r="BM634" s="17"/>
      <c r="BN634" s="16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AW635" s="13"/>
      <c r="AY635" s="17"/>
      <c r="AZ635" s="12"/>
      <c r="BA635" s="12"/>
      <c r="BB635" s="12"/>
      <c r="BC635" s="12"/>
      <c r="BD635" s="12"/>
      <c r="BE635" s="12"/>
      <c r="BF635" s="18"/>
      <c r="BG635" s="18"/>
      <c r="BH635" s="18"/>
      <c r="BI635" s="15"/>
      <c r="BJ635" s="19"/>
      <c r="BK635" s="18"/>
      <c r="BL635" s="17"/>
      <c r="BM635" s="17"/>
      <c r="BN635" s="16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AW636" s="13"/>
      <c r="AY636" s="17"/>
      <c r="AZ636" s="12"/>
      <c r="BA636" s="12"/>
      <c r="BB636" s="12"/>
      <c r="BC636" s="12"/>
      <c r="BD636" s="12"/>
      <c r="BE636" s="12"/>
      <c r="BF636" s="18"/>
      <c r="BG636" s="18"/>
      <c r="BH636" s="18"/>
      <c r="BI636" s="15"/>
      <c r="BJ636" s="19"/>
      <c r="BK636" s="18"/>
      <c r="BL636" s="17"/>
      <c r="BM636" s="17"/>
      <c r="BN636" s="16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AW637" s="13"/>
      <c r="AY637" s="17"/>
      <c r="AZ637" s="12"/>
      <c r="BA637" s="12"/>
      <c r="BB637" s="12"/>
      <c r="BC637" s="12"/>
      <c r="BD637" s="12"/>
      <c r="BE637" s="12"/>
      <c r="BF637" s="18"/>
      <c r="BG637" s="18"/>
      <c r="BH637" s="18"/>
      <c r="BI637" s="15"/>
      <c r="BJ637" s="19"/>
      <c r="BK637" s="18"/>
      <c r="BL637" s="17"/>
      <c r="BM637" s="17"/>
      <c r="BN637" s="16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AW638" s="13"/>
      <c r="AY638" s="17"/>
      <c r="AZ638" s="12"/>
      <c r="BA638" s="12"/>
      <c r="BB638" s="12"/>
      <c r="BC638" s="12"/>
      <c r="BD638" s="12"/>
      <c r="BE638" s="12"/>
      <c r="BF638" s="18"/>
      <c r="BG638" s="18"/>
      <c r="BH638" s="18"/>
      <c r="BI638" s="15"/>
      <c r="BJ638" s="19"/>
      <c r="BK638" s="18"/>
      <c r="BL638" s="17"/>
      <c r="BM638" s="17"/>
      <c r="BN638" s="16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AW639" s="13"/>
      <c r="AY639" s="17"/>
      <c r="AZ639" s="12"/>
      <c r="BA639" s="12"/>
      <c r="BB639" s="12"/>
      <c r="BC639" s="12"/>
      <c r="BD639" s="12"/>
      <c r="BE639" s="12"/>
      <c r="BF639" s="18"/>
      <c r="BG639" s="18"/>
      <c r="BH639" s="18"/>
      <c r="BI639" s="15"/>
      <c r="BJ639" s="19"/>
      <c r="BK639" s="18"/>
      <c r="BL639" s="17"/>
      <c r="BM639" s="17"/>
      <c r="BN639" s="16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AW640" s="13"/>
      <c r="AY640" s="17"/>
      <c r="AZ640" s="12"/>
      <c r="BA640" s="12"/>
      <c r="BB640" s="12"/>
      <c r="BC640" s="12"/>
      <c r="BD640" s="12"/>
      <c r="BE640" s="12"/>
      <c r="BF640" s="18"/>
      <c r="BG640" s="18"/>
      <c r="BH640" s="18"/>
      <c r="BI640" s="15"/>
      <c r="BJ640" s="19"/>
      <c r="BK640" s="18"/>
      <c r="BL640" s="17"/>
      <c r="BM640" s="17"/>
      <c r="BN640" s="16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AW641" s="13"/>
      <c r="AY641" s="17"/>
      <c r="AZ641" s="12"/>
      <c r="BA641" s="12"/>
      <c r="BB641" s="12"/>
      <c r="BC641" s="12"/>
      <c r="BD641" s="12"/>
      <c r="BE641" s="12"/>
      <c r="BF641" s="18"/>
      <c r="BG641" s="18"/>
      <c r="BH641" s="18"/>
      <c r="BI641" s="15"/>
      <c r="BJ641" s="19"/>
      <c r="BK641" s="18"/>
      <c r="BL641" s="17"/>
      <c r="BM641" s="17"/>
      <c r="BN641" s="16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AW642" s="13"/>
      <c r="AY642" s="17"/>
      <c r="AZ642" s="12"/>
      <c r="BA642" s="12"/>
      <c r="BB642" s="12"/>
      <c r="BC642" s="12"/>
      <c r="BD642" s="12"/>
      <c r="BE642" s="12"/>
      <c r="BF642" s="18"/>
      <c r="BG642" s="18"/>
      <c r="BH642" s="18"/>
      <c r="BI642" s="15"/>
      <c r="BJ642" s="19"/>
      <c r="BK642" s="18"/>
      <c r="BL642" s="17"/>
      <c r="BM642" s="17"/>
      <c r="BN642" s="16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AW643" s="13"/>
      <c r="AY643" s="17"/>
      <c r="AZ643" s="12"/>
      <c r="BA643" s="12"/>
      <c r="BB643" s="12"/>
      <c r="BC643" s="12"/>
      <c r="BD643" s="12"/>
      <c r="BE643" s="12"/>
      <c r="BF643" s="18"/>
      <c r="BG643" s="18"/>
      <c r="BH643" s="18"/>
      <c r="BI643" s="15"/>
      <c r="BJ643" s="19"/>
      <c r="BK643" s="18"/>
      <c r="BL643" s="17"/>
      <c r="BM643" s="17"/>
      <c r="BN643" s="16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AW644" s="13"/>
      <c r="AY644" s="17"/>
      <c r="AZ644" s="12"/>
      <c r="BA644" s="12"/>
      <c r="BB644" s="12"/>
      <c r="BC644" s="12"/>
      <c r="BD644" s="12"/>
      <c r="BE644" s="12"/>
      <c r="BF644" s="18"/>
      <c r="BG644" s="18"/>
      <c r="BH644" s="18"/>
      <c r="BI644" s="15"/>
      <c r="BJ644" s="19"/>
      <c r="BK644" s="18"/>
      <c r="BL644" s="17"/>
      <c r="BM644" s="17"/>
      <c r="BN644" s="16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AW645" s="13"/>
      <c r="AY645" s="17"/>
      <c r="AZ645" s="12"/>
      <c r="BA645" s="12"/>
      <c r="BB645" s="12"/>
      <c r="BC645" s="12"/>
      <c r="BD645" s="12"/>
      <c r="BE645" s="12"/>
      <c r="BF645" s="18"/>
      <c r="BG645" s="18"/>
      <c r="BH645" s="18"/>
      <c r="BI645" s="15"/>
      <c r="BJ645" s="19"/>
      <c r="BK645" s="18"/>
      <c r="BL645" s="17"/>
      <c r="BM645" s="17"/>
      <c r="BN645" s="16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AW646" s="13"/>
      <c r="AY646" s="17"/>
      <c r="AZ646" s="12"/>
      <c r="BA646" s="12"/>
      <c r="BB646" s="12"/>
      <c r="BC646" s="12"/>
      <c r="BD646" s="12"/>
      <c r="BE646" s="12"/>
      <c r="BF646" s="18"/>
      <c r="BG646" s="18"/>
      <c r="BH646" s="18"/>
      <c r="BI646" s="15"/>
      <c r="BJ646" s="19"/>
      <c r="BK646" s="18"/>
      <c r="BL646" s="17"/>
      <c r="BM646" s="17"/>
      <c r="BN646" s="16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AW647" s="13"/>
      <c r="AY647" s="17"/>
      <c r="AZ647" s="12"/>
      <c r="BA647" s="12"/>
      <c r="BB647" s="12"/>
      <c r="BC647" s="12"/>
      <c r="BD647" s="12"/>
      <c r="BE647" s="12"/>
      <c r="BF647" s="18"/>
      <c r="BG647" s="18"/>
      <c r="BH647" s="18"/>
      <c r="BI647" s="15"/>
      <c r="BJ647" s="19"/>
      <c r="BK647" s="18"/>
      <c r="BL647" s="17"/>
      <c r="BM647" s="17"/>
      <c r="BN647" s="16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AW648" s="13"/>
      <c r="AY648" s="17"/>
      <c r="AZ648" s="12"/>
      <c r="BA648" s="12"/>
      <c r="BB648" s="12"/>
      <c r="BC648" s="12"/>
      <c r="BD648" s="12"/>
      <c r="BE648" s="12"/>
      <c r="BF648" s="18"/>
      <c r="BG648" s="18"/>
      <c r="BH648" s="18"/>
      <c r="BI648" s="15"/>
      <c r="BJ648" s="19"/>
      <c r="BK648" s="18"/>
      <c r="BL648" s="17"/>
      <c r="BM648" s="17"/>
      <c r="BN648" s="16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AW649" s="13"/>
      <c r="AY649" s="17"/>
      <c r="AZ649" s="12"/>
      <c r="BA649" s="12"/>
      <c r="BB649" s="12"/>
      <c r="BC649" s="12"/>
      <c r="BD649" s="12"/>
      <c r="BE649" s="12"/>
      <c r="BF649" s="18"/>
      <c r="BG649" s="18"/>
      <c r="BH649" s="18"/>
      <c r="BI649" s="15"/>
      <c r="BJ649" s="19"/>
      <c r="BK649" s="18"/>
      <c r="BL649" s="17"/>
      <c r="BM649" s="17"/>
      <c r="BN649" s="16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AW650" s="13"/>
      <c r="AY650" s="17"/>
      <c r="AZ650" s="12"/>
      <c r="BA650" s="12"/>
      <c r="BB650" s="12"/>
      <c r="BC650" s="12"/>
      <c r="BD650" s="12"/>
      <c r="BE650" s="12"/>
      <c r="BF650" s="18"/>
      <c r="BG650" s="18"/>
      <c r="BH650" s="18"/>
      <c r="BI650" s="15"/>
      <c r="BJ650" s="19"/>
      <c r="BK650" s="18"/>
      <c r="BL650" s="17"/>
      <c r="BM650" s="17"/>
      <c r="BN650" s="16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AW651" s="13"/>
      <c r="AY651" s="17"/>
      <c r="AZ651" s="12"/>
      <c r="BA651" s="12"/>
      <c r="BB651" s="12"/>
      <c r="BC651" s="12"/>
      <c r="BD651" s="12"/>
      <c r="BE651" s="12"/>
      <c r="BF651" s="18"/>
      <c r="BG651" s="18"/>
      <c r="BH651" s="18"/>
      <c r="BI651" s="15"/>
      <c r="BJ651" s="19"/>
      <c r="BK651" s="18"/>
      <c r="BL651" s="17"/>
      <c r="BM651" s="17"/>
      <c r="BN651" s="16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AW652" s="13"/>
      <c r="AY652" s="17"/>
      <c r="AZ652" s="12"/>
      <c r="BA652" s="12"/>
      <c r="BB652" s="12"/>
      <c r="BC652" s="12"/>
      <c r="BD652" s="12"/>
      <c r="BE652" s="12"/>
      <c r="BF652" s="18"/>
      <c r="BG652" s="18"/>
      <c r="BH652" s="18"/>
      <c r="BI652" s="15"/>
      <c r="BJ652" s="19"/>
      <c r="BK652" s="18"/>
      <c r="BL652" s="17"/>
      <c r="BM652" s="17"/>
      <c r="BN652" s="16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AW653" s="13"/>
      <c r="AY653" s="17"/>
      <c r="AZ653" s="12"/>
      <c r="BA653" s="12"/>
      <c r="BB653" s="12"/>
      <c r="BC653" s="12"/>
      <c r="BD653" s="12"/>
      <c r="BE653" s="12"/>
      <c r="BF653" s="18"/>
      <c r="BG653" s="18"/>
      <c r="BH653" s="18"/>
      <c r="BI653" s="15"/>
      <c r="BJ653" s="19"/>
      <c r="BK653" s="18"/>
      <c r="BL653" s="17"/>
      <c r="BM653" s="17"/>
      <c r="BN653" s="16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AW654" s="13"/>
      <c r="AY654" s="17"/>
      <c r="AZ654" s="12"/>
      <c r="BA654" s="12"/>
      <c r="BB654" s="12"/>
      <c r="BC654" s="12"/>
      <c r="BD654" s="12"/>
      <c r="BE654" s="12"/>
      <c r="BF654" s="18"/>
      <c r="BG654" s="18"/>
      <c r="BH654" s="18"/>
      <c r="BI654" s="15"/>
      <c r="BJ654" s="19"/>
      <c r="BK654" s="18"/>
      <c r="BL654" s="17"/>
      <c r="BM654" s="17"/>
      <c r="BN654" s="16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AW655" s="13"/>
      <c r="AY655" s="17"/>
      <c r="AZ655" s="12"/>
      <c r="BA655" s="12"/>
      <c r="BB655" s="12"/>
      <c r="BC655" s="12"/>
      <c r="BD655" s="12"/>
      <c r="BE655" s="12"/>
      <c r="BF655" s="18"/>
      <c r="BG655" s="18"/>
      <c r="BH655" s="18"/>
      <c r="BI655" s="15"/>
      <c r="BJ655" s="19"/>
      <c r="BK655" s="18"/>
      <c r="BL655" s="17"/>
      <c r="BM655" s="17"/>
      <c r="BN655" s="16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AW656" s="13"/>
      <c r="AY656" s="17"/>
      <c r="AZ656" s="12"/>
      <c r="BA656" s="12"/>
      <c r="BB656" s="12"/>
      <c r="BC656" s="12"/>
      <c r="BD656" s="12"/>
      <c r="BE656" s="12"/>
      <c r="BF656" s="18"/>
      <c r="BG656" s="18"/>
      <c r="BH656" s="18"/>
      <c r="BI656" s="15"/>
      <c r="BJ656" s="19"/>
      <c r="BK656" s="18"/>
      <c r="BL656" s="17"/>
      <c r="BM656" s="17"/>
      <c r="BN656" s="16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AW657" s="13"/>
      <c r="AY657" s="17"/>
      <c r="AZ657" s="12"/>
      <c r="BA657" s="12"/>
      <c r="BB657" s="12"/>
      <c r="BC657" s="12"/>
      <c r="BD657" s="12"/>
      <c r="BE657" s="12"/>
      <c r="BF657" s="18"/>
      <c r="BG657" s="18"/>
      <c r="BH657" s="18"/>
      <c r="BI657" s="15"/>
      <c r="BJ657" s="19"/>
      <c r="BK657" s="18"/>
      <c r="BL657" s="17"/>
      <c r="BM657" s="17"/>
      <c r="BN657" s="16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AW658" s="13"/>
      <c r="AY658" s="17"/>
      <c r="AZ658" s="12"/>
      <c r="BA658" s="12"/>
      <c r="BB658" s="12"/>
      <c r="BC658" s="12"/>
      <c r="BD658" s="12"/>
      <c r="BE658" s="12"/>
      <c r="BF658" s="18"/>
      <c r="BG658" s="18"/>
      <c r="BH658" s="18"/>
      <c r="BI658" s="15"/>
      <c r="BJ658" s="19"/>
      <c r="BK658" s="18"/>
      <c r="BL658" s="17"/>
      <c r="BM658" s="17"/>
      <c r="BN658" s="16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AW659" s="13"/>
      <c r="AY659" s="17"/>
      <c r="AZ659" s="12"/>
      <c r="BA659" s="12"/>
      <c r="BB659" s="12"/>
      <c r="BC659" s="12"/>
      <c r="BD659" s="12"/>
      <c r="BE659" s="12"/>
      <c r="BF659" s="18"/>
      <c r="BG659" s="18"/>
      <c r="BH659" s="18"/>
      <c r="BI659" s="15"/>
      <c r="BJ659" s="19"/>
      <c r="BK659" s="18"/>
      <c r="BL659" s="17"/>
      <c r="BM659" s="17"/>
      <c r="BN659" s="16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AW660" s="13"/>
      <c r="AY660" s="17"/>
      <c r="AZ660" s="12"/>
      <c r="BA660" s="12"/>
      <c r="BB660" s="12"/>
      <c r="BC660" s="12"/>
      <c r="BD660" s="12"/>
      <c r="BE660" s="12"/>
      <c r="BF660" s="18"/>
      <c r="BG660" s="18"/>
      <c r="BH660" s="18"/>
      <c r="BI660" s="15"/>
      <c r="BJ660" s="19"/>
      <c r="BK660" s="18"/>
      <c r="BL660" s="17"/>
      <c r="BM660" s="17"/>
      <c r="BN660" s="16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AW661" s="13"/>
      <c r="AY661" s="17"/>
      <c r="AZ661" s="12"/>
      <c r="BA661" s="12"/>
      <c r="BB661" s="12"/>
      <c r="BC661" s="12"/>
      <c r="BD661" s="12"/>
      <c r="BE661" s="12"/>
      <c r="BF661" s="18"/>
      <c r="BG661" s="18"/>
      <c r="BH661" s="18"/>
      <c r="BI661" s="15"/>
      <c r="BJ661" s="19"/>
      <c r="BK661" s="18"/>
      <c r="BL661" s="17"/>
      <c r="BM661" s="17"/>
      <c r="BN661" s="16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AW662" s="13"/>
      <c r="AY662" s="17"/>
      <c r="AZ662" s="12"/>
      <c r="BA662" s="12"/>
      <c r="BB662" s="12"/>
      <c r="BC662" s="12"/>
      <c r="BD662" s="12"/>
      <c r="BE662" s="12"/>
      <c r="BF662" s="18"/>
      <c r="BG662" s="18"/>
      <c r="BH662" s="18"/>
      <c r="BI662" s="15"/>
      <c r="BJ662" s="19"/>
      <c r="BK662" s="18"/>
      <c r="BL662" s="17"/>
      <c r="BM662" s="17"/>
      <c r="BN662" s="16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AW663" s="13"/>
      <c r="AY663" s="17"/>
      <c r="AZ663" s="12"/>
      <c r="BA663" s="12"/>
      <c r="BB663" s="12"/>
      <c r="BC663" s="12"/>
      <c r="BD663" s="12"/>
      <c r="BE663" s="12"/>
      <c r="BF663" s="18"/>
      <c r="BG663" s="18"/>
      <c r="BH663" s="18"/>
      <c r="BI663" s="15"/>
      <c r="BJ663" s="19"/>
      <c r="BK663" s="18"/>
      <c r="BL663" s="17"/>
      <c r="BM663" s="17"/>
      <c r="BN663" s="16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AW664" s="13"/>
      <c r="AY664" s="17"/>
      <c r="AZ664" s="12"/>
      <c r="BA664" s="12"/>
      <c r="BB664" s="12"/>
      <c r="BC664" s="12"/>
      <c r="BD664" s="12"/>
      <c r="BE664" s="12"/>
      <c r="BF664" s="18"/>
      <c r="BG664" s="18"/>
      <c r="BH664" s="18"/>
      <c r="BI664" s="15"/>
      <c r="BJ664" s="19"/>
      <c r="BK664" s="18"/>
      <c r="BL664" s="17"/>
      <c r="BM664" s="17"/>
      <c r="BN664" s="16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AW665" s="13"/>
      <c r="AY665" s="17"/>
      <c r="AZ665" s="12"/>
      <c r="BA665" s="12"/>
      <c r="BB665" s="12"/>
      <c r="BC665" s="12"/>
      <c r="BD665" s="12"/>
      <c r="BE665" s="12"/>
      <c r="BF665" s="18"/>
      <c r="BG665" s="18"/>
      <c r="BH665" s="18"/>
      <c r="BI665" s="15"/>
      <c r="BJ665" s="19"/>
      <c r="BK665" s="18"/>
      <c r="BL665" s="17"/>
      <c r="BM665" s="17"/>
      <c r="BN665" s="16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AW666" s="13"/>
      <c r="AY666" s="17"/>
      <c r="AZ666" s="12"/>
      <c r="BA666" s="12"/>
      <c r="BB666" s="12"/>
      <c r="BC666" s="12"/>
      <c r="BD666" s="12"/>
      <c r="BE666" s="12"/>
      <c r="BF666" s="18"/>
      <c r="BG666" s="18"/>
      <c r="BH666" s="18"/>
      <c r="BI666" s="15"/>
      <c r="BJ666" s="19"/>
      <c r="BK666" s="18"/>
      <c r="BL666" s="17"/>
      <c r="BM666" s="17"/>
      <c r="BN666" s="16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AW667" s="13"/>
      <c r="AY667" s="17"/>
      <c r="AZ667" s="12"/>
      <c r="BA667" s="12"/>
      <c r="BB667" s="12"/>
      <c r="BC667" s="12"/>
      <c r="BD667" s="12"/>
      <c r="BE667" s="12"/>
      <c r="BF667" s="18"/>
      <c r="BG667" s="18"/>
      <c r="BH667" s="18"/>
      <c r="BI667" s="15"/>
      <c r="BJ667" s="19"/>
      <c r="BK667" s="18"/>
      <c r="BL667" s="17"/>
      <c r="BM667" s="17"/>
      <c r="BN667" s="16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AW668" s="13"/>
      <c r="AY668" s="17"/>
      <c r="AZ668" s="12"/>
      <c r="BA668" s="12"/>
      <c r="BB668" s="12"/>
      <c r="BC668" s="12"/>
      <c r="BD668" s="12"/>
      <c r="BE668" s="12"/>
      <c r="BF668" s="18"/>
      <c r="BG668" s="18"/>
      <c r="BH668" s="18"/>
      <c r="BI668" s="15"/>
      <c r="BJ668" s="19"/>
      <c r="BK668" s="18"/>
      <c r="BL668" s="17"/>
      <c r="BM668" s="17"/>
      <c r="BN668" s="16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AW669" s="13"/>
      <c r="AY669" s="17"/>
      <c r="AZ669" s="12"/>
      <c r="BA669" s="12"/>
      <c r="BB669" s="12"/>
      <c r="BC669" s="12"/>
      <c r="BD669" s="12"/>
      <c r="BE669" s="12"/>
      <c r="BF669" s="18"/>
      <c r="BG669" s="18"/>
      <c r="BH669" s="18"/>
      <c r="BI669" s="15"/>
      <c r="BJ669" s="19"/>
      <c r="BK669" s="18"/>
      <c r="BL669" s="17"/>
      <c r="BM669" s="17"/>
      <c r="BN669" s="16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AW670" s="13"/>
      <c r="AY670" s="17"/>
      <c r="AZ670" s="12"/>
      <c r="BA670" s="12"/>
      <c r="BB670" s="12"/>
      <c r="BC670" s="12"/>
      <c r="BD670" s="12"/>
      <c r="BE670" s="12"/>
      <c r="BF670" s="18"/>
      <c r="BG670" s="18"/>
      <c r="BH670" s="18"/>
      <c r="BI670" s="15"/>
      <c r="BJ670" s="19"/>
      <c r="BK670" s="18"/>
      <c r="BL670" s="17"/>
      <c r="BM670" s="17"/>
      <c r="BN670" s="16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AW671" s="13"/>
      <c r="AY671" s="17"/>
      <c r="AZ671" s="12"/>
      <c r="BA671" s="12"/>
      <c r="BB671" s="12"/>
      <c r="BC671" s="12"/>
      <c r="BD671" s="12"/>
      <c r="BE671" s="12"/>
      <c r="BF671" s="18"/>
      <c r="BG671" s="18"/>
      <c r="BH671" s="18"/>
      <c r="BI671" s="15"/>
      <c r="BJ671" s="19"/>
      <c r="BK671" s="18"/>
      <c r="BL671" s="17"/>
      <c r="BM671" s="17"/>
      <c r="BN671" s="16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AW672" s="13"/>
      <c r="AY672" s="17"/>
      <c r="AZ672" s="12"/>
      <c r="BA672" s="12"/>
      <c r="BB672" s="12"/>
      <c r="BC672" s="12"/>
      <c r="BD672" s="12"/>
      <c r="BE672" s="12"/>
      <c r="BF672" s="18"/>
      <c r="BG672" s="18"/>
      <c r="BH672" s="18"/>
      <c r="BI672" s="15"/>
      <c r="BJ672" s="19"/>
      <c r="BK672" s="18"/>
      <c r="BL672" s="17"/>
      <c r="BM672" s="17"/>
      <c r="BN672" s="16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AW673" s="13"/>
      <c r="AY673" s="17"/>
      <c r="AZ673" s="12"/>
      <c r="BA673" s="12"/>
      <c r="BB673" s="12"/>
      <c r="BC673" s="12"/>
      <c r="BD673" s="12"/>
      <c r="BE673" s="12"/>
      <c r="BF673" s="18"/>
      <c r="BG673" s="18"/>
      <c r="BH673" s="18"/>
      <c r="BI673" s="15"/>
      <c r="BJ673" s="19"/>
      <c r="BK673" s="18"/>
      <c r="BL673" s="17"/>
      <c r="BM673" s="17"/>
      <c r="BN673" s="16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AW674" s="13"/>
      <c r="AY674" s="17"/>
      <c r="AZ674" s="12"/>
      <c r="BA674" s="12"/>
      <c r="BB674" s="12"/>
      <c r="BC674" s="12"/>
      <c r="BD674" s="12"/>
      <c r="BE674" s="12"/>
      <c r="BF674" s="18"/>
      <c r="BG674" s="18"/>
      <c r="BH674" s="18"/>
      <c r="BI674" s="15"/>
      <c r="BJ674" s="19"/>
      <c r="BK674" s="18"/>
      <c r="BL674" s="17"/>
      <c r="BM674" s="17"/>
      <c r="BN674" s="16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AW675" s="13"/>
      <c r="AY675" s="17"/>
      <c r="AZ675" s="12"/>
      <c r="BA675" s="12"/>
      <c r="BB675" s="12"/>
      <c r="BC675" s="12"/>
      <c r="BD675" s="12"/>
      <c r="BE675" s="12"/>
      <c r="BF675" s="18"/>
      <c r="BG675" s="18"/>
      <c r="BH675" s="18"/>
      <c r="BI675" s="15"/>
      <c r="BJ675" s="19"/>
      <c r="BK675" s="18"/>
      <c r="BL675" s="17"/>
      <c r="BM675" s="17"/>
      <c r="BN675" s="16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AW676" s="13"/>
      <c r="AY676" s="17"/>
      <c r="AZ676" s="12"/>
      <c r="BA676" s="12"/>
      <c r="BB676" s="12"/>
      <c r="BC676" s="12"/>
      <c r="BD676" s="12"/>
      <c r="BE676" s="12"/>
      <c r="BF676" s="18"/>
      <c r="BG676" s="18"/>
      <c r="BH676" s="18"/>
      <c r="BI676" s="15"/>
      <c r="BJ676" s="19"/>
      <c r="BK676" s="18"/>
      <c r="BL676" s="17"/>
      <c r="BM676" s="17"/>
      <c r="BN676" s="16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AW677" s="13"/>
      <c r="AY677" s="17"/>
      <c r="AZ677" s="12"/>
      <c r="BA677" s="12"/>
      <c r="BB677" s="12"/>
      <c r="BC677" s="12"/>
      <c r="BD677" s="12"/>
      <c r="BE677" s="12"/>
      <c r="BF677" s="18"/>
      <c r="BG677" s="18"/>
      <c r="BH677" s="18"/>
      <c r="BI677" s="15"/>
      <c r="BJ677" s="19"/>
      <c r="BK677" s="18"/>
      <c r="BL677" s="17"/>
      <c r="BM677" s="17"/>
      <c r="BN677" s="16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AW678" s="13"/>
      <c r="AY678" s="17"/>
      <c r="AZ678" s="12"/>
      <c r="BA678" s="12"/>
      <c r="BB678" s="12"/>
      <c r="BC678" s="12"/>
      <c r="BD678" s="12"/>
      <c r="BE678" s="12"/>
      <c r="BF678" s="18"/>
      <c r="BG678" s="18"/>
      <c r="BH678" s="18"/>
      <c r="BI678" s="15"/>
      <c r="BJ678" s="19"/>
      <c r="BK678" s="18"/>
      <c r="BL678" s="17"/>
      <c r="BM678" s="17"/>
      <c r="BN678" s="16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AW679" s="13"/>
      <c r="AY679" s="17"/>
      <c r="AZ679" s="12"/>
      <c r="BA679" s="12"/>
      <c r="BB679" s="12"/>
      <c r="BC679" s="12"/>
      <c r="BD679" s="12"/>
      <c r="BE679" s="12"/>
      <c r="BF679" s="18"/>
      <c r="BG679" s="18"/>
      <c r="BH679" s="18"/>
      <c r="BI679" s="15"/>
      <c r="BJ679" s="19"/>
      <c r="BK679" s="18"/>
      <c r="BL679" s="17"/>
      <c r="BM679" s="17"/>
      <c r="BN679" s="16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AW680" s="13"/>
      <c r="AY680" s="17"/>
      <c r="AZ680" s="12"/>
      <c r="BA680" s="12"/>
      <c r="BB680" s="12"/>
      <c r="BC680" s="12"/>
      <c r="BD680" s="12"/>
      <c r="BE680" s="12"/>
      <c r="BF680" s="18"/>
      <c r="BG680" s="18"/>
      <c r="BH680" s="18"/>
      <c r="BI680" s="15"/>
      <c r="BJ680" s="19"/>
      <c r="BK680" s="18"/>
      <c r="BL680" s="17"/>
      <c r="BM680" s="17"/>
      <c r="BN680" s="16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AW681" s="13"/>
      <c r="AY681" s="17"/>
      <c r="AZ681" s="12"/>
      <c r="BA681" s="12"/>
      <c r="BB681" s="12"/>
      <c r="BC681" s="12"/>
      <c r="BD681" s="12"/>
      <c r="BE681" s="12"/>
      <c r="BF681" s="18"/>
      <c r="BG681" s="18"/>
      <c r="BH681" s="18"/>
      <c r="BI681" s="15"/>
      <c r="BJ681" s="19"/>
      <c r="BK681" s="18"/>
      <c r="BL681" s="17"/>
      <c r="BM681" s="17"/>
      <c r="BN681" s="16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AW682" s="13"/>
      <c r="AY682" s="17"/>
      <c r="AZ682" s="12"/>
      <c r="BA682" s="12"/>
      <c r="BB682" s="12"/>
      <c r="BC682" s="12"/>
      <c r="BD682" s="12"/>
      <c r="BE682" s="12"/>
      <c r="BF682" s="18"/>
      <c r="BG682" s="18"/>
      <c r="BH682" s="18"/>
      <c r="BI682" s="15"/>
      <c r="BJ682" s="19"/>
      <c r="BK682" s="18"/>
      <c r="BL682" s="17"/>
      <c r="BM682" s="17"/>
      <c r="BN682" s="16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AW683" s="13"/>
      <c r="AY683" s="17"/>
      <c r="AZ683" s="12"/>
      <c r="BA683" s="12"/>
      <c r="BB683" s="12"/>
      <c r="BC683" s="12"/>
      <c r="BD683" s="12"/>
      <c r="BE683" s="12"/>
      <c r="BF683" s="18"/>
      <c r="BG683" s="18"/>
      <c r="BH683" s="18"/>
      <c r="BI683" s="15"/>
      <c r="BJ683" s="19"/>
      <c r="BK683" s="18"/>
      <c r="BL683" s="17"/>
      <c r="BM683" s="17"/>
      <c r="BN683" s="16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AW684" s="13"/>
      <c r="AY684" s="17"/>
      <c r="AZ684" s="12"/>
      <c r="BA684" s="12"/>
      <c r="BB684" s="12"/>
      <c r="BC684" s="12"/>
      <c r="BD684" s="12"/>
      <c r="BE684" s="12"/>
      <c r="BF684" s="18"/>
      <c r="BG684" s="18"/>
      <c r="BH684" s="18"/>
      <c r="BI684" s="15"/>
      <c r="BJ684" s="19"/>
      <c r="BK684" s="18"/>
      <c r="BL684" s="17"/>
      <c r="BM684" s="17"/>
      <c r="BN684" s="16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AW685" s="13"/>
      <c r="AY685" s="17"/>
      <c r="AZ685" s="12"/>
      <c r="BA685" s="12"/>
      <c r="BB685" s="12"/>
      <c r="BC685" s="12"/>
      <c r="BD685" s="12"/>
      <c r="BE685" s="12"/>
      <c r="BF685" s="18"/>
      <c r="BG685" s="18"/>
      <c r="BH685" s="18"/>
      <c r="BI685" s="15"/>
      <c r="BJ685" s="19"/>
      <c r="BK685" s="18"/>
      <c r="BL685" s="17"/>
      <c r="BM685" s="17"/>
      <c r="BN685" s="16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AW686" s="13"/>
      <c r="AY686" s="17"/>
      <c r="AZ686" s="12"/>
      <c r="BA686" s="12"/>
      <c r="BB686" s="12"/>
      <c r="BC686" s="12"/>
      <c r="BD686" s="12"/>
      <c r="BE686" s="12"/>
      <c r="BF686" s="18"/>
      <c r="BG686" s="18"/>
      <c r="BH686" s="18"/>
      <c r="BI686" s="15"/>
      <c r="BJ686" s="19"/>
      <c r="BK686" s="18"/>
      <c r="BL686" s="17"/>
      <c r="BM686" s="17"/>
      <c r="BN686" s="16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AW687" s="13"/>
      <c r="AY687" s="17"/>
      <c r="AZ687" s="12"/>
      <c r="BA687" s="12"/>
      <c r="BB687" s="12"/>
      <c r="BC687" s="12"/>
      <c r="BD687" s="12"/>
      <c r="BE687" s="12"/>
      <c r="BF687" s="18"/>
      <c r="BG687" s="18"/>
      <c r="BH687" s="18"/>
      <c r="BI687" s="15"/>
      <c r="BJ687" s="19"/>
      <c r="BK687" s="18"/>
      <c r="BL687" s="17"/>
      <c r="BM687" s="17"/>
      <c r="BN687" s="16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AW688" s="13"/>
      <c r="AY688" s="17"/>
      <c r="AZ688" s="12"/>
      <c r="BA688" s="12"/>
      <c r="BB688" s="12"/>
      <c r="BC688" s="12"/>
      <c r="BD688" s="12"/>
      <c r="BE688" s="12"/>
      <c r="BF688" s="18"/>
      <c r="BG688" s="18"/>
      <c r="BH688" s="18"/>
      <c r="BI688" s="15"/>
      <c r="BJ688" s="19"/>
      <c r="BK688" s="18"/>
      <c r="BL688" s="17"/>
      <c r="BM688" s="17"/>
      <c r="BN688" s="16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AW689" s="13"/>
      <c r="AY689" s="17"/>
      <c r="AZ689" s="12"/>
      <c r="BA689" s="12"/>
      <c r="BB689" s="12"/>
      <c r="BC689" s="12"/>
      <c r="BD689" s="12"/>
      <c r="BE689" s="12"/>
      <c r="BF689" s="18"/>
      <c r="BG689" s="18"/>
      <c r="BH689" s="18"/>
      <c r="BI689" s="15"/>
      <c r="BJ689" s="19"/>
      <c r="BK689" s="18"/>
      <c r="BL689" s="17"/>
      <c r="BM689" s="17"/>
      <c r="BN689" s="16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AW690" s="13"/>
      <c r="AY690" s="17"/>
      <c r="AZ690" s="12"/>
      <c r="BA690" s="12"/>
      <c r="BB690" s="12"/>
      <c r="BC690" s="12"/>
      <c r="BD690" s="12"/>
      <c r="BE690" s="12"/>
      <c r="BF690" s="18"/>
      <c r="BG690" s="18"/>
      <c r="BH690" s="18"/>
      <c r="BI690" s="15"/>
      <c r="BJ690" s="19"/>
      <c r="BK690" s="18"/>
      <c r="BL690" s="17"/>
      <c r="BM690" s="17"/>
      <c r="BN690" s="16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AW691" s="13"/>
      <c r="AY691" s="17"/>
      <c r="AZ691" s="12"/>
      <c r="BA691" s="12"/>
      <c r="BB691" s="12"/>
      <c r="BC691" s="12"/>
      <c r="BD691" s="12"/>
      <c r="BE691" s="12"/>
      <c r="BF691" s="18"/>
      <c r="BG691" s="18"/>
      <c r="BH691" s="18"/>
      <c r="BI691" s="15"/>
      <c r="BJ691" s="19"/>
      <c r="BK691" s="18"/>
      <c r="BL691" s="17"/>
      <c r="BM691" s="17"/>
      <c r="BN691" s="16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AW692" s="13"/>
      <c r="AY692" s="17"/>
      <c r="AZ692" s="12"/>
      <c r="BA692" s="12"/>
      <c r="BB692" s="12"/>
      <c r="BC692" s="12"/>
      <c r="BD692" s="12"/>
      <c r="BE692" s="12"/>
      <c r="BF692" s="18"/>
      <c r="BG692" s="18"/>
      <c r="BH692" s="18"/>
      <c r="BI692" s="15"/>
      <c r="BJ692" s="19"/>
      <c r="BK692" s="18"/>
      <c r="BL692" s="17"/>
      <c r="BM692" s="17"/>
      <c r="BN692" s="16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AW693" s="13"/>
      <c r="AY693" s="17"/>
      <c r="AZ693" s="12"/>
      <c r="BA693" s="12"/>
      <c r="BB693" s="12"/>
      <c r="BC693" s="12"/>
      <c r="BD693" s="12"/>
      <c r="BE693" s="12"/>
      <c r="BF693" s="18"/>
      <c r="BG693" s="18"/>
      <c r="BH693" s="18"/>
      <c r="BI693" s="15"/>
      <c r="BJ693" s="19"/>
      <c r="BK693" s="18"/>
      <c r="BL693" s="17"/>
      <c r="BM693" s="17"/>
      <c r="BN693" s="16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AW694" s="13"/>
      <c r="AY694" s="17"/>
      <c r="AZ694" s="12"/>
      <c r="BA694" s="12"/>
      <c r="BB694" s="12"/>
      <c r="BC694" s="12"/>
      <c r="BD694" s="12"/>
      <c r="BE694" s="12"/>
      <c r="BF694" s="18"/>
      <c r="BG694" s="18"/>
      <c r="BH694" s="18"/>
      <c r="BI694" s="15"/>
      <c r="BJ694" s="19"/>
      <c r="BK694" s="18"/>
      <c r="BL694" s="17"/>
      <c r="BM694" s="17"/>
      <c r="BN694" s="16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AW695" s="13"/>
      <c r="AY695" s="17"/>
      <c r="AZ695" s="12"/>
      <c r="BA695" s="12"/>
      <c r="BB695" s="12"/>
      <c r="BC695" s="12"/>
      <c r="BD695" s="12"/>
      <c r="BE695" s="12"/>
      <c r="BF695" s="18"/>
      <c r="BG695" s="18"/>
      <c r="BH695" s="18"/>
      <c r="BI695" s="15"/>
      <c r="BJ695" s="19"/>
      <c r="BK695" s="18"/>
      <c r="BL695" s="17"/>
      <c r="BM695" s="17"/>
      <c r="BN695" s="16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AW696" s="13"/>
      <c r="AY696" s="17"/>
      <c r="AZ696" s="12"/>
      <c r="BA696" s="12"/>
      <c r="BB696" s="12"/>
      <c r="BC696" s="12"/>
      <c r="BD696" s="12"/>
      <c r="BE696" s="12"/>
      <c r="BF696" s="18"/>
      <c r="BG696" s="18"/>
      <c r="BH696" s="18"/>
      <c r="BI696" s="15"/>
      <c r="BJ696" s="19"/>
      <c r="BK696" s="18"/>
      <c r="BL696" s="17"/>
      <c r="BM696" s="17"/>
      <c r="BN696" s="16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AW697" s="13"/>
      <c r="AY697" s="17"/>
      <c r="AZ697" s="12"/>
      <c r="BA697" s="12"/>
      <c r="BB697" s="12"/>
      <c r="BC697" s="12"/>
      <c r="BD697" s="12"/>
      <c r="BE697" s="12"/>
      <c r="BF697" s="18"/>
      <c r="BG697" s="18"/>
      <c r="BH697" s="18"/>
      <c r="BI697" s="15"/>
      <c r="BJ697" s="19"/>
      <c r="BK697" s="18"/>
      <c r="BL697" s="17"/>
      <c r="BM697" s="17"/>
      <c r="BN697" s="16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AW698" s="13"/>
      <c r="AY698" s="17"/>
      <c r="AZ698" s="12"/>
      <c r="BA698" s="12"/>
      <c r="BB698" s="12"/>
      <c r="BC698" s="12"/>
      <c r="BD698" s="12"/>
      <c r="BE698" s="12"/>
      <c r="BF698" s="18"/>
      <c r="BG698" s="18"/>
      <c r="BH698" s="18"/>
      <c r="BI698" s="15"/>
      <c r="BJ698" s="19"/>
      <c r="BK698" s="18"/>
      <c r="BL698" s="17"/>
      <c r="BM698" s="17"/>
      <c r="BN698" s="16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AW699" s="13"/>
      <c r="AY699" s="17"/>
      <c r="AZ699" s="12"/>
      <c r="BA699" s="12"/>
      <c r="BB699" s="12"/>
      <c r="BC699" s="12"/>
      <c r="BD699" s="12"/>
      <c r="BE699" s="12"/>
      <c r="BF699" s="18"/>
      <c r="BG699" s="18"/>
      <c r="BH699" s="18"/>
      <c r="BI699" s="15"/>
      <c r="BJ699" s="19"/>
      <c r="BK699" s="18"/>
      <c r="BL699" s="17"/>
      <c r="BM699" s="17"/>
      <c r="BN699" s="16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AW700" s="13"/>
      <c r="AY700" s="17"/>
      <c r="AZ700" s="12"/>
      <c r="BA700" s="12"/>
      <c r="BB700" s="12"/>
      <c r="BC700" s="12"/>
      <c r="BD700" s="12"/>
      <c r="BE700" s="12"/>
      <c r="BF700" s="18"/>
      <c r="BG700" s="18"/>
      <c r="BH700" s="18"/>
      <c r="BI700" s="15"/>
      <c r="BJ700" s="19"/>
      <c r="BK700" s="18"/>
      <c r="BL700" s="17"/>
      <c r="BM700" s="17"/>
      <c r="BN700" s="16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AW701" s="13"/>
      <c r="AY701" s="17"/>
      <c r="AZ701" s="12"/>
      <c r="BA701" s="12"/>
      <c r="BB701" s="12"/>
      <c r="BC701" s="12"/>
      <c r="BD701" s="12"/>
      <c r="BE701" s="12"/>
      <c r="BF701" s="18"/>
      <c r="BG701" s="18"/>
      <c r="BH701" s="18"/>
      <c r="BI701" s="15"/>
      <c r="BJ701" s="19"/>
      <c r="BK701" s="18"/>
      <c r="BL701" s="17"/>
      <c r="BM701" s="17"/>
      <c r="BN701" s="16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AW702" s="13"/>
      <c r="AY702" s="17"/>
      <c r="AZ702" s="12"/>
      <c r="BA702" s="12"/>
      <c r="BB702" s="12"/>
      <c r="BC702" s="12"/>
      <c r="BD702" s="12"/>
      <c r="BE702" s="12"/>
      <c r="BF702" s="18"/>
      <c r="BG702" s="18"/>
      <c r="BH702" s="18"/>
      <c r="BI702" s="15"/>
      <c r="BJ702" s="19"/>
      <c r="BK702" s="18"/>
      <c r="BL702" s="17"/>
      <c r="BM702" s="17"/>
      <c r="BN702" s="16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AW703" s="13"/>
      <c r="AY703" s="17"/>
      <c r="AZ703" s="12"/>
      <c r="BA703" s="12"/>
      <c r="BB703" s="12"/>
      <c r="BC703" s="12"/>
      <c r="BD703" s="12"/>
      <c r="BE703" s="12"/>
      <c r="BF703" s="18"/>
      <c r="BG703" s="18"/>
      <c r="BH703" s="18"/>
      <c r="BI703" s="15"/>
      <c r="BJ703" s="19"/>
      <c r="BK703" s="18"/>
      <c r="BL703" s="17"/>
      <c r="BM703" s="17"/>
      <c r="BN703" s="16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AW704" s="13"/>
      <c r="AY704" s="17"/>
      <c r="AZ704" s="12"/>
      <c r="BA704" s="12"/>
      <c r="BB704" s="12"/>
      <c r="BC704" s="12"/>
      <c r="BD704" s="12"/>
      <c r="BE704" s="12"/>
      <c r="BF704" s="18"/>
      <c r="BG704" s="18"/>
      <c r="BH704" s="18"/>
      <c r="BI704" s="15"/>
      <c r="BJ704" s="19"/>
      <c r="BK704" s="18"/>
      <c r="BL704" s="17"/>
      <c r="BM704" s="17"/>
      <c r="BN704" s="16"/>
    </row>
    <row r="705" spans="9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AW705" s="13"/>
      <c r="AY705" s="17"/>
      <c r="AZ705" s="12"/>
      <c r="BA705" s="12"/>
      <c r="BB705" s="12"/>
      <c r="BC705" s="12"/>
      <c r="BD705" s="12"/>
      <c r="BE705" s="12"/>
      <c r="BF705" s="18"/>
      <c r="BG705" s="18"/>
      <c r="BH705" s="18"/>
      <c r="BI705" s="15"/>
      <c r="BJ705" s="19"/>
      <c r="BK705" s="18"/>
      <c r="BL705" s="17"/>
      <c r="BM705" s="17"/>
      <c r="BN705" s="16"/>
    </row>
    <row r="706" spans="9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AW706" s="13"/>
      <c r="AY706" s="17"/>
      <c r="AZ706" s="12"/>
      <c r="BA706" s="12"/>
      <c r="BB706" s="12"/>
      <c r="BC706" s="12"/>
      <c r="BD706" s="12"/>
      <c r="BE706" s="12"/>
      <c r="BF706" s="18"/>
      <c r="BG706" s="18"/>
      <c r="BH706" s="18"/>
      <c r="BI706" s="15"/>
      <c r="BJ706" s="19"/>
      <c r="BK706" s="18"/>
      <c r="BL706" s="17"/>
      <c r="BM706" s="17"/>
      <c r="BN706" s="16"/>
    </row>
    <row r="707" spans="9:66" x14ac:dyDescent="0.2"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AW707" s="13"/>
      <c r="AY707" s="17"/>
      <c r="AZ707" s="12"/>
      <c r="BA707" s="12"/>
      <c r="BB707" s="12"/>
      <c r="BC707" s="12"/>
      <c r="BD707" s="12"/>
      <c r="BE707" s="12"/>
      <c r="BF707" s="18"/>
      <c r="BG707" s="18"/>
      <c r="BH707" s="18"/>
      <c r="BI707" s="15"/>
      <c r="BJ707" s="19"/>
      <c r="BK707" s="18"/>
      <c r="BL707" s="17"/>
      <c r="BM707" s="17"/>
      <c r="BN707" s="16"/>
    </row>
    <row r="708" spans="9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AW708" s="13"/>
      <c r="AY708" s="17"/>
      <c r="AZ708" s="12"/>
      <c r="BA708" s="12"/>
      <c r="BB708" s="12"/>
      <c r="BC708" s="12"/>
      <c r="BD708" s="12"/>
      <c r="BE708" s="12"/>
      <c r="BF708" s="18"/>
      <c r="BG708" s="18"/>
      <c r="BH708" s="18"/>
      <c r="BI708" s="15"/>
      <c r="BJ708" s="19"/>
      <c r="BK708" s="18"/>
      <c r="BL708" s="17"/>
      <c r="BM708" s="17"/>
      <c r="BN708" s="16"/>
    </row>
    <row r="709" spans="9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AW709" s="13"/>
      <c r="AY709" s="17"/>
      <c r="AZ709" s="12"/>
      <c r="BA709" s="12"/>
      <c r="BB709" s="12"/>
      <c r="BC709" s="12"/>
      <c r="BD709" s="12"/>
      <c r="BE709" s="12"/>
      <c r="BF709" s="18"/>
      <c r="BG709" s="18"/>
      <c r="BH709" s="18"/>
      <c r="BI709" s="15"/>
      <c r="BJ709" s="19"/>
      <c r="BK709" s="18"/>
      <c r="BL709" s="17"/>
      <c r="BM709" s="17"/>
      <c r="BN709" s="16"/>
    </row>
    <row r="710" spans="9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9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9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9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9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9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9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9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9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9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9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50" priority="13" stopIfTrue="1" operator="between">
      <formula>33</formula>
      <formula>100</formula>
    </cfRule>
  </conditionalFormatting>
  <conditionalFormatting sqref="AC13:AC1048">
    <cfRule type="cellIs" dxfId="49" priority="14" stopIfTrue="1" operator="between">
      <formula>33</formula>
      <formula>100</formula>
    </cfRule>
  </conditionalFormatting>
  <conditionalFormatting sqref="AD13:AD1048">
    <cfRule type="cellIs" dxfId="48" priority="15" stopIfTrue="1" operator="between">
      <formula>33</formula>
      <formula>100</formula>
    </cfRule>
  </conditionalFormatting>
  <conditionalFormatting sqref="A6">
    <cfRule type="expression" dxfId="47" priority="16" stopIfTrue="1">
      <formula>$C$6=1</formula>
    </cfRule>
  </conditionalFormatting>
  <conditionalFormatting sqref="K13:K1048">
    <cfRule type="cellIs" dxfId="46" priority="17" stopIfTrue="1" operator="notEqual">
      <formula>$J$5</formula>
    </cfRule>
  </conditionalFormatting>
  <conditionalFormatting sqref="Y14:Y1048 W14:W1048 AA14:AA1048">
    <cfRule type="cellIs" dxfId="45" priority="4" operator="equal">
      <formula>7</formula>
    </cfRule>
    <cfRule type="cellIs" dxfId="44" priority="6" operator="equal">
      <formula>6</formula>
    </cfRule>
    <cfRule type="cellIs" dxfId="43" priority="8" operator="equal">
      <formula>5</formula>
    </cfRule>
    <cfRule type="cellIs" dxfId="42" priority="10" operator="equal">
      <formula>4</formula>
    </cfRule>
  </conditionalFormatting>
  <conditionalFormatting sqref="U14:U1048">
    <cfRule type="cellIs" dxfId="41" priority="1" operator="between">
      <formula>11</formula>
      <formula>12</formula>
    </cfRule>
    <cfRule type="cellIs" dxfId="40" priority="3" operator="between">
      <formula>9</formula>
      <formula>10</formula>
    </cfRule>
    <cfRule type="cellIs" dxfId="39" priority="5" operator="equal">
      <formula>8</formula>
    </cfRule>
    <cfRule type="cellIs" dxfId="38" priority="7" operator="between">
      <formula>6</formula>
      <formula>7</formula>
    </cfRule>
    <cfRule type="cellIs" dxfId="37" priority="9" operator="between">
      <formula>4</formula>
      <formula>5</formula>
    </cfRule>
  </conditionalFormatting>
  <conditionalFormatting sqref="Y14:Y1048 W14:W1048 AA14:AA1048 U14:U1048">
    <cfRule type="cellIs" dxfId="36" priority="11" operator="equal">
      <formula>3</formula>
    </cfRule>
    <cfRule type="cellIs" dxfId="35" priority="12" operator="between">
      <formula>1</formula>
      <formula>2</formula>
    </cfRule>
  </conditionalFormatting>
  <conditionalFormatting sqref="Y14:Y1048 W14:W1048">
    <cfRule type="cellIs" dxfId="34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212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3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134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6">
    <pageSetUpPr fitToPage="1"/>
  </sheetPr>
  <dimension ref="A1:FC1048"/>
  <sheetViews>
    <sheetView zoomScale="70" zoomScaleNormal="70" zoomScaleSheetLayoutView="50" workbookViewId="0">
      <pane ySplit="12" topLeftCell="A13" activePane="bottomLeft" state="frozen"/>
      <selection pane="bottomLeft" activeCell="I13" sqref="I13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165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44040.396122685182</v>
      </c>
      <c r="N3" s="52" t="s">
        <v>7</v>
      </c>
      <c r="O3" s="3">
        <f>I318</f>
        <v>50.032808398950131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166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305</v>
      </c>
      <c r="U4" s="61">
        <f>COUNT(I14:I503)</f>
        <v>305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f>(4.89+5.22)/2</f>
        <v>5.0549999999999997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5.4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0.16277</v>
      </c>
      <c r="D9">
        <v>-0.15545999999999999</v>
      </c>
      <c r="E9">
        <v>-7.1910000000000002E-2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5.0549999999999997</v>
      </c>
      <c r="K13" s="6" t="str">
        <f>IF(I13=0,"Copy Down",IF(J13&gt;-11.5, 98, IF(J13&gt;-26.5, 115, IF(J13&gt;-39.5, 117, IF(J13&gt;-49.5, 120, 119)))))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2.2999999999999998</v>
      </c>
      <c r="C14">
        <v>0.18748999999999999</v>
      </c>
      <c r="D14">
        <v>-0.12525</v>
      </c>
      <c r="E14">
        <v>-6.2920000000000004E-2</v>
      </c>
      <c r="F14">
        <v>1.97533</v>
      </c>
      <c r="G14">
        <v>1.9218999999999999</v>
      </c>
      <c r="H14" s="15"/>
      <c r="I14" s="11">
        <f t="shared" si="0"/>
        <v>0.16404199475065617</v>
      </c>
      <c r="J14" s="10">
        <f t="shared" si="1"/>
        <v>4.8909580052493435</v>
      </c>
      <c r="K14" s="6">
        <v>98</v>
      </c>
      <c r="L14" s="10">
        <v>16.076115485564305</v>
      </c>
      <c r="M14" s="10">
        <v>16.076115485564305</v>
      </c>
      <c r="N14" s="10">
        <v>0</v>
      </c>
      <c r="O14" s="10">
        <v>6.5196807266534185</v>
      </c>
      <c r="P14" s="10">
        <v>6.5543410554809851</v>
      </c>
      <c r="Q14" s="10">
        <v>0.21030473943372988</v>
      </c>
      <c r="R14" s="10">
        <v>3.2086328381991227</v>
      </c>
      <c r="S14" s="10">
        <v>2.4069672796921013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71.285322870377357</v>
      </c>
      <c r="AC14" s="6">
        <v>26.298948128875708</v>
      </c>
      <c r="AD14" s="13">
        <v>2.4157290007469316</v>
      </c>
      <c r="AE14" s="8">
        <v>655.4341055480985</v>
      </c>
      <c r="AF14" s="6">
        <v>770.15329385155326</v>
      </c>
      <c r="AG14" s="6">
        <v>366.5755791610739</v>
      </c>
      <c r="AH14" s="6">
        <v>49.514755467951801</v>
      </c>
      <c r="AI14" s="6">
        <v>3.1165921762530489</v>
      </c>
      <c r="AJ14" s="6"/>
      <c r="AK14" s="6"/>
      <c r="AL14" s="6"/>
      <c r="AM14" s="6"/>
      <c r="AN14" s="6">
        <v>6.5196807266534185</v>
      </c>
      <c r="AO14" s="6">
        <v>1.1953907373692243</v>
      </c>
      <c r="AP14" s="6">
        <v>2.9326046332885909</v>
      </c>
      <c r="AQ14" s="6">
        <v>111.47500000000001</v>
      </c>
      <c r="AR14" s="6"/>
      <c r="AS14" s="6"/>
      <c r="AT14" s="6">
        <v>272.0205002757238</v>
      </c>
      <c r="AU14" s="6">
        <v>1</v>
      </c>
      <c r="AV14" s="10"/>
      <c r="AW14" s="13">
        <v>115.52299407773299</v>
      </c>
      <c r="AX14" s="1" t="s">
        <v>150</v>
      </c>
      <c r="AY14" s="17">
        <v>4.8909580052493435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71.285322870377357</v>
      </c>
      <c r="BG14" s="18">
        <v>26.298948128875708</v>
      </c>
      <c r="BH14" s="18">
        <v>2.4157290007469316</v>
      </c>
      <c r="BI14" s="15"/>
      <c r="BJ14" s="19">
        <f t="shared" ref="BJ14" ca="1" si="2">IF((0.381*BM14)+(0.05*(M14/2116.217)-0.15)&lt;1,(0.381*BM14)+(0.05*(M14/2116.217)-0.15),1)</f>
        <v>0.66631837904355973</v>
      </c>
      <c r="BK14" s="18">
        <f t="shared" ref="BK14" ca="1" si="3">((P14-(L14/2000))/1.06)*(1.06/(M14/2000))^BJ14</f>
        <v>159.73066865712286</v>
      </c>
      <c r="BL14" s="17">
        <f t="shared" ref="BL14" si="4">(Q14/(P14-(L14/2000)))*100</f>
        <v>3.2125726460628501</v>
      </c>
      <c r="BM14" s="17">
        <f t="shared" ref="BM14" ca="1" si="5">SQRT(((3.47-LOG(BK14))^2)+((LOG(BL14)+1.22)^2))</f>
        <v>2.1415709910559211</v>
      </c>
      <c r="BN14" s="16">
        <f t="shared" ref="BN14" si="6">SQRT(((3.47-LOG(P14/1.06))^2)+((LOG(R14)+1.22)^2))</f>
        <v>3.1868520714033171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2.2999999999999998</v>
      </c>
      <c r="C15">
        <v>0.19433</v>
      </c>
      <c r="D15">
        <v>-0.11910999999999999</v>
      </c>
      <c r="E15">
        <v>-5.876E-2</v>
      </c>
      <c r="F15">
        <v>1.98458</v>
      </c>
      <c r="G15">
        <v>1.93038</v>
      </c>
      <c r="H15" s="15"/>
      <c r="I15" s="11">
        <f t="shared" si="0"/>
        <v>0.32808398950131235</v>
      </c>
      <c r="J15" s="10">
        <f t="shared" si="1"/>
        <v>4.7269160104986874</v>
      </c>
      <c r="K15" s="6">
        <v>98</v>
      </c>
      <c r="L15" s="10">
        <v>32.15223097112861</v>
      </c>
      <c r="M15" s="10">
        <v>32.15223097112861</v>
      </c>
      <c r="N15" s="10">
        <v>0</v>
      </c>
      <c r="O15" s="10">
        <v>8.3236700539313091</v>
      </c>
      <c r="P15" s="10">
        <v>8.3743689776334787</v>
      </c>
      <c r="Q15" s="10">
        <v>0.25304790726302828</v>
      </c>
      <c r="R15" s="10">
        <v>3.0216952219191247</v>
      </c>
      <c r="S15" s="10">
        <v>3.5207585904283807</v>
      </c>
      <c r="T15" s="14" t="s">
        <v>153</v>
      </c>
      <c r="U15" s="6">
        <v>4</v>
      </c>
      <c r="V15" s="14" t="s">
        <v>33</v>
      </c>
      <c r="W15" s="6">
        <v>3</v>
      </c>
      <c r="X15" s="14" t="s">
        <v>154</v>
      </c>
      <c r="Y15" s="6">
        <v>5</v>
      </c>
      <c r="Z15" s="14" t="s">
        <v>118</v>
      </c>
      <c r="AA15" s="9">
        <v>5</v>
      </c>
      <c r="AB15" s="7">
        <v>60.638023669305909</v>
      </c>
      <c r="AC15" s="6">
        <v>36.21483372208511</v>
      </c>
      <c r="AD15" s="13">
        <v>3.147142608608978</v>
      </c>
      <c r="AE15" s="8">
        <v>837.43689776334793</v>
      </c>
      <c r="AF15" s="6">
        <v>983.32857201740171</v>
      </c>
      <c r="AG15" s="6">
        <v>503.07767332251092</v>
      </c>
      <c r="AH15" s="6">
        <v>72.427033860240982</v>
      </c>
      <c r="AI15" s="6">
        <v>3.3094006064744175</v>
      </c>
      <c r="AJ15" s="6"/>
      <c r="AK15" s="6"/>
      <c r="AL15" s="6"/>
      <c r="AM15" s="6"/>
      <c r="AN15" s="6">
        <v>5.5491133692875394</v>
      </c>
      <c r="AO15" s="6">
        <v>1.550906676036192</v>
      </c>
      <c r="AP15" s="6">
        <v>4.0246213865800868</v>
      </c>
      <c r="AQ15" s="6">
        <v>114.66</v>
      </c>
      <c r="AR15" s="6"/>
      <c r="AS15" s="6"/>
      <c r="AT15" s="6">
        <v>169.80391331802088</v>
      </c>
      <c r="AU15" s="6">
        <v>1</v>
      </c>
      <c r="AV15" s="10"/>
      <c r="AW15" s="13">
        <v>147.49928580261025</v>
      </c>
      <c r="AX15" s="1" t="s">
        <v>150</v>
      </c>
      <c r="AY15" s="17">
        <v>4.7269160104986874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60.638023669305909</v>
      </c>
      <c r="BG15" s="18">
        <v>36.21483372208511</v>
      </c>
      <c r="BH15" s="18">
        <v>3.147142608608978</v>
      </c>
      <c r="BI15" s="15"/>
      <c r="BJ15" s="19">
        <f t="shared" ref="BJ15:BJ78" ca="1" si="7">IF((0.381*BM15)+(0.05*(M15/2116.217)-0.15)&lt;1,(0.381*BM15)+(0.05*(M15/2116.217)-0.15),1)</f>
        <v>0.67643567224462275</v>
      </c>
      <c r="BK15" s="18">
        <f t="shared" ref="BK15:BK78" ca="1" si="8">((P15-(L15/2000))/1.06)*(1.06/(M15/2000))^BJ15</f>
        <v>134.07030290642808</v>
      </c>
      <c r="BL15" s="17">
        <f t="shared" ref="BL15:BL78" si="9">(Q15/(P15-(L15/2000)))*100</f>
        <v>3.0275070691648391</v>
      </c>
      <c r="BM15" s="17">
        <f t="shared" ref="BM15:BM78" ca="1" si="10">SQRT(((3.47-LOG(BK15))^2)+((LOG(BL15)+1.22)^2))</f>
        <v>2.1671286334438706</v>
      </c>
      <c r="BN15" s="16">
        <f t="shared" ref="BN15:BN78" si="11">SQRT(((3.47-LOG(P15/1.06))^2)+((LOG(R15)+1.22)^2))</f>
        <v>3.08348118748924</v>
      </c>
      <c r="BO15" s="15"/>
      <c r="BP15" s="2"/>
      <c r="BR15" s="5"/>
      <c r="BV15" s="89" t="s">
        <v>4</v>
      </c>
      <c r="BW15" s="98">
        <f ca="1">TODAY()</f>
        <v>45065</v>
      </c>
      <c r="BX15" s="98"/>
      <c r="BZ15" s="93" t="s">
        <v>5</v>
      </c>
      <c r="CA15" s="93"/>
      <c r="CB15" s="99">
        <f>J7</f>
        <v>5.0549999999999997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45065</v>
      </c>
      <c r="CV15" s="98"/>
      <c r="CX15" s="93" t="s">
        <v>5</v>
      </c>
      <c r="CY15" s="93"/>
      <c r="CZ15" s="99">
        <f>CB15</f>
        <v>5.0549999999999997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2.2999999999999998</v>
      </c>
      <c r="C16">
        <v>0.19342000000000001</v>
      </c>
      <c r="D16">
        <v>-0.11847000000000001</v>
      </c>
      <c r="E16">
        <v>-6.1039999999999997E-2</v>
      </c>
      <c r="F16">
        <v>2.00753</v>
      </c>
      <c r="G16">
        <v>1.9317800000000001</v>
      </c>
      <c r="H16" s="15"/>
      <c r="I16" s="11">
        <f t="shared" si="0"/>
        <v>0.49212598425196846</v>
      </c>
      <c r="J16" s="10">
        <f t="shared" si="1"/>
        <v>4.5628740157480312</v>
      </c>
      <c r="K16" s="6">
        <v>98</v>
      </c>
      <c r="L16" s="10">
        <v>48.228346456692904</v>
      </c>
      <c r="M16" s="10">
        <v>48.228346456692904</v>
      </c>
      <c r="N16" s="10">
        <v>0</v>
      </c>
      <c r="O16" s="10">
        <v>8.083665625887031</v>
      </c>
      <c r="P16" s="10">
        <v>8.1255741658598506</v>
      </c>
      <c r="Q16" s="10">
        <v>0.25750322117357394</v>
      </c>
      <c r="R16" s="10">
        <v>3.1690464688082121</v>
      </c>
      <c r="S16" s="10">
        <v>2.9103152758902286</v>
      </c>
      <c r="T16" s="14" t="s">
        <v>33</v>
      </c>
      <c r="U16" s="6">
        <v>3</v>
      </c>
      <c r="V16" s="14" t="s">
        <v>33</v>
      </c>
      <c r="W16" s="6">
        <v>3</v>
      </c>
      <c r="X16" s="14" t="s">
        <v>154</v>
      </c>
      <c r="Y16" s="6">
        <v>5</v>
      </c>
      <c r="Z16" s="14" t="s">
        <v>118</v>
      </c>
      <c r="AA16" s="9">
        <v>5</v>
      </c>
      <c r="AB16" s="7">
        <v>64.776381869387791</v>
      </c>
      <c r="AC16" s="6">
        <v>32.400473547158725</v>
      </c>
      <c r="AD16" s="13">
        <v>2.8231445834534803</v>
      </c>
      <c r="AE16" s="8">
        <v>812.55741658598504</v>
      </c>
      <c r="AF16" s="6">
        <v>953.11294030958868</v>
      </c>
      <c r="AG16" s="6">
        <v>484.41806243948884</v>
      </c>
      <c r="AH16" s="6">
        <v>59.869342818313271</v>
      </c>
      <c r="AI16" s="6">
        <v>3.1555233091172421</v>
      </c>
      <c r="AJ16" s="6"/>
      <c r="AK16" s="6"/>
      <c r="AL16" s="6"/>
      <c r="AM16" s="6"/>
      <c r="AN16" s="6">
        <v>8.083665625887031</v>
      </c>
      <c r="AO16" s="6">
        <v>1.5603272470907454</v>
      </c>
      <c r="AP16" s="6">
        <v>3.8753444995159105</v>
      </c>
      <c r="AQ16" s="6">
        <v>111.47500000000001</v>
      </c>
      <c r="AR16" s="6"/>
      <c r="AS16" s="6"/>
      <c r="AT16" s="6">
        <v>107.35440413558936</v>
      </c>
      <c r="AU16" s="6">
        <v>1</v>
      </c>
      <c r="AV16" s="10"/>
      <c r="AW16" s="13">
        <v>142.96694104643831</v>
      </c>
      <c r="AX16" s="1" t="s">
        <v>150</v>
      </c>
      <c r="AY16" s="17">
        <v>4.5628740157480312</v>
      </c>
      <c r="AZ16" s="12">
        <v>100</v>
      </c>
      <c r="BA16" s="12">
        <v>0</v>
      </c>
      <c r="BB16" s="12">
        <v>0</v>
      </c>
      <c r="BC16" s="12">
        <v>0</v>
      </c>
      <c r="BD16" s="12">
        <v>100</v>
      </c>
      <c r="BE16" s="12">
        <v>0</v>
      </c>
      <c r="BF16" s="18">
        <v>64.776381869387791</v>
      </c>
      <c r="BG16" s="18">
        <v>32.400473547158725</v>
      </c>
      <c r="BH16" s="18">
        <v>2.8231445834534803</v>
      </c>
      <c r="BI16" s="15"/>
      <c r="BJ16" s="19">
        <f t="shared" ca="1" si="7"/>
        <v>0.70401736654671587</v>
      </c>
      <c r="BK16" s="18">
        <f t="shared" ca="1" si="8"/>
        <v>109.64315813775436</v>
      </c>
      <c r="BL16" s="17">
        <f t="shared" si="9"/>
        <v>3.1784792050788377</v>
      </c>
      <c r="BM16" s="17">
        <f t="shared" ca="1" si="10"/>
        <v>2.2385245989316376</v>
      </c>
      <c r="BN16" s="16">
        <f t="shared" si="11"/>
        <v>3.1058261889814349</v>
      </c>
      <c r="BO16" s="15"/>
      <c r="BP16" s="2"/>
      <c r="BR16" s="5"/>
      <c r="BV16" s="89" t="s">
        <v>10</v>
      </c>
      <c r="BW16" s="36" t="str">
        <f>O2</f>
        <v>SCPT-07x</v>
      </c>
      <c r="BX16" s="36"/>
      <c r="BY16" s="93" t="s">
        <v>6</v>
      </c>
      <c r="BZ16" s="93"/>
      <c r="CA16" s="93"/>
      <c r="CB16" s="97">
        <f>J8</f>
        <v>5.4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SCPT-07x</v>
      </c>
      <c r="CV16" s="36"/>
      <c r="CW16" s="93" t="s">
        <v>6</v>
      </c>
      <c r="CX16" s="93"/>
      <c r="CY16" s="93"/>
      <c r="CZ16" s="97">
        <f>CB16</f>
        <v>5.4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0.19441</v>
      </c>
      <c r="D17">
        <v>-0.11481</v>
      </c>
      <c r="E17">
        <v>-6.4250000000000002E-2</v>
      </c>
      <c r="F17">
        <v>1.9575800000000001</v>
      </c>
      <c r="G17">
        <v>1.9558</v>
      </c>
      <c r="H17" s="15"/>
      <c r="I17" s="11">
        <f t="shared" si="0"/>
        <v>0.65616797900262469</v>
      </c>
      <c r="J17" s="10">
        <f t="shared" si="1"/>
        <v>4.398832020997375</v>
      </c>
      <c r="K17" s="6">
        <v>98</v>
      </c>
      <c r="L17" s="10">
        <v>64.30446194225722</v>
      </c>
      <c r="M17" s="10">
        <v>64.30446194225722</v>
      </c>
      <c r="N17" s="10">
        <v>0</v>
      </c>
      <c r="O17" s="10">
        <v>8.344769344308828</v>
      </c>
      <c r="P17" s="10">
        <v>8.3743019492942743</v>
      </c>
      <c r="Q17" s="10">
        <v>0.28298204759950751</v>
      </c>
      <c r="R17" s="10">
        <v>3.3791717723213357</v>
      </c>
      <c r="S17" s="10">
        <v>2.0508753462115128</v>
      </c>
      <c r="T17" s="14" t="s">
        <v>33</v>
      </c>
      <c r="U17" s="6">
        <v>3</v>
      </c>
      <c r="V17" s="14" t="s">
        <v>33</v>
      </c>
      <c r="W17" s="6">
        <v>3</v>
      </c>
      <c r="X17" s="14" t="s">
        <v>154</v>
      </c>
      <c r="Y17" s="6">
        <v>5</v>
      </c>
      <c r="Z17" s="14" t="s">
        <v>118</v>
      </c>
      <c r="AA17" s="9">
        <v>5</v>
      </c>
      <c r="AB17" s="7">
        <v>68.689532393881123</v>
      </c>
      <c r="AC17" s="6">
        <v>28.741384137244381</v>
      </c>
      <c r="AD17" s="13">
        <v>2.5690834688744966</v>
      </c>
      <c r="AE17" s="8">
        <v>837.43019492942744</v>
      </c>
      <c r="AF17" s="6">
        <v>981.4293786262524</v>
      </c>
      <c r="AG17" s="6">
        <v>503.07264619707058</v>
      </c>
      <c r="AH17" s="6">
        <v>42.189435693493984</v>
      </c>
      <c r="AI17" s="6">
        <v>2.959305023174498</v>
      </c>
      <c r="AJ17" s="6"/>
      <c r="AK17" s="6"/>
      <c r="AL17" s="6"/>
      <c r="AM17" s="6"/>
      <c r="AN17" s="6">
        <v>8.344769344308828</v>
      </c>
      <c r="AO17" s="6">
        <v>1.6556819279405544</v>
      </c>
      <c r="AP17" s="6">
        <v>4.0245811695765639</v>
      </c>
      <c r="AQ17" s="6">
        <v>111.47500000000001</v>
      </c>
      <c r="AR17" s="6"/>
      <c r="AS17" s="6"/>
      <c r="AT17" s="6">
        <v>81.843579433058466</v>
      </c>
      <c r="AU17" s="6">
        <v>1</v>
      </c>
      <c r="AV17" s="10"/>
      <c r="AW17" s="13">
        <v>147.21440679393788</v>
      </c>
      <c r="AX17" s="1" t="s">
        <v>150</v>
      </c>
      <c r="AY17" s="17">
        <v>4.398832020997375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68.689532393881123</v>
      </c>
      <c r="BG17" s="18">
        <v>28.741384137244381</v>
      </c>
      <c r="BH17" s="18">
        <v>2.5690834688744966</v>
      </c>
      <c r="BI17" s="15"/>
      <c r="BJ17" s="19">
        <f t="shared" ca="1" si="7"/>
        <v>0.72373366144217843</v>
      </c>
      <c r="BK17" s="18">
        <f t="shared" ca="1" si="8"/>
        <v>98.779855869760354</v>
      </c>
      <c r="BL17" s="17">
        <f t="shared" si="9"/>
        <v>3.3921957427586142</v>
      </c>
      <c r="BM17" s="17">
        <f t="shared" ca="1" si="10"/>
        <v>2.2892764714886158</v>
      </c>
      <c r="BN17" s="16">
        <f t="shared" si="11"/>
        <v>3.1105239387407586</v>
      </c>
      <c r="BO17" s="15"/>
      <c r="BP17" s="2"/>
      <c r="BR17" s="5"/>
      <c r="BV17" s="91" t="s">
        <v>49</v>
      </c>
      <c r="BW17" s="94" t="str">
        <f>J4</f>
        <v>N30° 03' 38.39", W90° 37' 58.58"</v>
      </c>
      <c r="BX17" s="94"/>
      <c r="BY17" s="95" t="s">
        <v>7</v>
      </c>
      <c r="BZ17" s="95"/>
      <c r="CA17" s="95"/>
      <c r="CB17" s="96">
        <f>O3</f>
        <v>50.032808398950131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03' 38.39", W90° 37' 58.58"</v>
      </c>
      <c r="CV17" s="94"/>
      <c r="CW17" s="95" t="s">
        <v>7</v>
      </c>
      <c r="CX17" s="95"/>
      <c r="CY17" s="95"/>
      <c r="CZ17" s="96">
        <f>CB17</f>
        <v>50.032808398950131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2.2999999999999998</v>
      </c>
      <c r="C18">
        <v>0.19481000000000001</v>
      </c>
      <c r="D18">
        <v>-0.11075</v>
      </c>
      <c r="E18">
        <v>-6.5229999999999996E-2</v>
      </c>
      <c r="F18">
        <v>1.9857499999999999</v>
      </c>
      <c r="G18">
        <v>1.92808</v>
      </c>
      <c r="H18" s="15"/>
      <c r="I18" s="11">
        <f t="shared" si="0"/>
        <v>0.82020997375328075</v>
      </c>
      <c r="J18" s="10">
        <f t="shared" si="1"/>
        <v>4.2347900262467189</v>
      </c>
      <c r="K18" s="6">
        <v>98</v>
      </c>
      <c r="L18" s="10">
        <v>80.380577427821521</v>
      </c>
      <c r="M18" s="10">
        <v>80.380577427821521</v>
      </c>
      <c r="N18" s="10">
        <v>0</v>
      </c>
      <c r="O18" s="10">
        <v>8.450265796196426</v>
      </c>
      <c r="P18" s="10">
        <v>8.4760200783508353</v>
      </c>
      <c r="Q18" s="10">
        <v>0.31124544521953207</v>
      </c>
      <c r="R18" s="10">
        <v>3.6720706456855225</v>
      </c>
      <c r="S18" s="10">
        <v>1.7884918162784487</v>
      </c>
      <c r="T18" s="14" t="s">
        <v>33</v>
      </c>
      <c r="U18" s="6">
        <v>3</v>
      </c>
      <c r="V18" s="14" t="s">
        <v>33</v>
      </c>
      <c r="W18" s="6">
        <v>3</v>
      </c>
      <c r="X18" s="14" t="s">
        <v>154</v>
      </c>
      <c r="Y18" s="6">
        <v>5</v>
      </c>
      <c r="Z18" s="14" t="s">
        <v>118</v>
      </c>
      <c r="AA18" s="9">
        <v>5</v>
      </c>
      <c r="AB18" s="7">
        <v>75.114310510769954</v>
      </c>
      <c r="AC18" s="6">
        <v>22.692248539491501</v>
      </c>
      <c r="AD18" s="13">
        <v>2.1934409497385485</v>
      </c>
      <c r="AE18" s="8">
        <v>847.60200783508355</v>
      </c>
      <c r="AF18" s="6">
        <v>992.45056348669698</v>
      </c>
      <c r="AG18" s="6">
        <v>510.70150587631264</v>
      </c>
      <c r="AH18" s="6">
        <v>36.791831649156656</v>
      </c>
      <c r="AI18" s="6">
        <v>2.7232591540006017</v>
      </c>
      <c r="AJ18" s="6"/>
      <c r="AK18" s="6"/>
      <c r="AL18" s="6"/>
      <c r="AM18" s="6"/>
      <c r="AN18" s="6">
        <v>8.450265796196426</v>
      </c>
      <c r="AO18" s="6">
        <v>1.7263902100266522</v>
      </c>
      <c r="AP18" s="6">
        <v>4.0856120470105015</v>
      </c>
      <c r="AQ18" s="6">
        <v>111.47500000000001</v>
      </c>
      <c r="AR18" s="6"/>
      <c r="AS18" s="6"/>
      <c r="AT18" s="6">
        <v>65.512084938397876</v>
      </c>
      <c r="AU18" s="6">
        <v>1</v>
      </c>
      <c r="AV18" s="10"/>
      <c r="AW18" s="13">
        <v>148.86758452300452</v>
      </c>
      <c r="AX18" s="1" t="s">
        <v>150</v>
      </c>
      <c r="AY18" s="17">
        <v>4.2347900262467189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75.114310510769954</v>
      </c>
      <c r="BG18" s="18">
        <v>22.692248539491501</v>
      </c>
      <c r="BH18" s="18">
        <v>2.1934409497385485</v>
      </c>
      <c r="BI18" s="15"/>
      <c r="BJ18" s="19">
        <f t="shared" ca="1" si="7"/>
        <v>0.74378167344018464</v>
      </c>
      <c r="BK18" s="18">
        <f t="shared" ca="1" si="8"/>
        <v>90.755531956946243</v>
      </c>
      <c r="BL18" s="17">
        <f t="shared" si="9"/>
        <v>3.6895652589136456</v>
      </c>
      <c r="BM18" s="17">
        <f t="shared" ca="1" si="10"/>
        <v>2.3408989926087007</v>
      </c>
      <c r="BN18" s="16">
        <f t="shared" si="11"/>
        <v>3.1266565359199707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2.2000000000000002</v>
      </c>
      <c r="C19">
        <v>0.19944999999999999</v>
      </c>
      <c r="D19">
        <v>-0.10437</v>
      </c>
      <c r="E19">
        <v>-5.8279999999999998E-2</v>
      </c>
      <c r="F19">
        <v>1.98143</v>
      </c>
      <c r="G19">
        <v>1.93353</v>
      </c>
      <c r="H19" s="15"/>
      <c r="I19" s="11">
        <f t="shared" si="0"/>
        <v>0.98425196850393692</v>
      </c>
      <c r="J19" s="10">
        <f t="shared" si="1"/>
        <v>4.0707480314960627</v>
      </c>
      <c r="K19" s="6">
        <v>98</v>
      </c>
      <c r="L19" s="10">
        <v>96.456692913385822</v>
      </c>
      <c r="M19" s="10">
        <v>96.456692913385822</v>
      </c>
      <c r="N19" s="10">
        <v>0</v>
      </c>
      <c r="O19" s="10">
        <v>9.6740246380925328</v>
      </c>
      <c r="P19" s="10">
        <v>9.7265741688956169</v>
      </c>
      <c r="Q19" s="10">
        <v>0.35565935576528507</v>
      </c>
      <c r="R19" s="10">
        <v>3.6565737287300988</v>
      </c>
      <c r="S19" s="10">
        <v>3.6492729724364135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154</v>
      </c>
      <c r="Y19" s="6">
        <v>5</v>
      </c>
      <c r="Z19" s="14" t="s">
        <v>118</v>
      </c>
      <c r="AA19" s="9">
        <v>5</v>
      </c>
      <c r="AB19" s="7">
        <v>71.478318498783082</v>
      </c>
      <c r="AC19" s="6">
        <v>26.117128909621286</v>
      </c>
      <c r="AD19" s="13">
        <v>2.4045525915956363</v>
      </c>
      <c r="AE19" s="8">
        <v>972.65741688956166</v>
      </c>
      <c r="AF19" s="6">
        <v>1138.628920286932</v>
      </c>
      <c r="AG19" s="6">
        <v>604.49306266717122</v>
      </c>
      <c r="AH19" s="6">
        <v>75.070758290120509</v>
      </c>
      <c r="AI19" s="6">
        <v>2.7348005925407461</v>
      </c>
      <c r="AJ19" s="6"/>
      <c r="AK19" s="6"/>
      <c r="AL19" s="6"/>
      <c r="AM19" s="6"/>
      <c r="AN19" s="6">
        <v>9.6740246380925328</v>
      </c>
      <c r="AO19" s="6">
        <v>1.9877613235286145</v>
      </c>
      <c r="AP19" s="6">
        <v>4.8359445013373694</v>
      </c>
      <c r="AQ19" s="6">
        <v>111.47500000000001</v>
      </c>
      <c r="AR19" s="6"/>
      <c r="AS19" s="6"/>
      <c r="AT19" s="6">
        <v>62.493968896794321</v>
      </c>
      <c r="AU19" s="6">
        <v>1</v>
      </c>
      <c r="AV19" s="10"/>
      <c r="AW19" s="13">
        <v>170.7943380430398</v>
      </c>
      <c r="AX19" s="1" t="s">
        <v>150</v>
      </c>
      <c r="AY19" s="17">
        <v>4.0707480314960627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71.478318498783082</v>
      </c>
      <c r="BG19" s="18">
        <v>26.117128909621286</v>
      </c>
      <c r="BH19" s="18">
        <v>2.4045525915956363</v>
      </c>
      <c r="BI19" s="15"/>
      <c r="BJ19" s="19">
        <f t="shared" ca="1" si="7"/>
        <v>0.74354209441994634</v>
      </c>
      <c r="BK19" s="18">
        <f t="shared" ca="1" si="8"/>
        <v>90.851344515699722</v>
      </c>
      <c r="BL19" s="17">
        <f t="shared" si="9"/>
        <v>3.6747948698082338</v>
      </c>
      <c r="BM19" s="17">
        <f t="shared" ca="1" si="10"/>
        <v>2.3392732433396923</v>
      </c>
      <c r="BN19" s="16">
        <f t="shared" si="11"/>
        <v>3.0767089330069122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2.2999999999999998</v>
      </c>
      <c r="C20">
        <v>0.21171000000000001</v>
      </c>
      <c r="D20">
        <v>-9.5960000000000004E-2</v>
      </c>
      <c r="E20">
        <v>-5.842E-2</v>
      </c>
      <c r="F20">
        <v>1.9737800000000001</v>
      </c>
      <c r="G20">
        <v>1.9322299999999999</v>
      </c>
      <c r="H20" s="15"/>
      <c r="I20" s="11">
        <f t="shared" si="0"/>
        <v>1.148293963254593</v>
      </c>
      <c r="J20" s="10">
        <f t="shared" si="1"/>
        <v>3.9067060367454065</v>
      </c>
      <c r="K20" s="6">
        <v>98</v>
      </c>
      <c r="L20" s="10">
        <v>112.53280839895012</v>
      </c>
      <c r="M20" s="10">
        <v>112.53280839895012</v>
      </c>
      <c r="N20" s="10">
        <v>0</v>
      </c>
      <c r="O20" s="10">
        <v>12.907490888447347</v>
      </c>
      <c r="P20" s="10">
        <v>12.959500658845997</v>
      </c>
      <c r="Q20" s="10">
        <v>0.41420496512105032</v>
      </c>
      <c r="R20" s="10">
        <v>3.1961491111798281</v>
      </c>
      <c r="S20" s="10">
        <v>3.6117896110174033</v>
      </c>
      <c r="T20" s="14" t="s">
        <v>153</v>
      </c>
      <c r="U20" s="6">
        <v>4</v>
      </c>
      <c r="V20" s="14" t="s">
        <v>151</v>
      </c>
      <c r="W20" s="6">
        <v>4</v>
      </c>
      <c r="X20" s="14" t="s">
        <v>154</v>
      </c>
      <c r="Y20" s="6">
        <v>5</v>
      </c>
      <c r="Z20" s="14" t="s">
        <v>118</v>
      </c>
      <c r="AA20" s="9">
        <v>5</v>
      </c>
      <c r="AB20" s="7">
        <v>52.47455309438196</v>
      </c>
      <c r="AC20" s="6">
        <v>43.454309786164409</v>
      </c>
      <c r="AD20" s="13">
        <v>4.0711371194536294</v>
      </c>
      <c r="AE20" s="8">
        <v>1295.9500658845996</v>
      </c>
      <c r="AF20" s="6">
        <v>1518.027559370179</v>
      </c>
      <c r="AG20" s="6">
        <v>846.96254941344978</v>
      </c>
      <c r="AH20" s="6">
        <v>74.299671998072299</v>
      </c>
      <c r="AI20" s="6">
        <v>3.1287651646229344</v>
      </c>
      <c r="AJ20" s="6"/>
      <c r="AK20" s="6"/>
      <c r="AL20" s="6"/>
      <c r="AM20" s="6"/>
      <c r="AN20" s="6">
        <v>8.6049939256315646</v>
      </c>
      <c r="AO20" s="6">
        <v>2.5689117929371292</v>
      </c>
      <c r="AP20" s="6">
        <v>6.7757003953075978</v>
      </c>
      <c r="AQ20" s="6">
        <v>114.66</v>
      </c>
      <c r="AR20" s="6"/>
      <c r="AS20" s="6"/>
      <c r="AT20" s="6">
        <v>71.892948574414675</v>
      </c>
      <c r="AU20" s="6">
        <v>1</v>
      </c>
      <c r="AV20" s="10"/>
      <c r="AW20" s="13">
        <v>227.70413390552687</v>
      </c>
      <c r="AX20" s="1" t="s">
        <v>150</v>
      </c>
      <c r="AY20" s="17">
        <v>3.9067060367454065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52.47455309438196</v>
      </c>
      <c r="BG20" s="18">
        <v>43.454309786164409</v>
      </c>
      <c r="BH20" s="18">
        <v>4.0711371194536294</v>
      </c>
      <c r="BI20" s="15"/>
      <c r="BJ20" s="19">
        <f t="shared" ca="1" si="7"/>
        <v>0.71676438985511293</v>
      </c>
      <c r="BK20" s="18">
        <f t="shared" ca="1" si="8"/>
        <v>99.840778041128488</v>
      </c>
      <c r="BL20" s="17">
        <f t="shared" si="9"/>
        <v>3.2100863779318969</v>
      </c>
      <c r="BM20" s="17">
        <f t="shared" ca="1" si="10"/>
        <v>2.2679936212502243</v>
      </c>
      <c r="BN20" s="16">
        <f t="shared" si="11"/>
        <v>2.9413740919496836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2.2000000000000002</v>
      </c>
      <c r="C21">
        <v>0.21904999999999999</v>
      </c>
      <c r="D21">
        <v>-8.8330000000000006E-2</v>
      </c>
      <c r="E21">
        <v>-6.046E-2</v>
      </c>
      <c r="F21">
        <v>1.9846299999999999</v>
      </c>
      <c r="G21">
        <v>1.92723</v>
      </c>
      <c r="H21" s="15"/>
      <c r="I21" s="11">
        <f t="shared" si="0"/>
        <v>1.3123359580052494</v>
      </c>
      <c r="J21" s="10">
        <f t="shared" si="1"/>
        <v>3.7426640419947503</v>
      </c>
      <c r="K21" s="6">
        <v>98</v>
      </c>
      <c r="L21" s="10">
        <v>128.60892388451444</v>
      </c>
      <c r="M21" s="10">
        <v>128.60892388451444</v>
      </c>
      <c r="N21" s="10">
        <v>0</v>
      </c>
      <c r="O21" s="10">
        <v>14.843350780584727</v>
      </c>
      <c r="P21" s="10">
        <v>14.887495470804486</v>
      </c>
      <c r="Q21" s="10">
        <v>0.46732066064833799</v>
      </c>
      <c r="R21" s="10">
        <v>3.1390146285168612</v>
      </c>
      <c r="S21" s="10">
        <v>3.0656034874832669</v>
      </c>
      <c r="T21" s="14" t="s">
        <v>153</v>
      </c>
      <c r="U21" s="6">
        <v>4</v>
      </c>
      <c r="V21" s="14" t="s">
        <v>151</v>
      </c>
      <c r="W21" s="6">
        <v>4</v>
      </c>
      <c r="X21" s="14" t="s">
        <v>154</v>
      </c>
      <c r="Y21" s="6">
        <v>5</v>
      </c>
      <c r="Z21" s="14" t="s">
        <v>118</v>
      </c>
      <c r="AA21" s="9">
        <v>5</v>
      </c>
      <c r="AB21" s="7">
        <v>47.113767293824012</v>
      </c>
      <c r="AC21" s="6">
        <v>47.904376025140678</v>
      </c>
      <c r="AD21" s="13">
        <v>4.9818566810353104</v>
      </c>
      <c r="AE21" s="8">
        <v>1488.7495470804486</v>
      </c>
      <c r="AF21" s="6">
        <v>1743.9048245720269</v>
      </c>
      <c r="AG21" s="6">
        <v>991.56216031033648</v>
      </c>
      <c r="AH21" s="6">
        <v>63.063843171084351</v>
      </c>
      <c r="AI21" s="6">
        <v>3.1857130926225898</v>
      </c>
      <c r="AJ21" s="6"/>
      <c r="AK21" s="6"/>
      <c r="AL21" s="6"/>
      <c r="AM21" s="6"/>
      <c r="AN21" s="6">
        <v>9.8955671870564839</v>
      </c>
      <c r="AO21" s="6">
        <v>2.9423820431672678</v>
      </c>
      <c r="AP21" s="6">
        <v>7.932497282482692</v>
      </c>
      <c r="AQ21" s="6">
        <v>114.66</v>
      </c>
      <c r="AR21" s="6"/>
      <c r="AS21" s="6"/>
      <c r="AT21" s="6">
        <v>72.285307150174276</v>
      </c>
      <c r="AU21" s="6">
        <v>1</v>
      </c>
      <c r="AV21" s="10"/>
      <c r="AW21" s="13">
        <v>261.58572368580406</v>
      </c>
      <c r="AX21" s="1" t="s">
        <v>150</v>
      </c>
      <c r="AY21" s="17">
        <v>3.7426640419947503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47.113767293824012</v>
      </c>
      <c r="BG21" s="18">
        <v>47.904376025140678</v>
      </c>
      <c r="BH21" s="18">
        <v>4.9818566810353104</v>
      </c>
      <c r="BI21" s="15"/>
      <c r="BJ21" s="19">
        <f t="shared" ca="1" si="7"/>
        <v>0.71176119187955522</v>
      </c>
      <c r="BK21" s="18">
        <f t="shared" ca="1" si="8"/>
        <v>102.77684963525711</v>
      </c>
      <c r="BL21" s="17">
        <f t="shared" si="9"/>
        <v>3.1526319830119207</v>
      </c>
      <c r="BM21" s="17">
        <f t="shared" ca="1" si="10"/>
        <v>2.2538649350906139</v>
      </c>
      <c r="BN21" s="16">
        <f t="shared" si="11"/>
        <v>2.8881330191941208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2.2000000000000002</v>
      </c>
      <c r="C22">
        <v>0.20699999999999999</v>
      </c>
      <c r="D22">
        <v>-8.8319999999999996E-2</v>
      </c>
      <c r="E22">
        <v>-6.5019999999999994E-2</v>
      </c>
      <c r="F22">
        <v>1.9728000000000001</v>
      </c>
      <c r="G22">
        <v>1.93085</v>
      </c>
      <c r="H22" s="15"/>
      <c r="I22" s="11">
        <f t="shared" si="0"/>
        <v>1.4763779527559056</v>
      </c>
      <c r="J22" s="10">
        <f t="shared" si="1"/>
        <v>3.5786220472440942</v>
      </c>
      <c r="K22" s="6">
        <v>98</v>
      </c>
      <c r="L22" s="10">
        <v>144.68503937007875</v>
      </c>
      <c r="M22" s="10">
        <v>144.68503937007875</v>
      </c>
      <c r="N22" s="10">
        <v>0</v>
      </c>
      <c r="O22" s="10">
        <v>11.665270167470903</v>
      </c>
      <c r="P22" s="10">
        <v>11.691834090231962</v>
      </c>
      <c r="Q22" s="10">
        <v>0.4673902749281903</v>
      </c>
      <c r="R22" s="10">
        <v>3.9975787487326331</v>
      </c>
      <c r="S22" s="10">
        <v>1.8447168584069633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154</v>
      </c>
      <c r="Y22" s="6">
        <v>5</v>
      </c>
      <c r="Z22" s="14" t="s">
        <v>118</v>
      </c>
      <c r="AA22" s="9">
        <v>5</v>
      </c>
      <c r="AB22" s="7">
        <v>74.440282160203452</v>
      </c>
      <c r="AC22" s="6">
        <v>23.326615636360771</v>
      </c>
      <c r="AD22" s="13">
        <v>2.2331022034357764</v>
      </c>
      <c r="AE22" s="8">
        <v>1169.1834090231964</v>
      </c>
      <c r="AF22" s="6">
        <v>1366.9990082996383</v>
      </c>
      <c r="AG22" s="6">
        <v>751.8875567673972</v>
      </c>
      <c r="AH22" s="6">
        <v>37.948461087228964</v>
      </c>
      <c r="AI22" s="6">
        <v>2.5015141986059279</v>
      </c>
      <c r="AJ22" s="6"/>
      <c r="AK22" s="6"/>
      <c r="AL22" s="6"/>
      <c r="AM22" s="6"/>
      <c r="AN22" s="6">
        <v>11.665270167470903</v>
      </c>
      <c r="AO22" s="6">
        <v>2.470423105120656</v>
      </c>
      <c r="AP22" s="6">
        <v>6.0151004541391773</v>
      </c>
      <c r="AQ22" s="6">
        <v>111.47500000000001</v>
      </c>
      <c r="AR22" s="6"/>
      <c r="AS22" s="6"/>
      <c r="AT22" s="6">
        <v>49.464949897553161</v>
      </c>
      <c r="AU22" s="6">
        <v>1</v>
      </c>
      <c r="AV22" s="10"/>
      <c r="AW22" s="13">
        <v>205.04985124494576</v>
      </c>
      <c r="AX22" s="1" t="s">
        <v>150</v>
      </c>
      <c r="AY22" s="17">
        <v>3.5786220472440942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74.440282160203452</v>
      </c>
      <c r="BG22" s="18">
        <v>23.326615636360771</v>
      </c>
      <c r="BH22" s="18">
        <v>2.2331022034357764</v>
      </c>
      <c r="BI22" s="15"/>
      <c r="BJ22" s="19">
        <f t="shared" ca="1" si="7"/>
        <v>0.76315776701347515</v>
      </c>
      <c r="BK22" s="18">
        <f t="shared" ca="1" si="8"/>
        <v>85.046459210520055</v>
      </c>
      <c r="BL22" s="17">
        <f t="shared" si="9"/>
        <v>4.0224675244219004</v>
      </c>
      <c r="BM22" s="17">
        <f t="shared" ca="1" si="10"/>
        <v>2.3877671494808133</v>
      </c>
      <c r="BN22" s="16">
        <f t="shared" si="11"/>
        <v>3.0350169530610942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2.2000000000000002</v>
      </c>
      <c r="C23">
        <v>0.19791</v>
      </c>
      <c r="D23">
        <v>-9.3789999999999998E-2</v>
      </c>
      <c r="E23">
        <v>-6.8720000000000003E-2</v>
      </c>
      <c r="F23">
        <v>1.9791300000000001</v>
      </c>
      <c r="G23">
        <v>1.9273</v>
      </c>
      <c r="H23" s="15"/>
      <c r="I23" s="11">
        <f t="shared" si="0"/>
        <v>1.6404199475065615</v>
      </c>
      <c r="J23" s="10">
        <f t="shared" si="1"/>
        <v>3.414580052493438</v>
      </c>
      <c r="K23" s="6">
        <v>98</v>
      </c>
      <c r="L23" s="10">
        <v>160.76115485564304</v>
      </c>
      <c r="M23" s="10">
        <v>160.76115485564304</v>
      </c>
      <c r="N23" s="10">
        <v>0</v>
      </c>
      <c r="O23" s="10">
        <v>9.26786329832529</v>
      </c>
      <c r="P23" s="10">
        <v>9.2801621246834589</v>
      </c>
      <c r="Q23" s="10">
        <v>0.4293112638489946</v>
      </c>
      <c r="R23" s="10">
        <v>4.6261181440689345</v>
      </c>
      <c r="S23" s="10">
        <v>0.85408516376171317</v>
      </c>
      <c r="T23" s="14" t="s">
        <v>33</v>
      </c>
      <c r="U23" s="6">
        <v>3</v>
      </c>
      <c r="V23" s="14" t="s">
        <v>33</v>
      </c>
      <c r="W23" s="6">
        <v>3</v>
      </c>
      <c r="X23" s="14" t="s">
        <v>154</v>
      </c>
      <c r="Y23" s="6">
        <v>5</v>
      </c>
      <c r="Z23" s="14" t="s">
        <v>119</v>
      </c>
      <c r="AA23" s="9">
        <v>4</v>
      </c>
      <c r="AB23" s="7">
        <v>94.822043599609117</v>
      </c>
      <c r="AC23" s="6">
        <v>4.8279564003908888</v>
      </c>
      <c r="AD23" s="13">
        <v>0.35</v>
      </c>
      <c r="AE23" s="8">
        <v>928.01621246834588</v>
      </c>
      <c r="AF23" s="6">
        <v>1082.3272408536045</v>
      </c>
      <c r="AG23" s="6">
        <v>571.01215935125947</v>
      </c>
      <c r="AH23" s="6">
        <v>17.569751940240955</v>
      </c>
      <c r="AI23" s="6">
        <v>2.1616395622798406</v>
      </c>
      <c r="AJ23" s="6"/>
      <c r="AK23" s="6"/>
      <c r="AL23" s="6"/>
      <c r="AM23" s="6"/>
      <c r="AN23" s="6">
        <v>9.26786329832529</v>
      </c>
      <c r="AO23" s="6">
        <v>2.0738165350150344</v>
      </c>
      <c r="AP23" s="6">
        <v>4.568097274810075</v>
      </c>
      <c r="AQ23" s="6">
        <v>111.47500000000001</v>
      </c>
      <c r="AR23" s="6"/>
      <c r="AS23" s="6"/>
      <c r="AT23" s="6">
        <v>34.655495894517728</v>
      </c>
      <c r="AU23" s="6">
        <v>1</v>
      </c>
      <c r="AV23" s="10"/>
      <c r="AW23" s="13">
        <v>162.34908612804068</v>
      </c>
      <c r="AX23" s="1" t="s">
        <v>150</v>
      </c>
      <c r="AY23" s="17">
        <v>3.414580052493438</v>
      </c>
      <c r="AZ23" s="12">
        <v>100</v>
      </c>
      <c r="BA23" s="12">
        <v>0</v>
      </c>
      <c r="BB23" s="12">
        <v>0</v>
      </c>
      <c r="BC23" s="12">
        <v>0</v>
      </c>
      <c r="BD23" s="12">
        <v>100</v>
      </c>
      <c r="BE23" s="12">
        <v>0</v>
      </c>
      <c r="BF23" s="18">
        <v>94.822043599609117</v>
      </c>
      <c r="BG23" s="18">
        <v>4.8279564003908888</v>
      </c>
      <c r="BH23" s="18">
        <v>0.35</v>
      </c>
      <c r="BI23" s="15"/>
      <c r="BJ23" s="19">
        <f t="shared" ca="1" si="7"/>
        <v>0.80449792236337614</v>
      </c>
      <c r="BK23" s="18">
        <f t="shared" ca="1" si="8"/>
        <v>69.124788199170339</v>
      </c>
      <c r="BL23" s="17">
        <f t="shared" si="9"/>
        <v>4.6665375872654424</v>
      </c>
      <c r="BM23" s="17">
        <f t="shared" ca="1" si="10"/>
        <v>2.4952745612882858</v>
      </c>
      <c r="BN23" s="16">
        <f t="shared" si="11"/>
        <v>3.1533416670394137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2.2999999999999998</v>
      </c>
      <c r="C24">
        <v>0.19361999999999999</v>
      </c>
      <c r="D24">
        <v>-0.10166</v>
      </c>
      <c r="E24">
        <v>-6.7540000000000003E-2</v>
      </c>
      <c r="F24">
        <v>1.97898</v>
      </c>
      <c r="G24">
        <v>1.9272</v>
      </c>
      <c r="H24" s="15"/>
      <c r="I24" s="11">
        <f t="shared" si="0"/>
        <v>1.8044619422572179</v>
      </c>
      <c r="J24" s="10">
        <f t="shared" si="1"/>
        <v>3.2505380577427818</v>
      </c>
      <c r="K24" s="6">
        <v>98</v>
      </c>
      <c r="L24" s="10">
        <v>176.83727034120736</v>
      </c>
      <c r="M24" s="10">
        <v>176.83727034120736</v>
      </c>
      <c r="N24" s="10">
        <v>0</v>
      </c>
      <c r="O24" s="10">
        <v>8.136413851830822</v>
      </c>
      <c r="P24" s="10">
        <v>8.1532620873120756</v>
      </c>
      <c r="Q24" s="10">
        <v>0.37452482560525219</v>
      </c>
      <c r="R24" s="10">
        <v>4.5935580335149453</v>
      </c>
      <c r="S24" s="10">
        <v>1.1700163528647922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154</v>
      </c>
      <c r="Y24" s="6">
        <v>5</v>
      </c>
      <c r="Z24" s="14" t="s">
        <v>119</v>
      </c>
      <c r="AA24" s="9">
        <v>4</v>
      </c>
      <c r="AB24" s="7">
        <v>97.19160509489555</v>
      </c>
      <c r="AC24" s="6">
        <v>2.4583949051044556</v>
      </c>
      <c r="AD24" s="13">
        <v>0.35</v>
      </c>
      <c r="AE24" s="8">
        <v>815.32620873120754</v>
      </c>
      <c r="AF24" s="6">
        <v>948.80511201664376</v>
      </c>
      <c r="AG24" s="6">
        <v>486.49465654840566</v>
      </c>
      <c r="AH24" s="6">
        <v>24.068907830361443</v>
      </c>
      <c r="AI24" s="6">
        <v>2.1769617205310672</v>
      </c>
      <c r="AJ24" s="6"/>
      <c r="AK24" s="6"/>
      <c r="AL24" s="6"/>
      <c r="AM24" s="6"/>
      <c r="AN24" s="6">
        <v>8.136413851830822</v>
      </c>
      <c r="AO24" s="6">
        <v>1.8673839909425409</v>
      </c>
      <c r="AP24" s="6">
        <v>3.891957252387245</v>
      </c>
      <c r="AQ24" s="6">
        <v>111.47500000000001</v>
      </c>
      <c r="AR24" s="6"/>
      <c r="AS24" s="6"/>
      <c r="AT24" s="6">
        <v>27.306695423606939</v>
      </c>
      <c r="AU24" s="6">
        <v>1</v>
      </c>
      <c r="AV24" s="10"/>
      <c r="AW24" s="13">
        <v>142.32076680249656</v>
      </c>
      <c r="AX24" s="1" t="s">
        <v>150</v>
      </c>
      <c r="AY24" s="17">
        <v>3.2505380577427818</v>
      </c>
      <c r="AZ24" s="12">
        <v>100</v>
      </c>
      <c r="BA24" s="12">
        <v>0</v>
      </c>
      <c r="BB24" s="12">
        <v>0</v>
      </c>
      <c r="BC24" s="12">
        <v>0</v>
      </c>
      <c r="BD24" s="12">
        <v>100</v>
      </c>
      <c r="BE24" s="12">
        <v>0</v>
      </c>
      <c r="BF24" s="18">
        <v>97.19160509489555</v>
      </c>
      <c r="BG24" s="18">
        <v>2.4583949051044556</v>
      </c>
      <c r="BH24" s="18">
        <v>0.35</v>
      </c>
      <c r="BI24" s="15"/>
      <c r="BJ24" s="19">
        <f t="shared" ca="1" si="7"/>
        <v>0.82225492366549513</v>
      </c>
      <c r="BK24" s="18">
        <f t="shared" ca="1" si="8"/>
        <v>58.655331062579165</v>
      </c>
      <c r="BL24" s="17">
        <f t="shared" si="9"/>
        <v>4.6439193498021831</v>
      </c>
      <c r="BM24" s="17">
        <f t="shared" ca="1" si="10"/>
        <v>2.5408839309755957</v>
      </c>
      <c r="BN24" s="16">
        <f t="shared" si="11"/>
        <v>3.196781140608572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2.2000000000000002</v>
      </c>
      <c r="C25">
        <v>0.19208</v>
      </c>
      <c r="D25">
        <v>-0.10375</v>
      </c>
      <c r="E25">
        <v>-6.7780000000000007E-2</v>
      </c>
      <c r="F25">
        <v>1.9821299999999999</v>
      </c>
      <c r="G25">
        <v>1.9303999999999999</v>
      </c>
      <c r="H25" s="15"/>
      <c r="I25" s="11">
        <f t="shared" si="0"/>
        <v>1.9685039370078738</v>
      </c>
      <c r="J25" s="10">
        <f t="shared" si="1"/>
        <v>3.0864960629921256</v>
      </c>
      <c r="K25" s="6">
        <v>98</v>
      </c>
      <c r="L25" s="10">
        <v>192.91338582677164</v>
      </c>
      <c r="M25" s="10">
        <v>192.91338582677164</v>
      </c>
      <c r="N25" s="10">
        <v>0</v>
      </c>
      <c r="O25" s="10">
        <v>7.7302525120635828</v>
      </c>
      <c r="P25" s="10">
        <v>7.7461754439943782</v>
      </c>
      <c r="Q25" s="10">
        <v>0.35997544111612628</v>
      </c>
      <c r="R25" s="10">
        <v>4.6471377225933574</v>
      </c>
      <c r="S25" s="10">
        <v>1.1057591618607752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154</v>
      </c>
      <c r="Y25" s="6">
        <v>5</v>
      </c>
      <c r="Z25" s="14" t="s">
        <v>119</v>
      </c>
      <c r="AA25" s="9">
        <v>4</v>
      </c>
      <c r="AB25" s="7">
        <v>97.81</v>
      </c>
      <c r="AC25" s="6">
        <v>1.8400000000000034</v>
      </c>
      <c r="AD25" s="13">
        <v>0.35</v>
      </c>
      <c r="AE25" s="8">
        <v>774.61754439943775</v>
      </c>
      <c r="AF25" s="6">
        <v>899.96691189188141</v>
      </c>
      <c r="AG25" s="6">
        <v>455.96315829957837</v>
      </c>
      <c r="AH25" s="6">
        <v>22.747045615421658</v>
      </c>
      <c r="AI25" s="6">
        <v>2.1518621992591713</v>
      </c>
      <c r="AJ25" s="6"/>
      <c r="AK25" s="6"/>
      <c r="AL25" s="6"/>
      <c r="AM25" s="6"/>
      <c r="AN25" s="6">
        <v>7.7302525120635828</v>
      </c>
      <c r="AO25" s="6">
        <v>1.8069675020959688</v>
      </c>
      <c r="AP25" s="6">
        <v>3.6477052663966267</v>
      </c>
      <c r="AQ25" s="6">
        <v>111.47500000000001</v>
      </c>
      <c r="AR25" s="6"/>
      <c r="AS25" s="6"/>
      <c r="AT25" s="6">
        <v>23.577250634742143</v>
      </c>
      <c r="AU25" s="6">
        <v>1</v>
      </c>
      <c r="AV25" s="10"/>
      <c r="AW25" s="13">
        <v>134.99503678378221</v>
      </c>
      <c r="AX25" s="1" t="s">
        <v>150</v>
      </c>
      <c r="AY25" s="17">
        <v>3.0864960629921256</v>
      </c>
      <c r="AZ25" s="12">
        <v>100</v>
      </c>
      <c r="BA25" s="12">
        <v>0</v>
      </c>
      <c r="BB25" s="12">
        <v>0</v>
      </c>
      <c r="BC25" s="12">
        <v>0</v>
      </c>
      <c r="BD25" s="12">
        <v>100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7"/>
        <v>0.83477181439566972</v>
      </c>
      <c r="BK25" s="18">
        <f t="shared" ca="1" si="8"/>
        <v>53.372179530331458</v>
      </c>
      <c r="BL25" s="17">
        <f t="shared" si="9"/>
        <v>4.7057343260529372</v>
      </c>
      <c r="BM25" s="17">
        <f t="shared" ca="1" si="10"/>
        <v>2.5727397296079335</v>
      </c>
      <c r="BN25" s="16">
        <f t="shared" si="11"/>
        <v>3.2177390095086813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2.2000000000000002</v>
      </c>
      <c r="C26">
        <v>0.18981999999999999</v>
      </c>
      <c r="D26">
        <v>-0.10546</v>
      </c>
      <c r="E26">
        <v>-6.7669999999999994E-2</v>
      </c>
      <c r="F26">
        <v>1.9838499999999999</v>
      </c>
      <c r="G26">
        <v>1.9313800000000001</v>
      </c>
      <c r="H26" s="15"/>
      <c r="I26" s="11">
        <f t="shared" si="0"/>
        <v>2.1325459317585302</v>
      </c>
      <c r="J26" s="10">
        <f t="shared" si="1"/>
        <v>2.9224540682414695</v>
      </c>
      <c r="K26" s="6">
        <v>98</v>
      </c>
      <c r="L26" s="10">
        <v>208.98950131233596</v>
      </c>
      <c r="M26" s="10">
        <v>208.98950131233596</v>
      </c>
      <c r="N26" s="10">
        <v>0</v>
      </c>
      <c r="O26" s="10">
        <v>7.1341975588986637</v>
      </c>
      <c r="P26" s="10">
        <v>7.1505445882900851</v>
      </c>
      <c r="Q26" s="10">
        <v>0.34807139926138692</v>
      </c>
      <c r="R26" s="10">
        <v>4.8677606993934077</v>
      </c>
      <c r="S26" s="10">
        <v>1.1352103744042858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151</v>
      </c>
      <c r="Y26" s="6">
        <v>4</v>
      </c>
      <c r="Z26" s="14" t="s">
        <v>119</v>
      </c>
      <c r="AA26" s="9">
        <v>4</v>
      </c>
      <c r="AB26" s="7">
        <v>97.81</v>
      </c>
      <c r="AC26" s="6">
        <v>1.8400000000000034</v>
      </c>
      <c r="AD26" s="13">
        <v>0.35</v>
      </c>
      <c r="AE26" s="8">
        <v>715.05445882900847</v>
      </c>
      <c r="AF26" s="6">
        <v>828.94703972163722</v>
      </c>
      <c r="AG26" s="6">
        <v>411.29084412175638</v>
      </c>
      <c r="AH26" s="6">
        <v>23.352899130602449</v>
      </c>
      <c r="AI26" s="6">
        <v>2.0543327039979888</v>
      </c>
      <c r="AJ26" s="6"/>
      <c r="AK26" s="6"/>
      <c r="AL26" s="6"/>
      <c r="AM26" s="6"/>
      <c r="AN26" s="6">
        <v>7.1341975588986637</v>
      </c>
      <c r="AO26" s="6">
        <v>1.7136509813026062</v>
      </c>
      <c r="AP26" s="6">
        <v>3.290326752974051</v>
      </c>
      <c r="AQ26" s="6">
        <v>111.47500000000001</v>
      </c>
      <c r="AR26" s="6"/>
      <c r="AS26" s="6"/>
      <c r="AT26" s="6">
        <v>19.88420368644281</v>
      </c>
      <c r="AU26" s="6">
        <v>1</v>
      </c>
      <c r="AV26" s="10"/>
      <c r="AW26" s="13">
        <v>124.3420559582456</v>
      </c>
      <c r="AX26" s="1" t="s">
        <v>150</v>
      </c>
      <c r="AY26" s="17">
        <v>2.9224540682414695</v>
      </c>
      <c r="AZ26" s="12">
        <v>100</v>
      </c>
      <c r="BA26" s="12">
        <v>0</v>
      </c>
      <c r="BB26" s="12">
        <v>0</v>
      </c>
      <c r="BC26" s="12">
        <v>0</v>
      </c>
      <c r="BD26" s="12">
        <v>100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7"/>
        <v>0.853048800654712</v>
      </c>
      <c r="BK26" s="18">
        <f t="shared" ca="1" si="8"/>
        <v>47.971938244798579</v>
      </c>
      <c r="BL26" s="17">
        <f t="shared" si="9"/>
        <v>4.9399508559007055</v>
      </c>
      <c r="BM26" s="17">
        <f t="shared" ca="1" si="10"/>
        <v>2.6197138892084277</v>
      </c>
      <c r="BN26" s="16">
        <f t="shared" si="11"/>
        <v>3.2577001255400311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2.2999999999999998</v>
      </c>
      <c r="C27">
        <v>0.18834999999999999</v>
      </c>
      <c r="D27">
        <v>-0.10936999999999999</v>
      </c>
      <c r="E27">
        <v>-6.6540000000000002E-2</v>
      </c>
      <c r="F27">
        <v>1.98115</v>
      </c>
      <c r="G27">
        <v>1.9287799999999999</v>
      </c>
      <c r="H27" s="15"/>
      <c r="I27" s="11">
        <f t="shared" si="0"/>
        <v>2.296587926509186</v>
      </c>
      <c r="J27" s="10">
        <f t="shared" si="1"/>
        <v>2.7584120734908137</v>
      </c>
      <c r="K27" s="6">
        <v>98</v>
      </c>
      <c r="L27" s="10">
        <v>225.06561679790022</v>
      </c>
      <c r="M27" s="10">
        <v>225.06561679790022</v>
      </c>
      <c r="N27" s="10">
        <v>0</v>
      </c>
      <c r="O27" s="10">
        <v>6.7464980982117488</v>
      </c>
      <c r="P27" s="10">
        <v>6.767201765153243</v>
      </c>
      <c r="Q27" s="10">
        <v>0.32085221583914642</v>
      </c>
      <c r="R27" s="10">
        <v>4.7412834281272644</v>
      </c>
      <c r="S27" s="10">
        <v>1.4377546487148594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151</v>
      </c>
      <c r="Y27" s="6">
        <v>4</v>
      </c>
      <c r="Z27" s="14" t="s">
        <v>119</v>
      </c>
      <c r="AA27" s="9">
        <v>4</v>
      </c>
      <c r="AB27" s="7">
        <v>97.81</v>
      </c>
      <c r="AC27" s="6">
        <v>1.8400000000000034</v>
      </c>
      <c r="AD27" s="13">
        <v>0.35</v>
      </c>
      <c r="AE27" s="8">
        <v>676.72017651532428</v>
      </c>
      <c r="AF27" s="6">
        <v>782.90223020638746</v>
      </c>
      <c r="AG27" s="6">
        <v>382.54013238649321</v>
      </c>
      <c r="AH27" s="6">
        <v>29.57666705927711</v>
      </c>
      <c r="AI27" s="6">
        <v>2.1091335608995325</v>
      </c>
      <c r="AJ27" s="6"/>
      <c r="AK27" s="6"/>
      <c r="AL27" s="6"/>
      <c r="AM27" s="6"/>
      <c r="AN27" s="6">
        <v>6.7464980982117488</v>
      </c>
      <c r="AO27" s="6">
        <v>1.6432133320590114</v>
      </c>
      <c r="AP27" s="6">
        <v>3.0603210590919456</v>
      </c>
      <c r="AQ27" s="6">
        <v>111.47500000000001</v>
      </c>
      <c r="AR27" s="6"/>
      <c r="AS27" s="6"/>
      <c r="AT27" s="6">
        <v>17.324235079586522</v>
      </c>
      <c r="AU27" s="6">
        <v>1</v>
      </c>
      <c r="AV27" s="10"/>
      <c r="AW27" s="13">
        <v>117.43533453095812</v>
      </c>
      <c r="AX27" s="1" t="s">
        <v>150</v>
      </c>
      <c r="AY27" s="17">
        <v>2.7584120734908137</v>
      </c>
      <c r="AZ27" s="12">
        <v>100</v>
      </c>
      <c r="BA27" s="12">
        <v>0</v>
      </c>
      <c r="BB27" s="12">
        <v>0</v>
      </c>
      <c r="BC27" s="12">
        <v>0</v>
      </c>
      <c r="BD27" s="12">
        <v>100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7"/>
        <v>0.86194937320824505</v>
      </c>
      <c r="BK27" s="18">
        <f t="shared" ca="1" si="8"/>
        <v>43.389265762632355</v>
      </c>
      <c r="BL27" s="17">
        <f t="shared" si="9"/>
        <v>4.8214602097297545</v>
      </c>
      <c r="BM27" s="17">
        <f t="shared" ca="1" si="10"/>
        <v>2.6420780390831764</v>
      </c>
      <c r="BN27" s="16">
        <f t="shared" si="11"/>
        <v>3.2704886432672393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2.2999999999999998</v>
      </c>
      <c r="C28">
        <v>0.18604000000000001</v>
      </c>
      <c r="D28">
        <v>-0.11301</v>
      </c>
      <c r="E28">
        <v>-6.6629999999999995E-2</v>
      </c>
      <c r="F28">
        <v>1.9817800000000001</v>
      </c>
      <c r="G28">
        <v>1.9330000000000001</v>
      </c>
      <c r="H28" s="15"/>
      <c r="I28" s="11">
        <f t="shared" si="0"/>
        <v>2.4606299212598426</v>
      </c>
      <c r="J28" s="10">
        <f t="shared" si="1"/>
        <v>2.5943700787401571</v>
      </c>
      <c r="K28" s="6">
        <v>98</v>
      </c>
      <c r="L28" s="10">
        <v>241.14173228346456</v>
      </c>
      <c r="M28" s="10">
        <v>241.14173228346456</v>
      </c>
      <c r="N28" s="10">
        <v>0</v>
      </c>
      <c r="O28" s="10">
        <v>6.1372560885608882</v>
      </c>
      <c r="P28" s="10">
        <v>6.1576127666709608</v>
      </c>
      <c r="Q28" s="10">
        <v>0.29551261797291745</v>
      </c>
      <c r="R28" s="10">
        <v>4.7991426088438942</v>
      </c>
      <c r="S28" s="10">
        <v>1.4136582020883552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119</v>
      </c>
      <c r="AA28" s="9">
        <v>4</v>
      </c>
      <c r="AB28" s="7">
        <v>97.81</v>
      </c>
      <c r="AC28" s="6">
        <v>1.8400000000000034</v>
      </c>
      <c r="AD28" s="13">
        <v>0.35</v>
      </c>
      <c r="AE28" s="8">
        <v>615.76127666709613</v>
      </c>
      <c r="AF28" s="6">
        <v>710.24022359167395</v>
      </c>
      <c r="AG28" s="6">
        <v>336.82095750032204</v>
      </c>
      <c r="AH28" s="6">
        <v>29.080968728674733</v>
      </c>
      <c r="AI28" s="6">
        <v>2.0837055313946973</v>
      </c>
      <c r="AJ28" s="6"/>
      <c r="AK28" s="6"/>
      <c r="AL28" s="6"/>
      <c r="AM28" s="6"/>
      <c r="AN28" s="6">
        <v>6.1372560885608882</v>
      </c>
      <c r="AO28" s="6">
        <v>1.53192880134672</v>
      </c>
      <c r="AP28" s="6">
        <v>2.6945676600025763</v>
      </c>
      <c r="AQ28" s="6">
        <v>111.47500000000001</v>
      </c>
      <c r="AR28" s="6"/>
      <c r="AS28" s="6"/>
      <c r="AT28" s="6">
        <v>14.547062494114195</v>
      </c>
      <c r="AU28" s="6">
        <v>1</v>
      </c>
      <c r="AV28" s="10"/>
      <c r="AW28" s="13">
        <v>106.53603353875108</v>
      </c>
      <c r="AX28" s="1" t="s">
        <v>150</v>
      </c>
      <c r="AY28" s="17">
        <v>2.5943700787401571</v>
      </c>
      <c r="AZ28" s="12">
        <v>100</v>
      </c>
      <c r="BA28" s="12">
        <v>0</v>
      </c>
      <c r="BB28" s="12">
        <v>0</v>
      </c>
      <c r="BC28" s="12">
        <v>0</v>
      </c>
      <c r="BD28" s="12">
        <v>100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7"/>
        <v>0.87817042958178715</v>
      </c>
      <c r="BK28" s="18">
        <f t="shared" ca="1" si="8"/>
        <v>38.420849282863074</v>
      </c>
      <c r="BL28" s="17">
        <f t="shared" si="9"/>
        <v>4.894990341992024</v>
      </c>
      <c r="BM28" s="17">
        <f t="shared" ca="1" si="10"/>
        <v>2.6836560572519113</v>
      </c>
      <c r="BN28" s="16">
        <f t="shared" si="11"/>
        <v>3.3070051150190958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0.4</v>
      </c>
      <c r="C29">
        <v>0.18475</v>
      </c>
      <c r="D29">
        <v>-0.1278</v>
      </c>
      <c r="E29">
        <v>-6.7250000000000004E-2</v>
      </c>
      <c r="F29">
        <v>1.97888</v>
      </c>
      <c r="G29">
        <v>1.9333</v>
      </c>
      <c r="H29" s="15"/>
      <c r="I29" s="11">
        <f t="shared" si="0"/>
        <v>2.6246719160104988</v>
      </c>
      <c r="J29" s="10">
        <f t="shared" si="1"/>
        <v>2.430328083989501</v>
      </c>
      <c r="K29" s="6">
        <v>98</v>
      </c>
      <c r="L29" s="10">
        <v>257.21784776902888</v>
      </c>
      <c r="M29" s="10">
        <v>257.21784776902888</v>
      </c>
      <c r="N29" s="10">
        <v>0</v>
      </c>
      <c r="O29" s="10">
        <v>5.7970300312233887</v>
      </c>
      <c r="P29" s="10">
        <v>5.8149963418281114</v>
      </c>
      <c r="Q29" s="10">
        <v>0.1925530980713992</v>
      </c>
      <c r="R29" s="10">
        <v>3.3113193328487047</v>
      </c>
      <c r="S29" s="10">
        <v>1.2476604586613114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119</v>
      </c>
      <c r="AA29" s="9">
        <v>4</v>
      </c>
      <c r="AB29" s="7">
        <v>76.345646976407991</v>
      </c>
      <c r="AC29" s="6">
        <v>21.534788100144297</v>
      </c>
      <c r="AD29" s="13">
        <v>2.1195649234477116</v>
      </c>
      <c r="AE29" s="8">
        <v>581.49963418281118</v>
      </c>
      <c r="AF29" s="6">
        <v>668.98675505218785</v>
      </c>
      <c r="AG29" s="6">
        <v>311.12472563710833</v>
      </c>
      <c r="AH29" s="6">
        <v>25.666158006746976</v>
      </c>
      <c r="AI29" s="6">
        <v>3.0199443166953852</v>
      </c>
      <c r="AJ29" s="6"/>
      <c r="AK29" s="6"/>
      <c r="AL29" s="6"/>
      <c r="AM29" s="6"/>
      <c r="AN29" s="6">
        <v>5.7970300312233887</v>
      </c>
      <c r="AO29" s="6">
        <v>1.3968467870524433</v>
      </c>
      <c r="AP29" s="6">
        <v>2.4889978050968669</v>
      </c>
      <c r="AQ29" s="6">
        <v>111.47500000000001</v>
      </c>
      <c r="AR29" s="6"/>
      <c r="AS29" s="6"/>
      <c r="AT29" s="6">
        <v>12.76609325558619</v>
      </c>
      <c r="AU29" s="6">
        <v>1</v>
      </c>
      <c r="AV29" s="10"/>
      <c r="AW29" s="13">
        <v>100.34801325782817</v>
      </c>
      <c r="AX29" s="1" t="s">
        <v>150</v>
      </c>
      <c r="AY29" s="17">
        <v>2.430328083989501</v>
      </c>
      <c r="AZ29" s="12">
        <v>100</v>
      </c>
      <c r="BA29" s="12">
        <v>0</v>
      </c>
      <c r="BB29" s="12">
        <v>0</v>
      </c>
      <c r="BC29" s="12">
        <v>0</v>
      </c>
      <c r="BD29" s="12">
        <v>100</v>
      </c>
      <c r="BE29" s="12">
        <v>0</v>
      </c>
      <c r="BF29" s="18">
        <v>76.345646976407991</v>
      </c>
      <c r="BG29" s="18">
        <v>21.534788100144297</v>
      </c>
      <c r="BH29" s="18">
        <v>2.1195649234477116</v>
      </c>
      <c r="BI29" s="15"/>
      <c r="BJ29" s="19">
        <f t="shared" ca="1" si="7"/>
        <v>0.8560542707099178</v>
      </c>
      <c r="BK29" s="18">
        <f t="shared" ca="1" si="8"/>
        <v>32.63668569912592</v>
      </c>
      <c r="BL29" s="17">
        <f t="shared" si="9"/>
        <v>3.386211383765219</v>
      </c>
      <c r="BM29" s="17">
        <f t="shared" ca="1" si="10"/>
        <v>2.624611463227966</v>
      </c>
      <c r="BN29" s="16">
        <f t="shared" si="11"/>
        <v>3.2379985063883785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2.2999999999999998</v>
      </c>
      <c r="C30">
        <v>0.17965999999999999</v>
      </c>
      <c r="D30">
        <v>-0.14008999999999999</v>
      </c>
      <c r="E30">
        <v>-6.6000000000000003E-2</v>
      </c>
      <c r="F30">
        <v>1.9770000000000001</v>
      </c>
      <c r="G30">
        <v>1.9332800000000001</v>
      </c>
      <c r="H30" s="15"/>
      <c r="I30" s="11">
        <f t="shared" si="0"/>
        <v>2.7887139107611545</v>
      </c>
      <c r="J30" s="10">
        <f t="shared" si="1"/>
        <v>2.2662860892388452</v>
      </c>
      <c r="K30" s="6">
        <v>98</v>
      </c>
      <c r="L30" s="10">
        <v>273.29396325459317</v>
      </c>
      <c r="M30" s="10">
        <v>273.29396325459317</v>
      </c>
      <c r="N30" s="10">
        <v>0</v>
      </c>
      <c r="O30" s="10">
        <v>4.454587680953729</v>
      </c>
      <c r="P30" s="10">
        <v>4.4773732808837527</v>
      </c>
      <c r="Q30" s="10">
        <v>0.10699714813295032</v>
      </c>
      <c r="R30" s="10">
        <v>2.389730349036947</v>
      </c>
      <c r="S30" s="10">
        <v>1.5823333284738952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118</v>
      </c>
      <c r="AA30" s="9">
        <v>5</v>
      </c>
      <c r="AB30" s="7">
        <v>62.87860517612728</v>
      </c>
      <c r="AC30" s="6">
        <v>34.158499997075907</v>
      </c>
      <c r="AD30" s="13">
        <v>2.9628948267968109</v>
      </c>
      <c r="AE30" s="8">
        <v>447.73732808837531</v>
      </c>
      <c r="AF30" s="6">
        <v>510.67368226546546</v>
      </c>
      <c r="AG30" s="6">
        <v>223.86866404418765</v>
      </c>
      <c r="AH30" s="6">
        <v>32.550857042891558</v>
      </c>
      <c r="AI30" s="6">
        <v>4.1845725414291888</v>
      </c>
      <c r="AJ30" s="6"/>
      <c r="AK30" s="6"/>
      <c r="AL30" s="6"/>
      <c r="AM30" s="6"/>
      <c r="AN30" s="6">
        <v>4.454587680953729</v>
      </c>
      <c r="AO30" s="6">
        <v>1.0826607537533448</v>
      </c>
      <c r="AP30" s="6">
        <v>1</v>
      </c>
      <c r="AQ30" s="6">
        <v>111.47500000000001</v>
      </c>
      <c r="AR30" s="6"/>
      <c r="AS30" s="6"/>
      <c r="AT30" s="6">
        <v>9.0214195851856971</v>
      </c>
      <c r="AU30" s="6">
        <v>1</v>
      </c>
      <c r="AV30" s="10"/>
      <c r="AW30" s="13">
        <v>76.601052339819816</v>
      </c>
      <c r="AX30" s="1" t="s">
        <v>150</v>
      </c>
      <c r="AY30" s="17">
        <v>2.2662860892388452</v>
      </c>
      <c r="AZ30" s="12">
        <v>100</v>
      </c>
      <c r="BA30" s="12">
        <v>0</v>
      </c>
      <c r="BB30" s="12">
        <v>0</v>
      </c>
      <c r="BC30" s="12">
        <v>0</v>
      </c>
      <c r="BD30" s="12">
        <v>100</v>
      </c>
      <c r="BE30" s="12">
        <v>0</v>
      </c>
      <c r="BF30" s="18">
        <v>62.87860517612728</v>
      </c>
      <c r="BG30" s="18">
        <v>34.158499997075907</v>
      </c>
      <c r="BH30" s="18">
        <v>2.9628948267968109</v>
      </c>
      <c r="BI30" s="15"/>
      <c r="BJ30" s="19">
        <f t="shared" ca="1" si="7"/>
        <v>0.86222552975565647</v>
      </c>
      <c r="BK30" s="18">
        <f t="shared" ca="1" si="8"/>
        <v>23.954307001992788</v>
      </c>
      <c r="BL30" s="17">
        <f t="shared" si="9"/>
        <v>2.4649595656671184</v>
      </c>
      <c r="BM30" s="17">
        <f t="shared" ca="1" si="10"/>
        <v>2.6398120605888185</v>
      </c>
      <c r="BN30" s="16">
        <f t="shared" si="11"/>
        <v>3.2626158976676938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2.2000000000000002</v>
      </c>
      <c r="C31">
        <v>0.17913000000000001</v>
      </c>
      <c r="D31">
        <v>-0.14158999999999999</v>
      </c>
      <c r="E31">
        <v>-6.4680000000000001E-2</v>
      </c>
      <c r="F31">
        <v>1.9786999999999999</v>
      </c>
      <c r="G31">
        <v>1.9378299999999999</v>
      </c>
      <c r="H31" s="15"/>
      <c r="I31" s="11">
        <f t="shared" si="0"/>
        <v>2.9527559055118111</v>
      </c>
      <c r="J31" s="10">
        <f t="shared" si="1"/>
        <v>2.1022440944881886</v>
      </c>
      <c r="K31" s="6">
        <v>98</v>
      </c>
      <c r="L31" s="10">
        <v>289.37007874015751</v>
      </c>
      <c r="M31" s="10">
        <v>289.37007874015751</v>
      </c>
      <c r="N31" s="10">
        <v>0</v>
      </c>
      <c r="O31" s="10">
        <v>4.3148048822026714</v>
      </c>
      <c r="P31" s="10">
        <v>4.3426796516602133</v>
      </c>
      <c r="Q31" s="10">
        <v>9.6555006155108689E-2</v>
      </c>
      <c r="R31" s="10">
        <v>2.2233969323110343</v>
      </c>
      <c r="S31" s="10">
        <v>1.9357478789959841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118</v>
      </c>
      <c r="AA31" s="9">
        <v>5</v>
      </c>
      <c r="AB31" s="7">
        <v>60.170375458436311</v>
      </c>
      <c r="AC31" s="6">
        <v>36.640976161190451</v>
      </c>
      <c r="AD31" s="13">
        <v>3.1886483803732362</v>
      </c>
      <c r="AE31" s="8">
        <v>434.26796516602133</v>
      </c>
      <c r="AF31" s="6">
        <v>493.88171909295704</v>
      </c>
      <c r="AG31" s="6">
        <v>217.13398258301066</v>
      </c>
      <c r="AH31" s="6">
        <v>39.821099225060244</v>
      </c>
      <c r="AI31" s="6">
        <v>4.4976224688795625</v>
      </c>
      <c r="AJ31" s="6"/>
      <c r="AK31" s="6"/>
      <c r="AL31" s="6"/>
      <c r="AM31" s="6"/>
      <c r="AN31" s="6">
        <v>4.3148048822026714</v>
      </c>
      <c r="AO31" s="6">
        <v>1.055474932954624</v>
      </c>
      <c r="AP31" s="6">
        <v>1</v>
      </c>
      <c r="AQ31" s="6">
        <v>111.47500000000001</v>
      </c>
      <c r="AR31" s="6"/>
      <c r="AS31" s="6"/>
      <c r="AT31" s="6">
        <v>8.2028272844398344</v>
      </c>
      <c r="AU31" s="6">
        <v>1</v>
      </c>
      <c r="AV31" s="10"/>
      <c r="AW31" s="13">
        <v>74.082257863943553</v>
      </c>
      <c r="AX31" s="1" t="s">
        <v>150</v>
      </c>
      <c r="AY31" s="17">
        <v>2.1022440944881886</v>
      </c>
      <c r="AZ31" s="12">
        <v>100</v>
      </c>
      <c r="BA31" s="12">
        <v>0</v>
      </c>
      <c r="BB31" s="12">
        <v>0</v>
      </c>
      <c r="BC31" s="12">
        <v>0</v>
      </c>
      <c r="BD31" s="12">
        <v>100</v>
      </c>
      <c r="BE31" s="12">
        <v>0</v>
      </c>
      <c r="BF31" s="18">
        <v>60.170375458436311</v>
      </c>
      <c r="BG31" s="18">
        <v>36.640976161190451</v>
      </c>
      <c r="BH31" s="18">
        <v>3.1886483803732362</v>
      </c>
      <c r="BI31" s="15"/>
      <c r="BJ31" s="19">
        <f t="shared" ca="1" si="7"/>
        <v>0.86568433965781288</v>
      </c>
      <c r="BK31" s="18">
        <f t="shared" ca="1" si="8"/>
        <v>22.205012454251033</v>
      </c>
      <c r="BL31" s="17">
        <f t="shared" si="9"/>
        <v>2.3000269193398268</v>
      </c>
      <c r="BM31" s="17">
        <f t="shared" ca="1" si="10"/>
        <v>2.6478933688589037</v>
      </c>
      <c r="BN31" s="16">
        <f t="shared" si="11"/>
        <v>3.2590064844852247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2.2999999999999998</v>
      </c>
      <c r="C32">
        <v>0.17879999999999999</v>
      </c>
      <c r="D32">
        <v>-0.13980999999999999</v>
      </c>
      <c r="E32">
        <v>-6.3560000000000005E-2</v>
      </c>
      <c r="F32">
        <v>1.9762</v>
      </c>
      <c r="G32">
        <v>1.9386000000000001</v>
      </c>
      <c r="H32" s="15"/>
      <c r="I32" s="11">
        <f t="shared" si="0"/>
        <v>3.1167979002624668</v>
      </c>
      <c r="J32" s="10">
        <f t="shared" si="1"/>
        <v>1.9382020997375329</v>
      </c>
      <c r="K32" s="6">
        <v>98</v>
      </c>
      <c r="L32" s="10">
        <v>305.4461942257218</v>
      </c>
      <c r="M32" s="10">
        <v>305.4461942257218</v>
      </c>
      <c r="N32" s="10">
        <v>0</v>
      </c>
      <c r="O32" s="10">
        <v>4.2277703093953987</v>
      </c>
      <c r="P32" s="10">
        <v>4.2599631620884111</v>
      </c>
      <c r="Q32" s="10">
        <v>0.10894634796881411</v>
      </c>
      <c r="R32" s="10">
        <v>2.5574481239270641</v>
      </c>
      <c r="S32" s="10">
        <v>2.2356147703480578</v>
      </c>
      <c r="T32" s="14" t="s">
        <v>33</v>
      </c>
      <c r="U32" s="6">
        <v>3</v>
      </c>
      <c r="V32" s="14" t="s">
        <v>33</v>
      </c>
      <c r="W32" s="6">
        <v>3</v>
      </c>
      <c r="X32" s="14" t="s">
        <v>151</v>
      </c>
      <c r="Y32" s="6">
        <v>4</v>
      </c>
      <c r="Z32" s="14" t="s">
        <v>119</v>
      </c>
      <c r="AA32" s="9">
        <v>4</v>
      </c>
      <c r="AB32" s="7">
        <v>67.965601654135313</v>
      </c>
      <c r="AC32" s="6">
        <v>29.420935916971601</v>
      </c>
      <c r="AD32" s="13">
        <v>2.6134624288930919</v>
      </c>
      <c r="AE32" s="8">
        <v>425.99631620884111</v>
      </c>
      <c r="AF32" s="6">
        <v>483.20471352653527</v>
      </c>
      <c r="AG32" s="6">
        <v>212.99815810442055</v>
      </c>
      <c r="AH32" s="6">
        <v>45.989789561445754</v>
      </c>
      <c r="AI32" s="6">
        <v>3.9101477392411774</v>
      </c>
      <c r="AJ32" s="6"/>
      <c r="AK32" s="6"/>
      <c r="AL32" s="6"/>
      <c r="AM32" s="6"/>
      <c r="AN32" s="6">
        <v>4.2277703093953987</v>
      </c>
      <c r="AO32" s="6">
        <v>1.06621061917563</v>
      </c>
      <c r="AP32" s="6">
        <v>1</v>
      </c>
      <c r="AQ32" s="6">
        <v>111.47500000000001</v>
      </c>
      <c r="AR32" s="6"/>
      <c r="AS32" s="6"/>
      <c r="AT32" s="6">
        <v>7.574291900876136</v>
      </c>
      <c r="AU32" s="6">
        <v>1</v>
      </c>
      <c r="AV32" s="10"/>
      <c r="AW32" s="13">
        <v>72.480707028980291</v>
      </c>
      <c r="AX32" s="1" t="s">
        <v>150</v>
      </c>
      <c r="AY32" s="17">
        <v>1.9382020997375329</v>
      </c>
      <c r="AZ32" s="12">
        <v>100</v>
      </c>
      <c r="BA32" s="12">
        <v>0</v>
      </c>
      <c r="BB32" s="12">
        <v>0</v>
      </c>
      <c r="BC32" s="12">
        <v>0</v>
      </c>
      <c r="BD32" s="12">
        <v>100</v>
      </c>
      <c r="BE32" s="12">
        <v>0</v>
      </c>
      <c r="BF32" s="18">
        <v>67.965601654135313</v>
      </c>
      <c r="BG32" s="18">
        <v>29.420935916971601</v>
      </c>
      <c r="BH32" s="18">
        <v>2.6134624288930919</v>
      </c>
      <c r="BI32" s="15"/>
      <c r="BJ32" s="19">
        <f t="shared" ca="1" si="7"/>
        <v>0.88454256772525564</v>
      </c>
      <c r="BK32" s="18">
        <f t="shared" ca="1" si="8"/>
        <v>21.50301459438635</v>
      </c>
      <c r="BL32" s="17">
        <f t="shared" si="9"/>
        <v>2.6525439527592516</v>
      </c>
      <c r="BM32" s="17">
        <f t="shared" ca="1" si="10"/>
        <v>2.6963930975103176</v>
      </c>
      <c r="BN32" s="16">
        <f t="shared" si="11"/>
        <v>3.295927490141318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2.2000000000000002</v>
      </c>
      <c r="C33">
        <v>0.18052000000000001</v>
      </c>
      <c r="D33">
        <v>-0.12891</v>
      </c>
      <c r="E33">
        <v>-6.2799999999999995E-2</v>
      </c>
      <c r="F33">
        <v>1.9791000000000001</v>
      </c>
      <c r="G33">
        <v>1.9408300000000001</v>
      </c>
      <c r="H33" s="15"/>
      <c r="I33" s="11">
        <f t="shared" si="0"/>
        <v>3.280839895013123</v>
      </c>
      <c r="J33" s="10">
        <f t="shared" si="1"/>
        <v>1.7741601049868767</v>
      </c>
      <c r="K33" s="6">
        <v>98</v>
      </c>
      <c r="L33" s="10">
        <v>321.52230971128608</v>
      </c>
      <c r="M33" s="10">
        <v>321.52230971128608</v>
      </c>
      <c r="N33" s="10">
        <v>0</v>
      </c>
      <c r="O33" s="10">
        <v>4.6814050525120674</v>
      </c>
      <c r="P33" s="10">
        <v>4.7165280331148622</v>
      </c>
      <c r="Q33" s="10">
        <v>0.18482591300779641</v>
      </c>
      <c r="R33" s="10">
        <v>3.9186857728848214</v>
      </c>
      <c r="S33" s="10">
        <v>2.4390958751941119</v>
      </c>
      <c r="T33" s="14" t="s">
        <v>33</v>
      </c>
      <c r="U33" s="6">
        <v>3</v>
      </c>
      <c r="V33" s="14" t="s">
        <v>33</v>
      </c>
      <c r="W33" s="6">
        <v>3</v>
      </c>
      <c r="X33" s="14" t="s">
        <v>151</v>
      </c>
      <c r="Y33" s="6">
        <v>4</v>
      </c>
      <c r="Z33" s="14" t="s">
        <v>119</v>
      </c>
      <c r="AA33" s="9">
        <v>4</v>
      </c>
      <c r="AB33" s="7">
        <v>94.902975555609601</v>
      </c>
      <c r="AC33" s="6">
        <v>4.7470244443904051</v>
      </c>
      <c r="AD33" s="13">
        <v>0.35</v>
      </c>
      <c r="AE33" s="8">
        <v>471.65280331148625</v>
      </c>
      <c r="AF33" s="6">
        <v>535.97257391284927</v>
      </c>
      <c r="AG33" s="6">
        <v>235.8264016557431</v>
      </c>
      <c r="AH33" s="6">
        <v>50.175686575421736</v>
      </c>
      <c r="AI33" s="6">
        <v>2.5518759552487142</v>
      </c>
      <c r="AJ33" s="6"/>
      <c r="AK33" s="6"/>
      <c r="AL33" s="6"/>
      <c r="AM33" s="6"/>
      <c r="AN33" s="6">
        <v>4.6814050525120674</v>
      </c>
      <c r="AO33" s="6">
        <v>1.2398883355967134</v>
      </c>
      <c r="AP33" s="6">
        <v>1</v>
      </c>
      <c r="AQ33" s="6">
        <v>111.47500000000001</v>
      </c>
      <c r="AR33" s="6"/>
      <c r="AS33" s="6"/>
      <c r="AT33" s="6">
        <v>8.0022810261137849</v>
      </c>
      <c r="AU33" s="6">
        <v>1</v>
      </c>
      <c r="AV33" s="10"/>
      <c r="AW33" s="13">
        <v>80.395886086927391</v>
      </c>
      <c r="AX33" s="1" t="s">
        <v>150</v>
      </c>
      <c r="AY33" s="17">
        <v>1.7741601049868767</v>
      </c>
      <c r="AZ33" s="12">
        <v>100</v>
      </c>
      <c r="BA33" s="12">
        <v>0</v>
      </c>
      <c r="BB33" s="12">
        <v>0</v>
      </c>
      <c r="BC33" s="12">
        <v>0</v>
      </c>
      <c r="BD33" s="12">
        <v>100</v>
      </c>
      <c r="BE33" s="12">
        <v>0</v>
      </c>
      <c r="BF33" s="18">
        <v>94.902975555609601</v>
      </c>
      <c r="BG33" s="18">
        <v>4.7470244443904051</v>
      </c>
      <c r="BH33" s="18">
        <v>0.35</v>
      </c>
      <c r="BI33" s="15"/>
      <c r="BJ33" s="19">
        <f t="shared" ca="1" si="7"/>
        <v>0.91480084367742232</v>
      </c>
      <c r="BK33" s="18">
        <f t="shared" ca="1" si="8"/>
        <v>24.131906725846601</v>
      </c>
      <c r="BL33" s="17">
        <f t="shared" si="9"/>
        <v>4.0569659938003522</v>
      </c>
      <c r="BM33" s="17">
        <f t="shared" ca="1" si="10"/>
        <v>2.7748142116859422</v>
      </c>
      <c r="BN33" s="16">
        <f t="shared" si="11"/>
        <v>3.3540089029018305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2.2999999999999998</v>
      </c>
      <c r="C34">
        <v>0.18354999999999999</v>
      </c>
      <c r="D34">
        <v>-0.12239999999999999</v>
      </c>
      <c r="E34">
        <v>-6.2839999999999993E-2</v>
      </c>
      <c r="F34">
        <v>1.97475</v>
      </c>
      <c r="G34">
        <v>1.9437</v>
      </c>
      <c r="H34" s="15"/>
      <c r="I34" s="11">
        <f t="shared" si="0"/>
        <v>3.4448818897637796</v>
      </c>
      <c r="J34" s="10">
        <f t="shared" si="1"/>
        <v>1.6101181102362201</v>
      </c>
      <c r="K34" s="6">
        <v>98</v>
      </c>
      <c r="L34" s="10">
        <v>337.59842519685043</v>
      </c>
      <c r="M34" s="10">
        <v>337.59842519685043</v>
      </c>
      <c r="N34" s="10">
        <v>0</v>
      </c>
      <c r="O34" s="10">
        <v>5.4805406755605999</v>
      </c>
      <c r="P34" s="10">
        <v>5.515509438904985</v>
      </c>
      <c r="Q34" s="10">
        <v>0.23014480919162897</v>
      </c>
      <c r="R34" s="10">
        <v>4.1726845315184606</v>
      </c>
      <c r="S34" s="10">
        <v>2.4283863433601098</v>
      </c>
      <c r="T34" s="14" t="s">
        <v>33</v>
      </c>
      <c r="U34" s="6">
        <v>3</v>
      </c>
      <c r="V34" s="14" t="s">
        <v>33</v>
      </c>
      <c r="W34" s="6">
        <v>3</v>
      </c>
      <c r="X34" s="14" t="s">
        <v>151</v>
      </c>
      <c r="Y34" s="6">
        <v>4</v>
      </c>
      <c r="Z34" s="14" t="s">
        <v>119</v>
      </c>
      <c r="AA34" s="9">
        <v>4</v>
      </c>
      <c r="AB34" s="7">
        <v>96.947602155246813</v>
      </c>
      <c r="AC34" s="6">
        <v>2.7023978447531931</v>
      </c>
      <c r="AD34" s="13">
        <v>0.35</v>
      </c>
      <c r="AE34" s="8">
        <v>551.5509438904985</v>
      </c>
      <c r="AF34" s="6">
        <v>629.024732506654</v>
      </c>
      <c r="AG34" s="6">
        <v>288.66320791787388</v>
      </c>
      <c r="AH34" s="6">
        <v>49.955376206265115</v>
      </c>
      <c r="AI34" s="6">
        <v>2.3965387089449943</v>
      </c>
      <c r="AJ34" s="6"/>
      <c r="AK34" s="6"/>
      <c r="AL34" s="6"/>
      <c r="AM34" s="6"/>
      <c r="AN34" s="6">
        <v>5.4805406755605999</v>
      </c>
      <c r="AO34" s="6">
        <v>1.4374940070089719</v>
      </c>
      <c r="AP34" s="6">
        <v>2.3093056633429909</v>
      </c>
      <c r="AQ34" s="6">
        <v>111.47500000000001</v>
      </c>
      <c r="AR34" s="6"/>
      <c r="AS34" s="6"/>
      <c r="AT34" s="6">
        <v>8.9942809086407305</v>
      </c>
      <c r="AU34" s="6">
        <v>1</v>
      </c>
      <c r="AV34" s="10"/>
      <c r="AW34" s="13">
        <v>94.353709875998106</v>
      </c>
      <c r="AX34" s="1" t="s">
        <v>150</v>
      </c>
      <c r="AY34" s="17">
        <v>1.6101181102362201</v>
      </c>
      <c r="AZ34" s="12">
        <v>100</v>
      </c>
      <c r="BA34" s="12">
        <v>0</v>
      </c>
      <c r="BB34" s="12">
        <v>0</v>
      </c>
      <c r="BC34" s="12">
        <v>0</v>
      </c>
      <c r="BD34" s="12">
        <v>100</v>
      </c>
      <c r="BE34" s="12">
        <v>0</v>
      </c>
      <c r="BF34" s="18">
        <v>96.947602155246813</v>
      </c>
      <c r="BG34" s="18">
        <v>2.7023978447531931</v>
      </c>
      <c r="BH34" s="18">
        <v>0.35</v>
      </c>
      <c r="BI34" s="15"/>
      <c r="BJ34" s="19">
        <f t="shared" ca="1" si="7"/>
        <v>0.90880315401130241</v>
      </c>
      <c r="BK34" s="18">
        <f t="shared" ca="1" si="8"/>
        <v>26.788416015615219</v>
      </c>
      <c r="BL34" s="17">
        <f t="shared" si="9"/>
        <v>4.3044189688695758</v>
      </c>
      <c r="BM34" s="17">
        <f t="shared" ca="1" si="10"/>
        <v>2.758075311115407</v>
      </c>
      <c r="BN34" s="16">
        <f t="shared" si="11"/>
        <v>3.3121148116985331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2.2000000000000002</v>
      </c>
      <c r="C35">
        <v>0.18365000000000001</v>
      </c>
      <c r="D35">
        <v>-0.11906</v>
      </c>
      <c r="E35">
        <v>-6.3950000000000007E-2</v>
      </c>
      <c r="F35">
        <v>1.97068</v>
      </c>
      <c r="G35">
        <v>1.9400500000000001</v>
      </c>
      <c r="H35" s="15"/>
      <c r="I35" s="11">
        <f t="shared" si="0"/>
        <v>3.6089238845144358</v>
      </c>
      <c r="J35" s="10">
        <f t="shared" si="1"/>
        <v>1.4460761154855639</v>
      </c>
      <c r="K35" s="6">
        <v>98</v>
      </c>
      <c r="L35" s="10">
        <v>353.67454068241472</v>
      </c>
      <c r="M35" s="10">
        <v>353.67454068241472</v>
      </c>
      <c r="N35" s="10">
        <v>0</v>
      </c>
      <c r="O35" s="10">
        <v>5.5069147885325025</v>
      </c>
      <c r="P35" s="10">
        <v>5.5376040229560202</v>
      </c>
      <c r="Q35" s="10">
        <v>0.25339597866228963</v>
      </c>
      <c r="R35" s="10">
        <v>4.5759136552892183</v>
      </c>
      <c r="S35" s="10">
        <v>2.1311968349665316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151</v>
      </c>
      <c r="Y35" s="6">
        <v>4</v>
      </c>
      <c r="Z35" s="14" t="s">
        <v>119</v>
      </c>
      <c r="AA35" s="9">
        <v>4</v>
      </c>
      <c r="AB35" s="7">
        <v>97.81</v>
      </c>
      <c r="AC35" s="6">
        <v>1.8400000000000034</v>
      </c>
      <c r="AD35" s="13">
        <v>0.35</v>
      </c>
      <c r="AE35" s="8">
        <v>553.76040229560203</v>
      </c>
      <c r="AF35" s="6">
        <v>630.67844148409574</v>
      </c>
      <c r="AG35" s="6">
        <v>290.32030172170153</v>
      </c>
      <c r="AH35" s="6">
        <v>43.841763462168643</v>
      </c>
      <c r="AI35" s="6">
        <v>2.1853559208752062</v>
      </c>
      <c r="AJ35" s="6"/>
      <c r="AK35" s="6"/>
      <c r="AL35" s="6"/>
      <c r="AM35" s="6"/>
      <c r="AN35" s="6">
        <v>5.5069147885325025</v>
      </c>
      <c r="AO35" s="6">
        <v>1.4729244657452554</v>
      </c>
      <c r="AP35" s="6">
        <v>2.3225624137736123</v>
      </c>
      <c r="AQ35" s="6">
        <v>111.47500000000001</v>
      </c>
      <c r="AR35" s="6"/>
      <c r="AS35" s="6"/>
      <c r="AT35" s="6">
        <v>8.5891496406628125</v>
      </c>
      <c r="AU35" s="6">
        <v>1</v>
      </c>
      <c r="AV35" s="10"/>
      <c r="AW35" s="13">
        <v>94.601766222614359</v>
      </c>
      <c r="AX35" s="1" t="s">
        <v>150</v>
      </c>
      <c r="AY35" s="17">
        <v>1.4460761154855639</v>
      </c>
      <c r="AZ35" s="12">
        <v>100</v>
      </c>
      <c r="BA35" s="12">
        <v>0</v>
      </c>
      <c r="BB35" s="12">
        <v>0</v>
      </c>
      <c r="BC35" s="12">
        <v>0</v>
      </c>
      <c r="BD35" s="12">
        <v>100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7"/>
        <v>0.92167326578420306</v>
      </c>
      <c r="BK35" s="18">
        <f t="shared" ca="1" si="8"/>
        <v>26.347286644461708</v>
      </c>
      <c r="BL35" s="17">
        <f t="shared" si="9"/>
        <v>4.7268607338435507</v>
      </c>
      <c r="BM35" s="17">
        <f t="shared" ca="1" si="10"/>
        <v>2.7908581990987318</v>
      </c>
      <c r="BN35" s="16">
        <f t="shared" si="11"/>
        <v>3.3331085482335765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2.2999999999999998</v>
      </c>
      <c r="C36">
        <v>0.18393999999999999</v>
      </c>
      <c r="D36">
        <v>-0.11885</v>
      </c>
      <c r="E36">
        <v>-6.4869999999999997E-2</v>
      </c>
      <c r="F36">
        <v>1.9713000000000001</v>
      </c>
      <c r="G36">
        <v>1.9423299999999999</v>
      </c>
      <c r="H36" s="15"/>
      <c r="I36" s="11">
        <f t="shared" si="0"/>
        <v>3.7729658792650915</v>
      </c>
      <c r="J36" s="10">
        <f t="shared" si="1"/>
        <v>1.2820341207349082</v>
      </c>
      <c r="K36" s="6">
        <v>98</v>
      </c>
      <c r="L36" s="10">
        <v>369.750656167979</v>
      </c>
      <c r="M36" s="10">
        <v>369.750656167979</v>
      </c>
      <c r="N36" s="10">
        <v>0</v>
      </c>
      <c r="O36" s="10">
        <v>5.5833997161510061</v>
      </c>
      <c r="P36" s="10">
        <v>5.6105419536311025</v>
      </c>
      <c r="Q36" s="10">
        <v>0.25485787853918745</v>
      </c>
      <c r="R36" s="10">
        <v>4.5424823599125794</v>
      </c>
      <c r="S36" s="10">
        <v>1.8848776027844723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119</v>
      </c>
      <c r="AA36" s="9">
        <v>4</v>
      </c>
      <c r="AB36" s="7">
        <v>97.81</v>
      </c>
      <c r="AC36" s="6">
        <v>1.8400000000000034</v>
      </c>
      <c r="AD36" s="13">
        <v>0.35</v>
      </c>
      <c r="AE36" s="8">
        <v>561.05419536311024</v>
      </c>
      <c r="AF36" s="6">
        <v>638.31372065260166</v>
      </c>
      <c r="AG36" s="6">
        <v>295.79064652233268</v>
      </c>
      <c r="AH36" s="6">
        <v>38.774624971566283</v>
      </c>
      <c r="AI36" s="6">
        <v>2.2014394790500522</v>
      </c>
      <c r="AJ36" s="6"/>
      <c r="AK36" s="6"/>
      <c r="AL36" s="6"/>
      <c r="AM36" s="6"/>
      <c r="AN36" s="6">
        <v>5.5833997161510061</v>
      </c>
      <c r="AO36" s="6">
        <v>1.4983015032289768</v>
      </c>
      <c r="AP36" s="6">
        <v>2.3663251721786613</v>
      </c>
      <c r="AQ36" s="6">
        <v>111.47500000000001</v>
      </c>
      <c r="AR36" s="6"/>
      <c r="AS36" s="6"/>
      <c r="AT36" s="6">
        <v>8.3017042957947726</v>
      </c>
      <c r="AU36" s="6">
        <v>1</v>
      </c>
      <c r="AV36" s="10"/>
      <c r="AW36" s="13">
        <v>95.747058097890246</v>
      </c>
      <c r="AX36" s="1" t="s">
        <v>150</v>
      </c>
      <c r="AY36" s="17">
        <v>1.2820341207349082</v>
      </c>
      <c r="AZ36" s="12">
        <v>100</v>
      </c>
      <c r="BA36" s="12">
        <v>0</v>
      </c>
      <c r="BB36" s="12">
        <v>0</v>
      </c>
      <c r="BC36" s="12">
        <v>0</v>
      </c>
      <c r="BD36" s="12">
        <v>100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7"/>
        <v>0.92430962149234541</v>
      </c>
      <c r="BK36" s="18">
        <f t="shared" ca="1" si="8"/>
        <v>25.713934188837143</v>
      </c>
      <c r="BL36" s="17">
        <f t="shared" si="9"/>
        <v>4.6972638779384663</v>
      </c>
      <c r="BM36" s="17">
        <f t="shared" ca="1" si="10"/>
        <v>2.7967808349435832</v>
      </c>
      <c r="BN36" s="16">
        <f t="shared" si="11"/>
        <v>3.3266198170919976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2.2000000000000002</v>
      </c>
      <c r="C37">
        <v>0.18260999999999999</v>
      </c>
      <c r="D37">
        <v>-0.11814</v>
      </c>
      <c r="E37">
        <v>-6.6250000000000003E-2</v>
      </c>
      <c r="F37">
        <v>1.9704299999999999</v>
      </c>
      <c r="G37">
        <v>1.9426300000000001</v>
      </c>
      <c r="H37" s="15"/>
      <c r="I37" s="11">
        <f t="shared" si="0"/>
        <v>3.9370078740157477</v>
      </c>
      <c r="J37" s="10">
        <f t="shared" si="1"/>
        <v>1.117992125984252</v>
      </c>
      <c r="K37" s="6">
        <v>98</v>
      </c>
      <c r="L37" s="10">
        <v>385.82677165354329</v>
      </c>
      <c r="M37" s="10">
        <v>385.82677165354329</v>
      </c>
      <c r="N37" s="10">
        <v>0</v>
      </c>
      <c r="O37" s="10">
        <v>5.2326240136247506</v>
      </c>
      <c r="P37" s="10">
        <v>5.2544457556897148</v>
      </c>
      <c r="Q37" s="10">
        <v>0.25980049240869912</v>
      </c>
      <c r="R37" s="10">
        <v>4.944393842630828</v>
      </c>
      <c r="S37" s="10">
        <v>1.5153987545113783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525.44457556897146</v>
      </c>
      <c r="AF37" s="6">
        <v>595.474396454464</v>
      </c>
      <c r="AG37" s="6">
        <v>269.08343167672859</v>
      </c>
      <c r="AH37" s="6">
        <v>31.173917235662639</v>
      </c>
      <c r="AI37" s="6">
        <v>2.0224926084527217</v>
      </c>
      <c r="AJ37" s="6"/>
      <c r="AK37" s="6"/>
      <c r="AL37" s="6"/>
      <c r="AM37" s="6"/>
      <c r="AN37" s="6">
        <v>5.2326240136247506</v>
      </c>
      <c r="AO37" s="6">
        <v>1.4471834947676443</v>
      </c>
      <c r="AP37" s="6">
        <v>2.1526674534138288</v>
      </c>
      <c r="AQ37" s="6">
        <v>111.47500000000001</v>
      </c>
      <c r="AR37" s="6"/>
      <c r="AS37" s="6"/>
      <c r="AT37" s="6">
        <v>7.3804024221324989</v>
      </c>
      <c r="AU37" s="6">
        <v>1</v>
      </c>
      <c r="AV37" s="10"/>
      <c r="AW37" s="13">
        <v>89.321159468169597</v>
      </c>
      <c r="AX37" s="1" t="s">
        <v>150</v>
      </c>
      <c r="AY37" s="17">
        <v>1.117992125984252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7"/>
        <v>0.94382568423051205</v>
      </c>
      <c r="BK37" s="18">
        <f t="shared" ca="1" si="8"/>
        <v>23.842612213713206</v>
      </c>
      <c r="BL37" s="17">
        <f t="shared" si="9"/>
        <v>5.1328426536514282</v>
      </c>
      <c r="BM37" s="17">
        <f t="shared" ca="1" si="10"/>
        <v>2.8470071637806247</v>
      </c>
      <c r="BN37" s="16">
        <f t="shared" si="11"/>
        <v>3.3709385976082347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2.2000000000000002</v>
      </c>
      <c r="C38">
        <v>0.17904</v>
      </c>
      <c r="D38">
        <v>-0.12562999999999999</v>
      </c>
      <c r="E38">
        <v>-6.9570000000000007E-2</v>
      </c>
      <c r="F38">
        <v>1.968</v>
      </c>
      <c r="G38">
        <v>1.9439</v>
      </c>
      <c r="H38" s="15"/>
      <c r="I38" s="11">
        <f t="shared" si="0"/>
        <v>4.1010498687664043</v>
      </c>
      <c r="J38" s="10">
        <f t="shared" si="1"/>
        <v>0.9539501312335954</v>
      </c>
      <c r="K38" s="6">
        <v>98</v>
      </c>
      <c r="L38" s="10">
        <v>401.90288713910763</v>
      </c>
      <c r="M38" s="10">
        <v>401.90288713910763</v>
      </c>
      <c r="N38" s="10">
        <v>0</v>
      </c>
      <c r="O38" s="10">
        <v>4.2910681805279607</v>
      </c>
      <c r="P38" s="10">
        <v>4.3000898901449247</v>
      </c>
      <c r="Q38" s="10">
        <v>0.20765939679934342</v>
      </c>
      <c r="R38" s="10">
        <v>4.8291873450195411</v>
      </c>
      <c r="S38" s="10">
        <v>0.62650761228915519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430.00898901449244</v>
      </c>
      <c r="AF38" s="6">
        <v>482.2515819500436</v>
      </c>
      <c r="AG38" s="6">
        <v>215.00449450724625</v>
      </c>
      <c r="AH38" s="6">
        <v>12.88815659566262</v>
      </c>
      <c r="AI38" s="6">
        <v>2.0707417802527881</v>
      </c>
      <c r="AJ38" s="6"/>
      <c r="AK38" s="6"/>
      <c r="AL38" s="6"/>
      <c r="AM38" s="6"/>
      <c r="AN38" s="6">
        <v>4.2910681805279607</v>
      </c>
      <c r="AO38" s="6">
        <v>1.2316674388826805</v>
      </c>
      <c r="AP38" s="6">
        <v>1</v>
      </c>
      <c r="AQ38" s="6">
        <v>111.47500000000001</v>
      </c>
      <c r="AR38" s="6"/>
      <c r="AS38" s="6"/>
      <c r="AT38" s="6">
        <v>5.6662526326340457</v>
      </c>
      <c r="AU38" s="6">
        <v>1</v>
      </c>
      <c r="AV38" s="10"/>
      <c r="AW38" s="13">
        <v>72.337737292506546</v>
      </c>
      <c r="AX38" s="1" t="s">
        <v>150</v>
      </c>
      <c r="AY38" s="17">
        <v>0.9539501312335954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7"/>
        <v>0.96838356972522588</v>
      </c>
      <c r="BK38" s="18">
        <f t="shared" ca="1" si="8"/>
        <v>19.353860415284469</v>
      </c>
      <c r="BL38" s="17">
        <f t="shared" si="9"/>
        <v>5.0659278652281836</v>
      </c>
      <c r="BM38" s="17">
        <f t="shared" ca="1" si="10"/>
        <v>2.9104666232122782</v>
      </c>
      <c r="BN38" s="16">
        <f t="shared" si="11"/>
        <v>3.437266037000358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2.2999999999999998</v>
      </c>
      <c r="C39">
        <v>0.17657999999999999</v>
      </c>
      <c r="D39">
        <v>-0.13275999999999999</v>
      </c>
      <c r="E39">
        <v>-6.8510000000000001E-2</v>
      </c>
      <c r="F39">
        <v>1.9676499999999999</v>
      </c>
      <c r="G39">
        <v>1.9398299999999999</v>
      </c>
      <c r="H39" s="15"/>
      <c r="I39" s="11">
        <f t="shared" si="0"/>
        <v>4.2650918635170605</v>
      </c>
      <c r="J39" s="10">
        <f t="shared" si="1"/>
        <v>0.78990813648293923</v>
      </c>
      <c r="K39" s="6">
        <v>98</v>
      </c>
      <c r="L39" s="10">
        <v>417.97900262467192</v>
      </c>
      <c r="M39" s="10">
        <v>417.97900262467192</v>
      </c>
      <c r="N39" s="10">
        <v>0</v>
      </c>
      <c r="O39" s="10">
        <v>3.6422650014192417</v>
      </c>
      <c r="P39" s="10">
        <v>3.6553734683840609</v>
      </c>
      <c r="Q39" s="10">
        <v>0.15802441526466965</v>
      </c>
      <c r="R39" s="10">
        <v>4.3230716814970993</v>
      </c>
      <c r="S39" s="10">
        <v>0.9103102058902276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151</v>
      </c>
      <c r="Y39" s="6">
        <v>4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365.53734683840605</v>
      </c>
      <c r="AF39" s="6">
        <v>405.45693730255584</v>
      </c>
      <c r="AG39" s="6">
        <v>182.76867341920303</v>
      </c>
      <c r="AH39" s="6">
        <v>18.726381378313253</v>
      </c>
      <c r="AI39" s="6">
        <v>2.3131700644244129</v>
      </c>
      <c r="AJ39" s="6"/>
      <c r="AK39" s="6"/>
      <c r="AL39" s="6"/>
      <c r="AM39" s="6"/>
      <c r="AN39" s="6">
        <v>3.6422650014192417</v>
      </c>
      <c r="AO39" s="6">
        <v>1.0696653544693284</v>
      </c>
      <c r="AP39" s="6">
        <v>1</v>
      </c>
      <c r="AQ39" s="6">
        <v>111.47500000000001</v>
      </c>
      <c r="AR39" s="6"/>
      <c r="AS39" s="6"/>
      <c r="AT39" s="6">
        <v>4.5322677227408859</v>
      </c>
      <c r="AU39" s="6">
        <v>1</v>
      </c>
      <c r="AV39" s="10"/>
      <c r="AW39" s="13">
        <v>60.818540595383375</v>
      </c>
      <c r="AX39" s="1" t="s">
        <v>150</v>
      </c>
      <c r="AY39" s="17">
        <v>0.78990813648293923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7"/>
        <v>0.98186852453798146</v>
      </c>
      <c r="BK39" s="18">
        <f t="shared" ca="1" si="8"/>
        <v>16.012281348616238</v>
      </c>
      <c r="BL39" s="17">
        <f t="shared" si="9"/>
        <v>4.585223723604356</v>
      </c>
      <c r="BM39" s="17">
        <f t="shared" ca="1" si="10"/>
        <v>2.9448632724550645</v>
      </c>
      <c r="BN39" s="16">
        <f t="shared" si="11"/>
        <v>3.4702713854853182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2.2999999999999998</v>
      </c>
      <c r="C40">
        <v>0.17601</v>
      </c>
      <c r="D40">
        <v>-0.13306000000000001</v>
      </c>
      <c r="E40">
        <v>-6.8519999999999998E-2</v>
      </c>
      <c r="F40">
        <v>1.9654799999999999</v>
      </c>
      <c r="G40">
        <v>1.94058</v>
      </c>
      <c r="H40" s="15"/>
      <c r="I40" s="11">
        <f t="shared" si="0"/>
        <v>4.4291338582677167</v>
      </c>
      <c r="J40" s="10">
        <f t="shared" si="1"/>
        <v>0.62586614173228305</v>
      </c>
      <c r="K40" s="6">
        <v>98</v>
      </c>
      <c r="L40" s="10">
        <v>434.05511811023621</v>
      </c>
      <c r="M40" s="10">
        <v>434.05511811023621</v>
      </c>
      <c r="N40" s="10">
        <v>0</v>
      </c>
      <c r="O40" s="10">
        <v>3.4919325574794211</v>
      </c>
      <c r="P40" s="10">
        <v>3.5050024701296381</v>
      </c>
      <c r="Q40" s="10">
        <v>0.15593598686910118</v>
      </c>
      <c r="R40" s="10">
        <v>4.4489551205176081</v>
      </c>
      <c r="S40" s="10">
        <v>0.90763282293172798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350.50024701296377</v>
      </c>
      <c r="AF40" s="6">
        <v>386.82057777347291</v>
      </c>
      <c r="AG40" s="6">
        <v>175.25012350648188</v>
      </c>
      <c r="AH40" s="6">
        <v>18.671303786024119</v>
      </c>
      <c r="AI40" s="6">
        <v>2.2477187854474385</v>
      </c>
      <c r="AJ40" s="6"/>
      <c r="AK40" s="6"/>
      <c r="AL40" s="6"/>
      <c r="AM40" s="6"/>
      <c r="AN40" s="6">
        <v>3.4919325574794211</v>
      </c>
      <c r="AO40" s="6">
        <v>1.0465766030824379</v>
      </c>
      <c r="AP40" s="6">
        <v>1</v>
      </c>
      <c r="AQ40" s="6">
        <v>111.47500000000001</v>
      </c>
      <c r="AR40" s="6"/>
      <c r="AS40" s="6"/>
      <c r="AT40" s="6">
        <v>4.1461851738321567</v>
      </c>
      <c r="AU40" s="6">
        <v>1</v>
      </c>
      <c r="AV40" s="10"/>
      <c r="AW40" s="13">
        <v>58.023086666020937</v>
      </c>
      <c r="AX40" s="1" t="s">
        <v>150</v>
      </c>
      <c r="AY40" s="17">
        <v>0.62586614173228305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7"/>
        <v>0.99406369171919584</v>
      </c>
      <c r="BK40" s="18">
        <f t="shared" ca="1" si="8"/>
        <v>15.008066091009882</v>
      </c>
      <c r="BL40" s="17">
        <f t="shared" si="9"/>
        <v>4.7426148643616273</v>
      </c>
      <c r="BM40" s="17">
        <f t="shared" ca="1" si="10"/>
        <v>2.9758746523237272</v>
      </c>
      <c r="BN40" s="16">
        <f t="shared" si="11"/>
        <v>3.4923533464013334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2.2000000000000002</v>
      </c>
      <c r="C41">
        <v>0.17707999999999999</v>
      </c>
      <c r="D41">
        <v>-0.13292999999999999</v>
      </c>
      <c r="E41">
        <v>-6.862E-2</v>
      </c>
      <c r="F41">
        <v>1.9656499999999999</v>
      </c>
      <c r="G41">
        <v>1.93913</v>
      </c>
      <c r="H41" s="15"/>
      <c r="I41" s="11">
        <f t="shared" si="0"/>
        <v>4.5931758530183719</v>
      </c>
      <c r="J41" s="10">
        <f t="shared" si="1"/>
        <v>0.46182414698162777</v>
      </c>
      <c r="K41" s="6">
        <v>98</v>
      </c>
      <c r="L41" s="10">
        <v>450.13123359580044</v>
      </c>
      <c r="M41" s="10">
        <v>450.13123359580044</v>
      </c>
      <c r="N41" s="10">
        <v>0</v>
      </c>
      <c r="O41" s="10">
        <v>3.7741355662787361</v>
      </c>
      <c r="P41" s="10">
        <v>3.7868199357829289</v>
      </c>
      <c r="Q41" s="10">
        <v>0.1568409725071809</v>
      </c>
      <c r="R41" s="10">
        <v>4.1417594490072807</v>
      </c>
      <c r="S41" s="10">
        <v>0.88085899334672046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151</v>
      </c>
      <c r="Y41" s="6">
        <v>4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378.68199357829292</v>
      </c>
      <c r="AF41" s="6">
        <v>419.02991988059165</v>
      </c>
      <c r="AG41" s="6">
        <v>189.34099678914646</v>
      </c>
      <c r="AH41" s="6">
        <v>18.120527863132537</v>
      </c>
      <c r="AI41" s="6">
        <v>2.4144328329828171</v>
      </c>
      <c r="AJ41" s="6"/>
      <c r="AK41" s="6"/>
      <c r="AL41" s="6"/>
      <c r="AM41" s="6"/>
      <c r="AN41" s="6">
        <v>3.7741355662787361</v>
      </c>
      <c r="AO41" s="6">
        <v>1.1092938605556713</v>
      </c>
      <c r="AP41" s="6">
        <v>1</v>
      </c>
      <c r="AQ41" s="6">
        <v>111.47500000000001</v>
      </c>
      <c r="AR41" s="6"/>
      <c r="AS41" s="6"/>
      <c r="AT41" s="6">
        <v>4.3404719265617864</v>
      </c>
      <c r="AU41" s="6">
        <v>1</v>
      </c>
      <c r="AV41" s="10"/>
      <c r="AW41" s="13">
        <v>62.854487982088749</v>
      </c>
      <c r="AX41" s="1" t="s">
        <v>150</v>
      </c>
      <c r="AY41" s="17">
        <v>0.46182414698162777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7"/>
        <v>0.98319867140308392</v>
      </c>
      <c r="BK41" s="18">
        <f t="shared" ca="1" si="8"/>
        <v>15.418693224442471</v>
      </c>
      <c r="BL41" s="17">
        <f t="shared" si="9"/>
        <v>4.4034753231344412</v>
      </c>
      <c r="BM41" s="17">
        <f t="shared" ca="1" si="10"/>
        <v>2.946360605690221</v>
      </c>
      <c r="BN41" s="16">
        <f t="shared" si="11"/>
        <v>3.4473641141716418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2.2000000000000002</v>
      </c>
      <c r="C42">
        <v>0.17637</v>
      </c>
      <c r="D42">
        <v>-0.13314999999999999</v>
      </c>
      <c r="E42">
        <v>-6.8709999999999993E-2</v>
      </c>
      <c r="F42">
        <v>1.9643999999999999</v>
      </c>
      <c r="G42">
        <v>1.9376</v>
      </c>
      <c r="H42" s="15"/>
      <c r="I42" s="11">
        <f t="shared" si="0"/>
        <v>4.7572178477690281</v>
      </c>
      <c r="J42" s="10">
        <f t="shared" si="1"/>
        <v>0.2977821522309716</v>
      </c>
      <c r="K42" s="6">
        <v>98</v>
      </c>
      <c r="L42" s="10">
        <v>466.20734908136473</v>
      </c>
      <c r="M42" s="10">
        <v>466.20734908136473</v>
      </c>
      <c r="N42" s="10">
        <v>0</v>
      </c>
      <c r="O42" s="10">
        <v>3.5868793641782575</v>
      </c>
      <c r="P42" s="10">
        <v>3.5992167448510286</v>
      </c>
      <c r="Q42" s="10">
        <v>0.15530945835043083</v>
      </c>
      <c r="R42" s="10">
        <v>4.3150904588509045</v>
      </c>
      <c r="S42" s="10">
        <v>0.85676254672021634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33</v>
      </c>
      <c r="Y42" s="6">
        <v>3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359.92167448510287</v>
      </c>
      <c r="AF42" s="6">
        <v>396.01330238945252</v>
      </c>
      <c r="AG42" s="6">
        <v>179.96083724255143</v>
      </c>
      <c r="AH42" s="6">
        <v>17.624829532530164</v>
      </c>
      <c r="AI42" s="6">
        <v>2.3174485205723752</v>
      </c>
      <c r="AJ42" s="6"/>
      <c r="AK42" s="6"/>
      <c r="AL42" s="6"/>
      <c r="AM42" s="6"/>
      <c r="AN42" s="6">
        <v>3.5868793641782575</v>
      </c>
      <c r="AO42" s="6">
        <v>1.0793536210372721</v>
      </c>
      <c r="AP42" s="6">
        <v>1</v>
      </c>
      <c r="AQ42" s="6">
        <v>111.47500000000001</v>
      </c>
      <c r="AR42" s="6"/>
      <c r="AS42" s="6"/>
      <c r="AT42" s="6">
        <v>3.9425114594152117</v>
      </c>
      <c r="AU42" s="6">
        <v>1</v>
      </c>
      <c r="AV42" s="10"/>
      <c r="AW42" s="13">
        <v>59.401995358417878</v>
      </c>
      <c r="AX42" s="1" t="s">
        <v>150</v>
      </c>
      <c r="AY42" s="17">
        <v>0.2977821522309716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7"/>
        <v>0.9973753003701562</v>
      </c>
      <c r="BK42" s="18">
        <f t="shared" ca="1" si="8"/>
        <v>14.383122081470734</v>
      </c>
      <c r="BL42" s="17">
        <f t="shared" si="9"/>
        <v>4.6139109146476693</v>
      </c>
      <c r="BM42" s="17">
        <f t="shared" ca="1" si="10"/>
        <v>2.982572672660873</v>
      </c>
      <c r="BN42" s="16">
        <f t="shared" si="11"/>
        <v>3.4755264066411868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2.2999999999999998</v>
      </c>
      <c r="C43">
        <v>0.17615</v>
      </c>
      <c r="D43">
        <v>-0.13522000000000001</v>
      </c>
      <c r="E43">
        <v>-6.8570000000000006E-2</v>
      </c>
      <c r="F43">
        <v>1.96323</v>
      </c>
      <c r="G43">
        <v>1.9362299999999999</v>
      </c>
      <c r="H43" s="15"/>
      <c r="I43" s="11">
        <f t="shared" si="0"/>
        <v>4.9212598425196852</v>
      </c>
      <c r="J43" s="10">
        <f t="shared" si="1"/>
        <v>0.13374015748031454</v>
      </c>
      <c r="K43" s="6">
        <v>98</v>
      </c>
      <c r="L43" s="10">
        <v>482.28346456692913</v>
      </c>
      <c r="M43" s="10">
        <v>482.28346456692913</v>
      </c>
      <c r="N43" s="10">
        <v>0</v>
      </c>
      <c r="O43" s="10">
        <v>3.5288563156400801</v>
      </c>
      <c r="P43" s="10">
        <v>3.5417334567172847</v>
      </c>
      <c r="Q43" s="10">
        <v>0.14089930242100929</v>
      </c>
      <c r="R43" s="10">
        <v>3.9782582213740101</v>
      </c>
      <c r="S43" s="10">
        <v>0.89424590813922245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354.1733456717285</v>
      </c>
      <c r="AF43" s="6">
        <v>388.30490875692004</v>
      </c>
      <c r="AG43" s="6">
        <v>177.08667283586425</v>
      </c>
      <c r="AH43" s="6">
        <v>18.395915824578292</v>
      </c>
      <c r="AI43" s="6">
        <v>2.5136628754445711</v>
      </c>
      <c r="AJ43" s="6"/>
      <c r="AK43" s="6"/>
      <c r="AL43" s="6"/>
      <c r="AM43" s="6"/>
      <c r="AN43" s="6">
        <v>3.5288563156400801</v>
      </c>
      <c r="AO43" s="6">
        <v>1.0599353508788805</v>
      </c>
      <c r="AP43" s="6">
        <v>1</v>
      </c>
      <c r="AQ43" s="6">
        <v>111.47500000000001</v>
      </c>
      <c r="AR43" s="6"/>
      <c r="AS43" s="6"/>
      <c r="AT43" s="6">
        <v>3.726917732054754</v>
      </c>
      <c r="AU43" s="6">
        <v>1</v>
      </c>
      <c r="AV43" s="10"/>
      <c r="AW43" s="13">
        <v>58.245736313538011</v>
      </c>
      <c r="AX43" s="1" t="s">
        <v>150</v>
      </c>
      <c r="AY43" s="17">
        <v>0.13374015748031454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7"/>
        <v>0.9967224784760973</v>
      </c>
      <c r="BK43" s="18">
        <f t="shared" ca="1" si="8"/>
        <v>13.62109035795533</v>
      </c>
      <c r="BL43" s="17">
        <f t="shared" si="9"/>
        <v>4.2689103707662897</v>
      </c>
      <c r="BM43" s="17">
        <f t="shared" ca="1" si="10"/>
        <v>2.9798622964264561</v>
      </c>
      <c r="BN43" s="16">
        <f t="shared" si="11"/>
        <v>3.4627631651370603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2.2999999999999998</v>
      </c>
      <c r="C44">
        <v>0.17785999999999999</v>
      </c>
      <c r="D44">
        <v>-0.13550999999999999</v>
      </c>
      <c r="E44">
        <v>-6.8349999999999994E-2</v>
      </c>
      <c r="F44">
        <v>1.9654499999999999</v>
      </c>
      <c r="G44">
        <v>1.9369799999999999</v>
      </c>
      <c r="H44" s="15"/>
      <c r="I44" s="11">
        <f t="shared" si="0"/>
        <v>5.0853018372703414</v>
      </c>
      <c r="J44" s="10">
        <f t="shared" si="1"/>
        <v>-3.0301837270341636E-2</v>
      </c>
      <c r="K44" s="6">
        <v>98</v>
      </c>
      <c r="L44" s="10">
        <v>498.35958005249341</v>
      </c>
      <c r="M44" s="10">
        <v>498.35958005249341</v>
      </c>
      <c r="N44" s="10">
        <v>0</v>
      </c>
      <c r="O44" s="10">
        <v>3.9798536474595489</v>
      </c>
      <c r="P44" s="10">
        <v>3.9935789834580069</v>
      </c>
      <c r="Q44" s="10">
        <v>0.13888048830529334</v>
      </c>
      <c r="R44" s="10">
        <v>3.4775946307950036</v>
      </c>
      <c r="S44" s="10">
        <v>0.95314833322624026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151</v>
      </c>
      <c r="Y44" s="6">
        <v>4</v>
      </c>
      <c r="Z44" s="14" t="s">
        <v>33</v>
      </c>
      <c r="AA44" s="9">
        <v>3</v>
      </c>
      <c r="AB44" s="7">
        <v>88.697419553597442</v>
      </c>
      <c r="AC44" s="6">
        <v>10.177516694207881</v>
      </c>
      <c r="AD44" s="13">
        <v>1.1250637521946791</v>
      </c>
      <c r="AE44" s="8">
        <v>399.35789834580066</v>
      </c>
      <c r="AF44" s="6">
        <v>440.51755216844236</v>
      </c>
      <c r="AG44" s="6">
        <v>199.67894917290033</v>
      </c>
      <c r="AH44" s="6">
        <v>19.607622854939802</v>
      </c>
      <c r="AI44" s="6">
        <v>2.8755507934844973</v>
      </c>
      <c r="AJ44" s="6"/>
      <c r="AK44" s="6"/>
      <c r="AL44" s="6"/>
      <c r="AM44" s="6"/>
      <c r="AN44" s="6">
        <v>3.9798536474595489</v>
      </c>
      <c r="AO44" s="6">
        <v>1.1511767185708164</v>
      </c>
      <c r="AP44" s="6">
        <v>1</v>
      </c>
      <c r="AQ44" s="6">
        <v>111.47500000000001</v>
      </c>
      <c r="AR44" s="6"/>
      <c r="AS44" s="6"/>
      <c r="AT44" s="6">
        <v>4.1108080526855044</v>
      </c>
      <c r="AU44" s="6">
        <v>1</v>
      </c>
      <c r="AV44" s="10"/>
      <c r="AW44" s="13">
        <v>66.077632825266349</v>
      </c>
      <c r="AX44" s="1" t="s">
        <v>150</v>
      </c>
      <c r="AY44" s="17">
        <v>3.0301837270341601E-2</v>
      </c>
      <c r="AZ44" s="12">
        <v>100</v>
      </c>
      <c r="BA44" s="12">
        <v>0</v>
      </c>
      <c r="BB44" s="12">
        <v>0</v>
      </c>
      <c r="BC44" s="12">
        <v>100</v>
      </c>
      <c r="BD44" s="12">
        <v>0</v>
      </c>
      <c r="BE44" s="12">
        <v>0</v>
      </c>
      <c r="BF44" s="18">
        <v>88.697419553597442</v>
      </c>
      <c r="BG44" s="18">
        <v>10.177516694207881</v>
      </c>
      <c r="BH44" s="18">
        <v>1.1250637521946791</v>
      </c>
      <c r="BI44" s="15"/>
      <c r="BJ44" s="19">
        <f t="shared" ca="1" si="7"/>
        <v>0.97472727203185805</v>
      </c>
      <c r="BK44" s="18">
        <f t="shared" ca="1" si="8"/>
        <v>14.48698504499967</v>
      </c>
      <c r="BL44" s="17">
        <f t="shared" si="9"/>
        <v>3.7090192880318589</v>
      </c>
      <c r="BM44" s="17">
        <f t="shared" ca="1" si="10"/>
        <v>2.921135162842484</v>
      </c>
      <c r="BN44" s="16">
        <f t="shared" si="11"/>
        <v>3.3877740551137436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2.2999999999999998</v>
      </c>
      <c r="C45">
        <v>0.18196000000000001</v>
      </c>
      <c r="D45">
        <v>-0.14015</v>
      </c>
      <c r="E45">
        <v>-6.8229999999999999E-2</v>
      </c>
      <c r="F45">
        <v>1.96343</v>
      </c>
      <c r="G45">
        <v>1.9370499999999999</v>
      </c>
      <c r="H45" s="15"/>
      <c r="I45" s="11">
        <f t="shared" si="0"/>
        <v>5.2493438320209975</v>
      </c>
      <c r="J45" s="10">
        <f t="shared" si="1"/>
        <v>-0.19434383202099781</v>
      </c>
      <c r="K45" s="6">
        <v>98</v>
      </c>
      <c r="L45" s="10">
        <v>514.43569553805776</v>
      </c>
      <c r="M45" s="10">
        <v>514.43569553805776</v>
      </c>
      <c r="N45" s="10">
        <v>0</v>
      </c>
      <c r="O45" s="10">
        <v>5.061192279307412</v>
      </c>
      <c r="P45" s="10">
        <v>5.0753802670810986</v>
      </c>
      <c r="Q45" s="10">
        <v>0.10657946245383661</v>
      </c>
      <c r="R45" s="10">
        <v>2.0999305834305795</v>
      </c>
      <c r="S45" s="10">
        <v>0.98527692872824713</v>
      </c>
      <c r="T45" s="14" t="s">
        <v>153</v>
      </c>
      <c r="U45" s="6">
        <v>4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119</v>
      </c>
      <c r="AA45" s="9">
        <v>4</v>
      </c>
      <c r="AB45" s="7">
        <v>53.176175239206913</v>
      </c>
      <c r="AC45" s="6">
        <v>42.851497104048796</v>
      </c>
      <c r="AD45" s="13">
        <v>3.972327656744294</v>
      </c>
      <c r="AE45" s="8">
        <v>507.53802670810984</v>
      </c>
      <c r="AF45" s="6">
        <v>566.84263756612586</v>
      </c>
      <c r="AG45" s="6">
        <v>255.65352003108239</v>
      </c>
      <c r="AH45" s="6">
        <v>20.268553962409655</v>
      </c>
      <c r="AI45" s="6">
        <v>4.7620621742950036</v>
      </c>
      <c r="AJ45" s="6"/>
      <c r="AK45" s="6"/>
      <c r="AL45" s="6"/>
      <c r="AM45" s="6"/>
      <c r="AN45" s="6">
        <v>3.3741281862049415</v>
      </c>
      <c r="AO45" s="6">
        <v>1.3157083730078285</v>
      </c>
      <c r="AP45" s="6">
        <v>2.0452281602486591</v>
      </c>
      <c r="AQ45" s="6">
        <v>114.66</v>
      </c>
      <c r="AR45" s="6"/>
      <c r="AS45" s="6"/>
      <c r="AT45" s="6">
        <v>5.1811212681255725</v>
      </c>
      <c r="AU45" s="6">
        <v>1</v>
      </c>
      <c r="AV45" s="10"/>
      <c r="AW45" s="13">
        <v>85.026395634918885</v>
      </c>
      <c r="AX45" s="1" t="s">
        <v>150</v>
      </c>
      <c r="AY45" s="17">
        <v>0.194343832020998</v>
      </c>
      <c r="AZ45" s="12">
        <v>100</v>
      </c>
      <c r="BA45" s="12">
        <v>0</v>
      </c>
      <c r="BB45" s="12">
        <v>0</v>
      </c>
      <c r="BC45" s="12">
        <v>0</v>
      </c>
      <c r="BD45" s="12">
        <v>100</v>
      </c>
      <c r="BE45" s="12">
        <v>0</v>
      </c>
      <c r="BF45" s="18">
        <v>53.176175239206913</v>
      </c>
      <c r="BG45" s="18">
        <v>42.851497104048796</v>
      </c>
      <c r="BH45" s="18">
        <v>3.972327656744294</v>
      </c>
      <c r="BI45" s="15"/>
      <c r="BJ45" s="19">
        <f t="shared" ca="1" si="7"/>
        <v>0.90765424633747183</v>
      </c>
      <c r="BK45" s="18">
        <f t="shared" ca="1" si="8"/>
        <v>16.435664116334074</v>
      </c>
      <c r="BL45" s="17">
        <f t="shared" si="9"/>
        <v>2.2120354852847379</v>
      </c>
      <c r="BM45" s="17">
        <f t="shared" ca="1" si="10"/>
        <v>2.7440935430376538</v>
      </c>
      <c r="BN45" s="16">
        <f t="shared" si="11"/>
        <v>3.1877245980548818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2.2000000000000002</v>
      </c>
      <c r="C46">
        <v>0.18284</v>
      </c>
      <c r="D46">
        <v>-0.13650000000000001</v>
      </c>
      <c r="E46">
        <v>-6.855E-2</v>
      </c>
      <c r="F46">
        <v>1.9659800000000001</v>
      </c>
      <c r="G46">
        <v>1.93658</v>
      </c>
      <c r="H46" s="15"/>
      <c r="I46" s="11">
        <f t="shared" si="0"/>
        <v>5.4133858267716528</v>
      </c>
      <c r="J46" s="10">
        <f t="shared" si="1"/>
        <v>-0.35838582677165309</v>
      </c>
      <c r="K46" s="6">
        <v>98</v>
      </c>
      <c r="L46" s="10">
        <v>530.51181102362193</v>
      </c>
      <c r="M46" s="10">
        <v>520.27559055118104</v>
      </c>
      <c r="N46" s="10">
        <v>2.3458005249343827</v>
      </c>
      <c r="O46" s="10">
        <v>5.2932844734601199</v>
      </c>
      <c r="P46" s="10">
        <v>5.3062387231665298</v>
      </c>
      <c r="Q46" s="10">
        <v>0.13198867459991778</v>
      </c>
      <c r="R46" s="10">
        <v>2.4874243600022719</v>
      </c>
      <c r="S46" s="10">
        <v>0.89960067405622546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118</v>
      </c>
      <c r="AA46" s="9">
        <v>5</v>
      </c>
      <c r="AB46" s="7">
        <v>60.399297403187106</v>
      </c>
      <c r="AC46" s="6">
        <v>36.432513434712348</v>
      </c>
      <c r="AD46" s="13">
        <v>3.1681891621005493</v>
      </c>
      <c r="AE46" s="8">
        <v>530.62387231665298</v>
      </c>
      <c r="AF46" s="6">
        <v>593.05680207702574</v>
      </c>
      <c r="AG46" s="6">
        <v>272.96790423748973</v>
      </c>
      <c r="AH46" s="6">
        <v>0</v>
      </c>
      <c r="AI46" s="6">
        <v>4.020222749603878</v>
      </c>
      <c r="AJ46" s="6"/>
      <c r="AK46" s="6"/>
      <c r="AL46" s="6"/>
      <c r="AM46" s="6"/>
      <c r="AN46" s="6">
        <v>5.2932844734601199</v>
      </c>
      <c r="AO46" s="6">
        <v>1.2001868409157963</v>
      </c>
      <c r="AP46" s="6">
        <v>2.1837432338999179</v>
      </c>
      <c r="AQ46" s="6">
        <v>111.47500000000001</v>
      </c>
      <c r="AR46" s="6"/>
      <c r="AS46" s="6"/>
      <c r="AT46" s="6">
        <v>15.232526757412749</v>
      </c>
      <c r="AU46" s="6">
        <v>1</v>
      </c>
      <c r="AV46" s="10"/>
      <c r="AW46" s="13">
        <v>88.958520311553855</v>
      </c>
      <c r="AX46" s="1" t="s">
        <v>150</v>
      </c>
      <c r="AY46" s="17">
        <v>0.35838582677165298</v>
      </c>
      <c r="AZ46" s="12">
        <v>100</v>
      </c>
      <c r="BA46" s="12">
        <v>0</v>
      </c>
      <c r="BB46" s="12">
        <v>0</v>
      </c>
      <c r="BC46" s="12">
        <v>0</v>
      </c>
      <c r="BD46" s="12">
        <v>100</v>
      </c>
      <c r="BE46" s="12">
        <v>0</v>
      </c>
      <c r="BF46" s="18">
        <v>60.399297403187106</v>
      </c>
      <c r="BG46" s="18">
        <v>36.432513434712348</v>
      </c>
      <c r="BH46" s="18">
        <v>3.1681891621005493</v>
      </c>
      <c r="BI46" s="15"/>
      <c r="BJ46" s="19">
        <f t="shared" ca="1" si="7"/>
        <v>0.91743998982347452</v>
      </c>
      <c r="BK46" s="18">
        <f t="shared" ca="1" si="8"/>
        <v>17.256062328767655</v>
      </c>
      <c r="BL46" s="17">
        <f t="shared" si="9"/>
        <v>2.6183123286527006</v>
      </c>
      <c r="BM46" s="17">
        <f t="shared" ca="1" si="10"/>
        <v>2.7694157579919532</v>
      </c>
      <c r="BN46" s="16">
        <f t="shared" si="11"/>
        <v>3.2072454943709467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2.2000000000000002</v>
      </c>
      <c r="C47">
        <v>0.18262</v>
      </c>
      <c r="D47">
        <v>-0.13625000000000001</v>
      </c>
      <c r="E47">
        <v>-6.8640000000000007E-2</v>
      </c>
      <c r="F47">
        <v>1.9592799999999999</v>
      </c>
      <c r="G47">
        <v>1.93858</v>
      </c>
      <c r="H47" s="15"/>
      <c r="I47" s="11">
        <f t="shared" si="0"/>
        <v>5.577427821522309</v>
      </c>
      <c r="J47" s="10">
        <f t="shared" si="1"/>
        <v>-0.52242782152230927</v>
      </c>
      <c r="K47" s="6">
        <v>98</v>
      </c>
      <c r="L47" s="10">
        <v>546.58792650918622</v>
      </c>
      <c r="M47" s="10">
        <v>526.11548556430444</v>
      </c>
      <c r="N47" s="10">
        <v>2.4168853893263336</v>
      </c>
      <c r="O47" s="10">
        <v>5.2352614249219425</v>
      </c>
      <c r="P47" s="10">
        <v>5.2478686857969308</v>
      </c>
      <c r="Q47" s="10">
        <v>0.13372903159622471</v>
      </c>
      <c r="R47" s="10">
        <v>2.5482541504545453</v>
      </c>
      <c r="S47" s="10">
        <v>0.87550422742971756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118</v>
      </c>
      <c r="AA47" s="9">
        <v>5</v>
      </c>
      <c r="AB47" s="7">
        <v>62.021119538975697</v>
      </c>
      <c r="AC47" s="6">
        <v>34.948170374109523</v>
      </c>
      <c r="AD47" s="13">
        <v>3.0307100869147763</v>
      </c>
      <c r="AE47" s="8">
        <v>524.78686857969308</v>
      </c>
      <c r="AF47" s="6">
        <v>585.24408500498089</v>
      </c>
      <c r="AG47" s="6">
        <v>268.59015143476984</v>
      </c>
      <c r="AH47" s="6">
        <v>0</v>
      </c>
      <c r="AI47" s="6">
        <v>3.9242553566394656</v>
      </c>
      <c r="AJ47" s="6"/>
      <c r="AK47" s="6"/>
      <c r="AL47" s="6"/>
      <c r="AM47" s="6"/>
      <c r="AN47" s="6">
        <v>5.2352614249219425</v>
      </c>
      <c r="AO47" s="6">
        <v>1.1975736325239823</v>
      </c>
      <c r="AP47" s="6">
        <v>2.1487212114781586</v>
      </c>
      <c r="AQ47" s="6">
        <v>111.47500000000001</v>
      </c>
      <c r="AR47" s="6"/>
      <c r="AS47" s="6"/>
      <c r="AT47" s="6">
        <v>14.558328084020005</v>
      </c>
      <c r="AU47" s="6">
        <v>1</v>
      </c>
      <c r="AV47" s="10"/>
      <c r="AW47" s="13">
        <v>87.786612750747139</v>
      </c>
      <c r="AX47" s="1" t="s">
        <v>150</v>
      </c>
      <c r="AY47" s="17">
        <v>0.52242782152230904</v>
      </c>
      <c r="AZ47" s="12">
        <v>100</v>
      </c>
      <c r="BA47" s="12">
        <v>0</v>
      </c>
      <c r="BB47" s="12">
        <v>0</v>
      </c>
      <c r="BC47" s="12">
        <v>0</v>
      </c>
      <c r="BD47" s="12">
        <v>100</v>
      </c>
      <c r="BE47" s="12">
        <v>0</v>
      </c>
      <c r="BF47" s="18">
        <v>62.021119538975697</v>
      </c>
      <c r="BG47" s="18">
        <v>34.948170374109523</v>
      </c>
      <c r="BH47" s="18">
        <v>3.0307100869147763</v>
      </c>
      <c r="BI47" s="15"/>
      <c r="BJ47" s="19">
        <f t="shared" ca="1" si="7"/>
        <v>0.92237711012634072</v>
      </c>
      <c r="BK47" s="18">
        <f t="shared" ca="1" si="8"/>
        <v>16.971617868580086</v>
      </c>
      <c r="BL47" s="17">
        <f t="shared" si="9"/>
        <v>2.6882505350704693</v>
      </c>
      <c r="BM47" s="17">
        <f t="shared" ca="1" si="10"/>
        <v>2.7820119278461561</v>
      </c>
      <c r="BN47" s="16">
        <f t="shared" si="11"/>
        <v>3.2166881542814032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0.4</v>
      </c>
      <c r="C48">
        <v>0.18858</v>
      </c>
      <c r="D48">
        <v>-0.13678999999999999</v>
      </c>
      <c r="E48">
        <v>-6.8610000000000004E-2</v>
      </c>
      <c r="F48">
        <v>1.96088</v>
      </c>
      <c r="G48">
        <v>1.94025</v>
      </c>
      <c r="H48" s="15"/>
      <c r="I48" s="11">
        <f t="shared" si="0"/>
        <v>5.7414698162729652</v>
      </c>
      <c r="J48" s="10">
        <f t="shared" si="1"/>
        <v>-0.68646981627296544</v>
      </c>
      <c r="K48" s="6">
        <v>98</v>
      </c>
      <c r="L48" s="10">
        <v>562.66404199475051</v>
      </c>
      <c r="M48" s="10">
        <v>531.95538057742783</v>
      </c>
      <c r="N48" s="10">
        <v>2.4879702537182848</v>
      </c>
      <c r="O48" s="10">
        <v>6.8071585580471181</v>
      </c>
      <c r="P48" s="10">
        <v>6.819881481865913</v>
      </c>
      <c r="Q48" s="10">
        <v>0.12996986048420184</v>
      </c>
      <c r="R48" s="10">
        <v>1.905749547551407</v>
      </c>
      <c r="S48" s="10">
        <v>0.88353637630522008</v>
      </c>
      <c r="T48" s="14" t="s">
        <v>153</v>
      </c>
      <c r="U48" s="6">
        <v>4</v>
      </c>
      <c r="V48" s="14" t="s">
        <v>33</v>
      </c>
      <c r="W48" s="6">
        <v>3</v>
      </c>
      <c r="X48" s="14" t="s">
        <v>151</v>
      </c>
      <c r="Y48" s="6">
        <v>4</v>
      </c>
      <c r="Z48" s="14" t="s">
        <v>118</v>
      </c>
      <c r="AA48" s="9">
        <v>5</v>
      </c>
      <c r="AB48" s="7">
        <v>41.213989481406628</v>
      </c>
      <c r="AC48" s="6">
        <v>52.410468470412255</v>
      </c>
      <c r="AD48" s="13">
        <v>6.3755420481811154</v>
      </c>
      <c r="AE48" s="8">
        <v>681.98814818659127</v>
      </c>
      <c r="AF48" s="6">
        <v>769.24111304335736</v>
      </c>
      <c r="AG48" s="6">
        <v>386.49111113994348</v>
      </c>
      <c r="AH48" s="6">
        <v>0</v>
      </c>
      <c r="AI48" s="6">
        <v>5.2472792203196121</v>
      </c>
      <c r="AJ48" s="6"/>
      <c r="AK48" s="6"/>
      <c r="AL48" s="6"/>
      <c r="AM48" s="6"/>
      <c r="AN48" s="6">
        <v>4.5381057053647451</v>
      </c>
      <c r="AO48" s="6">
        <v>1.4544731193512375</v>
      </c>
      <c r="AP48" s="6">
        <v>3.091928889119548</v>
      </c>
      <c r="AQ48" s="6">
        <v>114.66</v>
      </c>
      <c r="AR48" s="6"/>
      <c r="AS48" s="6"/>
      <c r="AT48" s="6">
        <v>18.81718462273092</v>
      </c>
      <c r="AU48" s="6">
        <v>1</v>
      </c>
      <c r="AV48" s="10"/>
      <c r="AW48" s="13">
        <v>115.3861669565036</v>
      </c>
      <c r="AX48" s="1" t="s">
        <v>150</v>
      </c>
      <c r="AY48" s="17">
        <v>0.68646981627296499</v>
      </c>
      <c r="AZ48" s="12">
        <v>100</v>
      </c>
      <c r="BA48" s="12">
        <v>0</v>
      </c>
      <c r="BB48" s="12">
        <v>0</v>
      </c>
      <c r="BC48" s="12">
        <v>0</v>
      </c>
      <c r="BD48" s="12">
        <v>100</v>
      </c>
      <c r="BE48" s="12">
        <v>0</v>
      </c>
      <c r="BF48" s="18">
        <v>41.213989481406628</v>
      </c>
      <c r="BG48" s="18">
        <v>52.410468470412255</v>
      </c>
      <c r="BH48" s="18">
        <v>6.3755420481811154</v>
      </c>
      <c r="BI48" s="15"/>
      <c r="BJ48" s="19">
        <f t="shared" ca="1" si="7"/>
        <v>0.86806941814310279</v>
      </c>
      <c r="BK48" s="18">
        <f t="shared" ca="1" si="8"/>
        <v>20.484109058338692</v>
      </c>
      <c r="BL48" s="17">
        <f t="shared" si="9"/>
        <v>1.9877476076618605</v>
      </c>
      <c r="BM48" s="17">
        <f t="shared" ca="1" si="10"/>
        <v>2.6391099027237082</v>
      </c>
      <c r="BN48" s="16">
        <f t="shared" si="11"/>
        <v>3.0551488179270447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2.2000000000000002</v>
      </c>
      <c r="C49">
        <v>0.18654999999999999</v>
      </c>
      <c r="D49">
        <v>-0.13491</v>
      </c>
      <c r="E49">
        <v>-7.0290000000000005E-2</v>
      </c>
      <c r="F49">
        <v>1.9590000000000001</v>
      </c>
      <c r="G49">
        <v>1.94065</v>
      </c>
      <c r="H49" s="15"/>
      <c r="I49" s="11">
        <f t="shared" si="0"/>
        <v>5.9055118110236222</v>
      </c>
      <c r="J49" s="10">
        <f t="shared" si="1"/>
        <v>-0.8505118110236225</v>
      </c>
      <c r="K49" s="6">
        <v>98</v>
      </c>
      <c r="L49" s="10">
        <v>578.74015748031491</v>
      </c>
      <c r="M49" s="10">
        <v>537.79527559055123</v>
      </c>
      <c r="N49" s="10">
        <v>2.5590551181102361</v>
      </c>
      <c r="O49" s="10">
        <v>6.2717640647175683</v>
      </c>
      <c r="P49" s="10">
        <v>6.2780098636831587</v>
      </c>
      <c r="Q49" s="10">
        <v>0.14305734509642992</v>
      </c>
      <c r="R49" s="10">
        <v>2.2787053254564591</v>
      </c>
      <c r="S49" s="10">
        <v>0.43373603927710747</v>
      </c>
      <c r="T49" s="14" t="s">
        <v>153</v>
      </c>
      <c r="U49" s="6">
        <v>4</v>
      </c>
      <c r="V49" s="14" t="s">
        <v>33</v>
      </c>
      <c r="W49" s="6">
        <v>3</v>
      </c>
      <c r="X49" s="14" t="s">
        <v>151</v>
      </c>
      <c r="Y49" s="6">
        <v>4</v>
      </c>
      <c r="Z49" s="14" t="s">
        <v>118</v>
      </c>
      <c r="AA49" s="9">
        <v>5</v>
      </c>
      <c r="AB49" s="7">
        <v>51.251059477223528</v>
      </c>
      <c r="AC49" s="6">
        <v>44.495035550172261</v>
      </c>
      <c r="AD49" s="13">
        <v>4.25390497260421</v>
      </c>
      <c r="AE49" s="8">
        <v>627.80098636831588</v>
      </c>
      <c r="AF49" s="6">
        <v>704.54585705211775</v>
      </c>
      <c r="AG49" s="6">
        <v>345.85073977623688</v>
      </c>
      <c r="AH49" s="6">
        <v>0</v>
      </c>
      <c r="AI49" s="6">
        <v>4.3884568523562164</v>
      </c>
      <c r="AJ49" s="6"/>
      <c r="AK49" s="6"/>
      <c r="AL49" s="6"/>
      <c r="AM49" s="6"/>
      <c r="AN49" s="6">
        <v>4.1811760431450455</v>
      </c>
      <c r="AO49" s="6">
        <v>1.3885967764160811</v>
      </c>
      <c r="AP49" s="6">
        <v>2.7668059182098954</v>
      </c>
      <c r="AQ49" s="6">
        <v>114.66</v>
      </c>
      <c r="AR49" s="6"/>
      <c r="AS49" s="6"/>
      <c r="AT49" s="6">
        <v>16.658948418803881</v>
      </c>
      <c r="AU49" s="6">
        <v>1</v>
      </c>
      <c r="AV49" s="10"/>
      <c r="AW49" s="13">
        <v>105.68187855781765</v>
      </c>
      <c r="AX49" s="1" t="s">
        <v>150</v>
      </c>
      <c r="AY49" s="17">
        <v>0.85051181102362206</v>
      </c>
      <c r="AZ49" s="12">
        <v>100</v>
      </c>
      <c r="BA49" s="12">
        <v>0</v>
      </c>
      <c r="BB49" s="12">
        <v>0</v>
      </c>
      <c r="BC49" s="12">
        <v>0</v>
      </c>
      <c r="BD49" s="12">
        <v>100</v>
      </c>
      <c r="BE49" s="12">
        <v>0</v>
      </c>
      <c r="BF49" s="18">
        <v>51.251059477223528</v>
      </c>
      <c r="BG49" s="18">
        <v>44.495035550172261</v>
      </c>
      <c r="BH49" s="18">
        <v>4.25390497260421</v>
      </c>
      <c r="BI49" s="15"/>
      <c r="BJ49" s="19">
        <f t="shared" ca="1" si="7"/>
        <v>0.89420080577230343</v>
      </c>
      <c r="BK49" s="18">
        <f t="shared" ca="1" si="8"/>
        <v>19.26258760228588</v>
      </c>
      <c r="BL49" s="17">
        <f t="shared" si="9"/>
        <v>2.3888119879260947</v>
      </c>
      <c r="BM49" s="17">
        <f t="shared" ca="1" si="10"/>
        <v>2.7073340708097615</v>
      </c>
      <c r="BN49" s="16">
        <f t="shared" si="11"/>
        <v>3.1249830704453858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2.2999999999999998</v>
      </c>
      <c r="C50">
        <v>0.18551999999999999</v>
      </c>
      <c r="D50">
        <v>-0.13594000000000001</v>
      </c>
      <c r="E50">
        <v>-6.8729999999999999E-2</v>
      </c>
      <c r="F50">
        <v>1.9628300000000001</v>
      </c>
      <c r="G50">
        <v>1.9412799999999999</v>
      </c>
      <c r="H50" s="15"/>
      <c r="I50" s="11">
        <f t="shared" si="0"/>
        <v>6.0695538057742784</v>
      </c>
      <c r="J50" s="10">
        <f t="shared" si="1"/>
        <v>-1.0145538057742787</v>
      </c>
      <c r="K50" s="6">
        <v>98</v>
      </c>
      <c r="L50" s="10">
        <v>594.81627296587919</v>
      </c>
      <c r="M50" s="10">
        <v>543.63517060367462</v>
      </c>
      <c r="N50" s="10">
        <v>2.6301399825021874</v>
      </c>
      <c r="O50" s="10">
        <v>6.0001107011070083</v>
      </c>
      <c r="P50" s="10">
        <v>6.0123709731505741</v>
      </c>
      <c r="Q50" s="10">
        <v>0.13588707427164531</v>
      </c>
      <c r="R50" s="10">
        <v>2.2601245811091131</v>
      </c>
      <c r="S50" s="10">
        <v>0.85140778080321333</v>
      </c>
      <c r="T50" s="14" t="s">
        <v>153</v>
      </c>
      <c r="U50" s="6">
        <v>4</v>
      </c>
      <c r="V50" s="14" t="s">
        <v>33</v>
      </c>
      <c r="W50" s="6">
        <v>3</v>
      </c>
      <c r="X50" s="14" t="s">
        <v>151</v>
      </c>
      <c r="Y50" s="6">
        <v>4</v>
      </c>
      <c r="Z50" s="14" t="s">
        <v>118</v>
      </c>
      <c r="AA50" s="9">
        <v>5</v>
      </c>
      <c r="AB50" s="7">
        <v>52.082858325352021</v>
      </c>
      <c r="AC50" s="6">
        <v>43.788968973510244</v>
      </c>
      <c r="AD50" s="13">
        <v>4.1281727011377374</v>
      </c>
      <c r="AE50" s="8">
        <v>601.23709731505744</v>
      </c>
      <c r="AF50" s="6">
        <v>672.34856901972171</v>
      </c>
      <c r="AG50" s="6">
        <v>325.92782298629305</v>
      </c>
      <c r="AH50" s="6">
        <v>0</v>
      </c>
      <c r="AI50" s="6">
        <v>4.4245348613007387</v>
      </c>
      <c r="AJ50" s="6"/>
      <c r="AK50" s="6"/>
      <c r="AL50" s="6"/>
      <c r="AM50" s="6"/>
      <c r="AN50" s="6">
        <v>4.0000738007380052</v>
      </c>
      <c r="AO50" s="6">
        <v>1.3417717759470014</v>
      </c>
      <c r="AP50" s="6">
        <v>2.6074225838903446</v>
      </c>
      <c r="AQ50" s="6">
        <v>114.66</v>
      </c>
      <c r="AR50" s="6"/>
      <c r="AS50" s="6"/>
      <c r="AT50" s="6">
        <v>15.410718214338772</v>
      </c>
      <c r="AU50" s="6">
        <v>1</v>
      </c>
      <c r="AV50" s="10"/>
      <c r="AW50" s="13">
        <v>100.85228535295825</v>
      </c>
      <c r="AX50" s="1" t="s">
        <v>150</v>
      </c>
      <c r="AY50" s="17">
        <v>1.01455380577428</v>
      </c>
      <c r="AZ50" s="12">
        <v>100</v>
      </c>
      <c r="BA50" s="12">
        <v>0</v>
      </c>
      <c r="BB50" s="12">
        <v>0</v>
      </c>
      <c r="BC50" s="12">
        <v>0</v>
      </c>
      <c r="BD50" s="12">
        <v>100</v>
      </c>
      <c r="BE50" s="12">
        <v>0</v>
      </c>
      <c r="BF50" s="18">
        <v>52.082858325352021</v>
      </c>
      <c r="BG50" s="18">
        <v>43.788968973510244</v>
      </c>
      <c r="BH50" s="18">
        <v>4.1281727011377374</v>
      </c>
      <c r="BI50" s="15"/>
      <c r="BJ50" s="19">
        <f t="shared" ca="1" si="7"/>
        <v>0.90032324971309663</v>
      </c>
      <c r="BK50" s="18">
        <f t="shared" ca="1" si="8"/>
        <v>18.357945606426053</v>
      </c>
      <c r="BL50" s="17">
        <f t="shared" si="9"/>
        <v>2.3777420458412002</v>
      </c>
      <c r="BM50" s="17">
        <f t="shared" ca="1" si="10"/>
        <v>2.7230413263278157</v>
      </c>
      <c r="BN50" s="16">
        <f t="shared" si="11"/>
        <v>3.1394205920747362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2.2000000000000002</v>
      </c>
      <c r="C51">
        <v>0.19023000000000001</v>
      </c>
      <c r="D51">
        <v>-0.13478999999999999</v>
      </c>
      <c r="E51">
        <v>-7.3380000000000001E-2</v>
      </c>
      <c r="F51">
        <v>1.9565999999999999</v>
      </c>
      <c r="G51">
        <v>1.9408799999999999</v>
      </c>
      <c r="H51" s="15"/>
      <c r="I51" s="11">
        <f t="shared" si="0"/>
        <v>6.2335958005249337</v>
      </c>
      <c r="J51" s="10">
        <f t="shared" si="1"/>
        <v>-1.178595800524934</v>
      </c>
      <c r="K51" s="6">
        <v>98</v>
      </c>
      <c r="L51" s="10">
        <v>610.89238845144337</v>
      </c>
      <c r="M51" s="10">
        <v>549.47506561679791</v>
      </c>
      <c r="N51" s="10">
        <v>2.7012248468941378</v>
      </c>
      <c r="O51" s="10">
        <v>7.2423314220834536</v>
      </c>
      <c r="P51" s="10">
        <v>7.2366639378368998</v>
      </c>
      <c r="Q51" s="10">
        <v>0.14389271645465732</v>
      </c>
      <c r="R51" s="10">
        <v>1.9883846713167679</v>
      </c>
      <c r="S51" s="10">
        <v>0</v>
      </c>
      <c r="T51" s="14" t="s">
        <v>153</v>
      </c>
      <c r="U51" s="6">
        <v>4</v>
      </c>
      <c r="V51" s="14" t="s">
        <v>33</v>
      </c>
      <c r="W51" s="6">
        <v>3</v>
      </c>
      <c r="X51" s="14" t="s">
        <v>151</v>
      </c>
      <c r="Y51" s="6">
        <v>4</v>
      </c>
      <c r="Z51" s="14" t="s">
        <v>118</v>
      </c>
      <c r="AA51" s="9">
        <v>5</v>
      </c>
      <c r="AB51" s="7">
        <v>41.177547244924028</v>
      </c>
      <c r="AC51" s="6">
        <v>52.436777092023711</v>
      </c>
      <c r="AD51" s="13">
        <v>6.3856756630522593</v>
      </c>
      <c r="AE51" s="8">
        <v>723.66639378368995</v>
      </c>
      <c r="AF51" s="6">
        <v>815.437381601315</v>
      </c>
      <c r="AG51" s="6">
        <v>417.74979533776752</v>
      </c>
      <c r="AH51" s="6">
        <v>0</v>
      </c>
      <c r="AI51" s="6">
        <v>5.0292079516875878</v>
      </c>
      <c r="AJ51" s="6"/>
      <c r="AK51" s="6"/>
      <c r="AL51" s="6"/>
      <c r="AM51" s="6"/>
      <c r="AN51" s="6">
        <v>4.8282209480556357</v>
      </c>
      <c r="AO51" s="6">
        <v>1.5557396946400948</v>
      </c>
      <c r="AP51" s="6">
        <v>3.3419983627021397</v>
      </c>
      <c r="AQ51" s="6">
        <v>114.66</v>
      </c>
      <c r="AR51" s="6"/>
      <c r="AS51" s="6"/>
      <c r="AT51" s="6">
        <v>18.35049786835118</v>
      </c>
      <c r="AU51" s="6">
        <v>1</v>
      </c>
      <c r="AV51" s="10"/>
      <c r="AW51" s="13">
        <v>122.31560724019725</v>
      </c>
      <c r="AX51" s="1" t="s">
        <v>150</v>
      </c>
      <c r="AY51" s="17">
        <v>1.17859580052493</v>
      </c>
      <c r="AZ51" s="12">
        <v>100</v>
      </c>
      <c r="BA51" s="12">
        <v>0</v>
      </c>
      <c r="BB51" s="12">
        <v>0</v>
      </c>
      <c r="BC51" s="12">
        <v>0</v>
      </c>
      <c r="BD51" s="12">
        <v>100</v>
      </c>
      <c r="BE51" s="12">
        <v>0</v>
      </c>
      <c r="BF51" s="18">
        <v>41.177547244924028</v>
      </c>
      <c r="BG51" s="18">
        <v>52.436777092023711</v>
      </c>
      <c r="BH51" s="18">
        <v>6.3856756630522593</v>
      </c>
      <c r="BI51" s="15"/>
      <c r="BJ51" s="19">
        <f t="shared" ca="1" si="7"/>
        <v>0.86849416021949533</v>
      </c>
      <c r="BK51" s="18">
        <f t="shared" ca="1" si="8"/>
        <v>21.1240953448734</v>
      </c>
      <c r="BL51" s="17">
        <f t="shared" si="9"/>
        <v>2.0760091772804259</v>
      </c>
      <c r="BM51" s="17">
        <f t="shared" ca="1" si="10"/>
        <v>2.6391382578710809</v>
      </c>
      <c r="BN51" s="16">
        <f t="shared" si="11"/>
        <v>3.0418930929857648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2.2000000000000002</v>
      </c>
      <c r="C52">
        <v>0.18390999999999999</v>
      </c>
      <c r="D52">
        <v>-0.13444999999999999</v>
      </c>
      <c r="E52">
        <v>-7.2770000000000001E-2</v>
      </c>
      <c r="F52">
        <v>1.9572000000000001</v>
      </c>
      <c r="G52">
        <v>1.9446300000000001</v>
      </c>
      <c r="H52" s="15"/>
      <c r="I52" s="11">
        <f t="shared" si="0"/>
        <v>6.3976377952755898</v>
      </c>
      <c r="J52" s="10">
        <f t="shared" si="1"/>
        <v>-1.3426377952755901</v>
      </c>
      <c r="K52" s="6">
        <v>98</v>
      </c>
      <c r="L52" s="10">
        <v>626.96850393700765</v>
      </c>
      <c r="M52" s="10">
        <v>555.3149606299213</v>
      </c>
      <c r="N52" s="10">
        <v>2.7723097112860891</v>
      </c>
      <c r="O52" s="10">
        <v>5.5754874822594358</v>
      </c>
      <c r="P52" s="10">
        <v>5.5721718112036287</v>
      </c>
      <c r="Q52" s="10">
        <v>0.14625960196963478</v>
      </c>
      <c r="R52" s="10">
        <v>2.624822186486774</v>
      </c>
      <c r="S52" s="10">
        <v>0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151</v>
      </c>
      <c r="Y52" s="6">
        <v>4</v>
      </c>
      <c r="Z52" s="14" t="s">
        <v>118</v>
      </c>
      <c r="AA52" s="9">
        <v>5</v>
      </c>
      <c r="AB52" s="7">
        <v>61.893228649706998</v>
      </c>
      <c r="AC52" s="6">
        <v>35.065671621465896</v>
      </c>
      <c r="AD52" s="13">
        <v>3.041099728827112</v>
      </c>
      <c r="AE52" s="8">
        <v>557.21718112036285</v>
      </c>
      <c r="AF52" s="6">
        <v>618.66912461589709</v>
      </c>
      <c r="AG52" s="6">
        <v>292.91288584027217</v>
      </c>
      <c r="AH52" s="6">
        <v>0</v>
      </c>
      <c r="AI52" s="6">
        <v>3.8097818783620632</v>
      </c>
      <c r="AJ52" s="6"/>
      <c r="AK52" s="6"/>
      <c r="AL52" s="6"/>
      <c r="AM52" s="6"/>
      <c r="AN52" s="6">
        <v>5.5754874822594358</v>
      </c>
      <c r="AO52" s="6">
        <v>1.2906797119146114</v>
      </c>
      <c r="AP52" s="6">
        <v>2.3433030867221771</v>
      </c>
      <c r="AQ52" s="6">
        <v>111.47500000000001</v>
      </c>
      <c r="AR52" s="6"/>
      <c r="AS52" s="6"/>
      <c r="AT52" s="6">
        <v>13.362078164000208</v>
      </c>
      <c r="AU52" s="6">
        <v>1</v>
      </c>
      <c r="AV52" s="10"/>
      <c r="AW52" s="13">
        <v>92.800368692384566</v>
      </c>
      <c r="AX52" s="1" t="s">
        <v>150</v>
      </c>
      <c r="AY52" s="17">
        <v>1.3426377952755899</v>
      </c>
      <c r="AZ52" s="12">
        <v>100</v>
      </c>
      <c r="BA52" s="12">
        <v>0</v>
      </c>
      <c r="BB52" s="12">
        <v>0</v>
      </c>
      <c r="BC52" s="12">
        <v>0</v>
      </c>
      <c r="BD52" s="12">
        <v>100</v>
      </c>
      <c r="BE52" s="12">
        <v>0</v>
      </c>
      <c r="BF52" s="18">
        <v>61.893228649706998</v>
      </c>
      <c r="BG52" s="18">
        <v>35.065671621465896</v>
      </c>
      <c r="BH52" s="18">
        <v>3.041099728827112</v>
      </c>
      <c r="BI52" s="15"/>
      <c r="BJ52" s="19">
        <f t="shared" ca="1" si="7"/>
        <v>0.92516027413803303</v>
      </c>
      <c r="BK52" s="18">
        <f t="shared" ca="1" si="8"/>
        <v>17.132727228795343</v>
      </c>
      <c r="BL52" s="17">
        <f t="shared" si="9"/>
        <v>2.7812947683643752</v>
      </c>
      <c r="BM52" s="17">
        <f t="shared" ca="1" si="10"/>
        <v>2.7875060645118235</v>
      </c>
      <c r="BN52" s="16">
        <f t="shared" si="11"/>
        <v>3.2008118462705291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2.2999999999999998</v>
      </c>
      <c r="C53">
        <v>0.18382999999999999</v>
      </c>
      <c r="D53">
        <v>-0.13819000000000001</v>
      </c>
      <c r="E53">
        <v>-7.1650000000000005E-2</v>
      </c>
      <c r="F53">
        <v>1.9589000000000001</v>
      </c>
      <c r="G53">
        <v>1.9443299999999999</v>
      </c>
      <c r="H53" s="15"/>
      <c r="I53" s="11">
        <f t="shared" si="0"/>
        <v>6.561679790026246</v>
      </c>
      <c r="J53" s="10">
        <f t="shared" si="1"/>
        <v>-1.5066797900262463</v>
      </c>
      <c r="K53" s="6">
        <v>98</v>
      </c>
      <c r="L53" s="10">
        <v>643.04461942257194</v>
      </c>
      <c r="M53" s="10">
        <v>561.1548556430447</v>
      </c>
      <c r="N53" s="10">
        <v>2.8433945756780399</v>
      </c>
      <c r="O53" s="10">
        <v>5.5543881918819178</v>
      </c>
      <c r="P53" s="10">
        <v>5.5553906040615804</v>
      </c>
      <c r="Q53" s="10">
        <v>0.12022386130488291</v>
      </c>
      <c r="R53" s="10">
        <v>2.1640937581776249</v>
      </c>
      <c r="S53" s="10">
        <v>6.9611956921016432E-2</v>
      </c>
      <c r="T53" s="14" t="s">
        <v>153</v>
      </c>
      <c r="U53" s="6">
        <v>4</v>
      </c>
      <c r="V53" s="14" t="s">
        <v>33</v>
      </c>
      <c r="W53" s="6">
        <v>3</v>
      </c>
      <c r="X53" s="14" t="s">
        <v>151</v>
      </c>
      <c r="Y53" s="6">
        <v>4</v>
      </c>
      <c r="Z53" s="14" t="s">
        <v>118</v>
      </c>
      <c r="AA53" s="9">
        <v>5</v>
      </c>
      <c r="AB53" s="7">
        <v>51.973449111709357</v>
      </c>
      <c r="AC53" s="6">
        <v>43.882201664669608</v>
      </c>
      <c r="AD53" s="13">
        <v>4.1443492236210311</v>
      </c>
      <c r="AE53" s="8">
        <v>555.539060406158</v>
      </c>
      <c r="AF53" s="6">
        <v>615.7492111000347</v>
      </c>
      <c r="AG53" s="6">
        <v>291.65429530461853</v>
      </c>
      <c r="AH53" s="6">
        <v>0</v>
      </c>
      <c r="AI53" s="6">
        <v>4.6208718833055373</v>
      </c>
      <c r="AJ53" s="6"/>
      <c r="AK53" s="6"/>
      <c r="AL53" s="6"/>
      <c r="AM53" s="6"/>
      <c r="AN53" s="6">
        <v>3.7029254612546119</v>
      </c>
      <c r="AO53" s="6">
        <v>1.2618121494353938</v>
      </c>
      <c r="AP53" s="6">
        <v>2.333234362436948</v>
      </c>
      <c r="AQ53" s="6">
        <v>114.66</v>
      </c>
      <c r="AR53" s="6"/>
      <c r="AS53" s="6"/>
      <c r="AT53" s="6">
        <v>12.947071516919323</v>
      </c>
      <c r="AU53" s="6">
        <v>1</v>
      </c>
      <c r="AV53" s="10"/>
      <c r="AW53" s="13">
        <v>92.362381665005202</v>
      </c>
      <c r="AX53" s="1" t="s">
        <v>150</v>
      </c>
      <c r="AY53" s="17">
        <v>1.5066797900262501</v>
      </c>
      <c r="AZ53" s="12">
        <v>100</v>
      </c>
      <c r="BA53" s="12">
        <v>0</v>
      </c>
      <c r="BB53" s="12">
        <v>0</v>
      </c>
      <c r="BC53" s="12">
        <v>0</v>
      </c>
      <c r="BD53" s="12">
        <v>100</v>
      </c>
      <c r="BE53" s="12">
        <v>0</v>
      </c>
      <c r="BF53" s="18">
        <v>51.973449111709357</v>
      </c>
      <c r="BG53" s="18">
        <v>43.882201664669608</v>
      </c>
      <c r="BH53" s="18">
        <v>4.1443492236210311</v>
      </c>
      <c r="BI53" s="15"/>
      <c r="BJ53" s="19">
        <f t="shared" ca="1" si="7"/>
        <v>0.91117251088608875</v>
      </c>
      <c r="BK53" s="18">
        <f t="shared" ca="1" si="8"/>
        <v>16.576548691109021</v>
      </c>
      <c r="BL53" s="17">
        <f t="shared" si="9"/>
        <v>2.2970364278111219</v>
      </c>
      <c r="BM53" s="17">
        <f t="shared" ca="1" si="10"/>
        <v>2.7504306239859471</v>
      </c>
      <c r="BN53" s="16">
        <f t="shared" si="11"/>
        <v>3.1598474599639048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2.2999999999999998</v>
      </c>
      <c r="C54">
        <v>0.18204999999999999</v>
      </c>
      <c r="D54">
        <v>-0.13599</v>
      </c>
      <c r="E54">
        <v>-7.109E-2</v>
      </c>
      <c r="F54">
        <v>1.9585300000000001</v>
      </c>
      <c r="G54">
        <v>1.9457500000000001</v>
      </c>
      <c r="H54" s="15"/>
      <c r="I54" s="11">
        <f t="shared" si="0"/>
        <v>6.7257217847769022</v>
      </c>
      <c r="J54" s="10">
        <f t="shared" si="1"/>
        <v>-1.6707217847769025</v>
      </c>
      <c r="K54" s="6">
        <v>98</v>
      </c>
      <c r="L54" s="10">
        <v>659.12073490813623</v>
      </c>
      <c r="M54" s="10">
        <v>566.99475065616809</v>
      </c>
      <c r="N54" s="10">
        <v>2.9144794400699912</v>
      </c>
      <c r="O54" s="10">
        <v>5.0849289809821148</v>
      </c>
      <c r="P54" s="10">
        <v>5.0880904347795122</v>
      </c>
      <c r="Q54" s="10">
        <v>0.13553900287238399</v>
      </c>
      <c r="R54" s="10">
        <v>2.6638481491191786</v>
      </c>
      <c r="S54" s="10">
        <v>0.21954540259705521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151</v>
      </c>
      <c r="Y54" s="6">
        <v>4</v>
      </c>
      <c r="Z54" s="14" t="s">
        <v>118</v>
      </c>
      <c r="AA54" s="9">
        <v>5</v>
      </c>
      <c r="AB54" s="7">
        <v>65.209027532125248</v>
      </c>
      <c r="AC54" s="6">
        <v>31.997924468894354</v>
      </c>
      <c r="AD54" s="13">
        <v>2.7930479989803914</v>
      </c>
      <c r="AE54" s="8">
        <v>508.80904347795121</v>
      </c>
      <c r="AF54" s="6">
        <v>559.82706674416988</v>
      </c>
      <c r="AG54" s="6">
        <v>256.60678260846339</v>
      </c>
      <c r="AH54" s="6">
        <v>0</v>
      </c>
      <c r="AI54" s="6">
        <v>3.7539677339740911</v>
      </c>
      <c r="AJ54" s="6"/>
      <c r="AK54" s="6"/>
      <c r="AL54" s="6"/>
      <c r="AM54" s="6"/>
      <c r="AN54" s="6">
        <v>5.0849289809821148</v>
      </c>
      <c r="AO54" s="6">
        <v>1.2062579576185422</v>
      </c>
      <c r="AP54" s="6">
        <v>2.0528542608677074</v>
      </c>
      <c r="AQ54" s="6">
        <v>111.47500000000001</v>
      </c>
      <c r="AR54" s="6"/>
      <c r="AS54" s="6"/>
      <c r="AT54" s="6">
        <v>11.41547579942408</v>
      </c>
      <c r="AU54" s="6">
        <v>1</v>
      </c>
      <c r="AV54" s="10"/>
      <c r="AW54" s="13">
        <v>83.974060011625483</v>
      </c>
      <c r="AX54" s="1" t="s">
        <v>150</v>
      </c>
      <c r="AY54" s="17">
        <v>1.6707217847769</v>
      </c>
      <c r="AZ54" s="12">
        <v>100</v>
      </c>
      <c r="BA54" s="12">
        <v>0</v>
      </c>
      <c r="BB54" s="12">
        <v>0</v>
      </c>
      <c r="BC54" s="12">
        <v>0</v>
      </c>
      <c r="BD54" s="12">
        <v>100</v>
      </c>
      <c r="BE54" s="12">
        <v>0</v>
      </c>
      <c r="BF54" s="18">
        <v>65.209027532125248</v>
      </c>
      <c r="BG54" s="18">
        <v>31.997924468894354</v>
      </c>
      <c r="BH54" s="18">
        <v>2.7930479989803914</v>
      </c>
      <c r="BI54" s="15"/>
      <c r="BJ54" s="19">
        <f t="shared" ca="1" si="7"/>
        <v>0.94087988309696369</v>
      </c>
      <c r="BK54" s="18">
        <f t="shared" ca="1" si="8"/>
        <v>15.526098068835518</v>
      </c>
      <c r="BL54" s="17">
        <f t="shared" si="9"/>
        <v>2.8483376369325826</v>
      </c>
      <c r="BM54" s="17">
        <f t="shared" ca="1" si="10"/>
        <v>2.8280405783756066</v>
      </c>
      <c r="BN54" s="16">
        <f t="shared" si="11"/>
        <v>3.2380293050598787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2.2999999999999998</v>
      </c>
      <c r="C55">
        <v>0.18437000000000001</v>
      </c>
      <c r="D55">
        <v>-0.1389</v>
      </c>
      <c r="E55">
        <v>-7.0529999999999995E-2</v>
      </c>
      <c r="F55">
        <v>1.9621500000000001</v>
      </c>
      <c r="G55">
        <v>1.95008</v>
      </c>
      <c r="H55" s="15"/>
      <c r="I55" s="11">
        <f t="shared" si="0"/>
        <v>6.8897637795275593</v>
      </c>
      <c r="J55" s="10">
        <f t="shared" si="1"/>
        <v>-1.8347637795275595</v>
      </c>
      <c r="K55" s="6">
        <v>98</v>
      </c>
      <c r="L55" s="10">
        <v>675.19685039370063</v>
      </c>
      <c r="M55" s="10">
        <v>572.83464566929149</v>
      </c>
      <c r="N55" s="10">
        <v>2.9855643044619424</v>
      </c>
      <c r="O55" s="10">
        <v>5.6968084019301752</v>
      </c>
      <c r="P55" s="10">
        <v>5.7021288973453075</v>
      </c>
      <c r="Q55" s="10">
        <v>0.1152812474353713</v>
      </c>
      <c r="R55" s="10">
        <v>2.0217229303434689</v>
      </c>
      <c r="S55" s="10">
        <v>0.36947884827309402</v>
      </c>
      <c r="T55" s="14" t="s">
        <v>153</v>
      </c>
      <c r="U55" s="6">
        <v>4</v>
      </c>
      <c r="V55" s="14" t="s">
        <v>33</v>
      </c>
      <c r="W55" s="6">
        <v>3</v>
      </c>
      <c r="X55" s="14" t="s">
        <v>151</v>
      </c>
      <c r="Y55" s="6">
        <v>4</v>
      </c>
      <c r="Z55" s="14" t="s">
        <v>118</v>
      </c>
      <c r="AA55" s="9">
        <v>5</v>
      </c>
      <c r="AB55" s="7">
        <v>48.29635774564445</v>
      </c>
      <c r="AC55" s="6">
        <v>46.948456956033986</v>
      </c>
      <c r="AD55" s="13">
        <v>4.7551852983215666</v>
      </c>
      <c r="AE55" s="8">
        <v>570.21288973453079</v>
      </c>
      <c r="AF55" s="6">
        <v>631.12123201746556</v>
      </c>
      <c r="AG55" s="6">
        <v>302.65966730089804</v>
      </c>
      <c r="AH55" s="6">
        <v>0</v>
      </c>
      <c r="AI55" s="6">
        <v>4.9462761933956534</v>
      </c>
      <c r="AJ55" s="6"/>
      <c r="AK55" s="6"/>
      <c r="AL55" s="6"/>
      <c r="AM55" s="6"/>
      <c r="AN55" s="6">
        <v>3.79787226795345</v>
      </c>
      <c r="AO55" s="6">
        <v>1.2890295412421586</v>
      </c>
      <c r="AP55" s="6">
        <v>2.4212773384071844</v>
      </c>
      <c r="AQ55" s="6">
        <v>114.66</v>
      </c>
      <c r="AR55" s="6"/>
      <c r="AS55" s="6"/>
      <c r="AT55" s="6">
        <v>12.623132940947739</v>
      </c>
      <c r="AU55" s="6">
        <v>1</v>
      </c>
      <c r="AV55" s="10"/>
      <c r="AW55" s="13">
        <v>94.668184802619834</v>
      </c>
      <c r="AX55" s="1" t="s">
        <v>150</v>
      </c>
      <c r="AY55" s="17">
        <v>1.83476377952756</v>
      </c>
      <c r="AZ55" s="12">
        <v>100</v>
      </c>
      <c r="BA55" s="12">
        <v>0</v>
      </c>
      <c r="BB55" s="12">
        <v>0</v>
      </c>
      <c r="BC55" s="12">
        <v>0</v>
      </c>
      <c r="BD55" s="12">
        <v>100</v>
      </c>
      <c r="BE55" s="12">
        <v>0</v>
      </c>
      <c r="BF55" s="18">
        <v>48.29635774564445</v>
      </c>
      <c r="BG55" s="18">
        <v>46.948456956033986</v>
      </c>
      <c r="BH55" s="18">
        <v>4.7551852983215666</v>
      </c>
      <c r="BI55" s="15"/>
      <c r="BJ55" s="19">
        <f t="shared" ca="1" si="7"/>
        <v>0.90537925147576126</v>
      </c>
      <c r="BK55" s="18">
        <f t="shared" ca="1" si="8"/>
        <v>16.548507881448025</v>
      </c>
      <c r="BL55" s="17">
        <f t="shared" si="9"/>
        <v>2.1489531662442389</v>
      </c>
      <c r="BM55" s="17">
        <f t="shared" ca="1" si="10"/>
        <v>2.7345009164081073</v>
      </c>
      <c r="BN55" s="16">
        <f t="shared" si="11"/>
        <v>3.1355095699245075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2.2999999999999998</v>
      </c>
      <c r="C56">
        <v>0.18539</v>
      </c>
      <c r="D56">
        <v>-0.13772000000000001</v>
      </c>
      <c r="E56">
        <v>-7.0110000000000006E-2</v>
      </c>
      <c r="F56">
        <v>1.9528799999999999</v>
      </c>
      <c r="G56">
        <v>1.9468000000000001</v>
      </c>
      <c r="H56" s="15"/>
      <c r="I56" s="11">
        <f t="shared" si="0"/>
        <v>7.0538057742782145</v>
      </c>
      <c r="J56" s="10">
        <f t="shared" si="1"/>
        <v>-1.9988057742782148</v>
      </c>
      <c r="K56" s="6">
        <v>98</v>
      </c>
      <c r="L56" s="10">
        <v>691.2729658792648</v>
      </c>
      <c r="M56" s="10">
        <v>578.67454068241477</v>
      </c>
      <c r="N56" s="10">
        <v>3.0566491688538928</v>
      </c>
      <c r="O56" s="10">
        <v>5.9658243542435416</v>
      </c>
      <c r="P56" s="10">
        <v>5.9727641308719752</v>
      </c>
      <c r="Q56" s="10">
        <v>0.12349573245793995</v>
      </c>
      <c r="R56" s="10">
        <v>2.0676479055922568</v>
      </c>
      <c r="S56" s="10">
        <v>0.48192893253011942</v>
      </c>
      <c r="T56" s="14" t="s">
        <v>153</v>
      </c>
      <c r="U56" s="6">
        <v>4</v>
      </c>
      <c r="V56" s="14" t="s">
        <v>33</v>
      </c>
      <c r="W56" s="6">
        <v>3</v>
      </c>
      <c r="X56" s="14" t="s">
        <v>151</v>
      </c>
      <c r="Y56" s="6">
        <v>4</v>
      </c>
      <c r="Z56" s="14" t="s">
        <v>118</v>
      </c>
      <c r="AA56" s="9">
        <v>5</v>
      </c>
      <c r="AB56" s="7">
        <v>48.055978025848376</v>
      </c>
      <c r="AC56" s="6">
        <v>47.144033162724376</v>
      </c>
      <c r="AD56" s="13">
        <v>4.7999888114272462</v>
      </c>
      <c r="AE56" s="8">
        <v>597.27641308719751</v>
      </c>
      <c r="AF56" s="6">
        <v>662.01501740380502</v>
      </c>
      <c r="AG56" s="6">
        <v>322.95730981539816</v>
      </c>
      <c r="AH56" s="6">
        <v>0</v>
      </c>
      <c r="AI56" s="6">
        <v>4.8364133820625526</v>
      </c>
      <c r="AJ56" s="6"/>
      <c r="AK56" s="6"/>
      <c r="AL56" s="6"/>
      <c r="AM56" s="6"/>
      <c r="AN56" s="6">
        <v>3.9772162361623611</v>
      </c>
      <c r="AO56" s="6">
        <v>1.3491303440723053</v>
      </c>
      <c r="AP56" s="6">
        <v>2.5836584785231853</v>
      </c>
      <c r="AQ56" s="6">
        <v>114.66</v>
      </c>
      <c r="AR56" s="6"/>
      <c r="AS56" s="6"/>
      <c r="AT56" s="6">
        <v>12.948809316480181</v>
      </c>
      <c r="AU56" s="6">
        <v>1</v>
      </c>
      <c r="AV56" s="10"/>
      <c r="AW56" s="13">
        <v>99.302252610570747</v>
      </c>
      <c r="AX56" s="1" t="s">
        <v>150</v>
      </c>
      <c r="AY56" s="17">
        <v>1.9988057742782099</v>
      </c>
      <c r="AZ56" s="12">
        <v>100</v>
      </c>
      <c r="BA56" s="12">
        <v>0</v>
      </c>
      <c r="BB56" s="12">
        <v>0</v>
      </c>
      <c r="BC56" s="12">
        <v>0</v>
      </c>
      <c r="BD56" s="12">
        <v>100</v>
      </c>
      <c r="BE56" s="12">
        <v>0</v>
      </c>
      <c r="BF56" s="18">
        <v>48.055978025848376</v>
      </c>
      <c r="BG56" s="18">
        <v>47.144033162724376</v>
      </c>
      <c r="BH56" s="18">
        <v>4.7999888114272462</v>
      </c>
      <c r="BI56" s="15"/>
      <c r="BJ56" s="19">
        <f t="shared" ca="1" si="7"/>
        <v>0.90272261127679587</v>
      </c>
      <c r="BK56" s="18">
        <f t="shared" ca="1" si="8"/>
        <v>17.140659315380123</v>
      </c>
      <c r="BL56" s="17">
        <f t="shared" si="9"/>
        <v>2.1946495651883384</v>
      </c>
      <c r="BM56" s="17">
        <f t="shared" ca="1" si="10"/>
        <v>2.7271659563362438</v>
      </c>
      <c r="BN56" s="16">
        <f t="shared" si="11"/>
        <v>3.1227166099523185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2.2999999999999998</v>
      </c>
      <c r="C57">
        <v>0.18392</v>
      </c>
      <c r="D57">
        <v>-0.13585</v>
      </c>
      <c r="E57">
        <v>-6.9690000000000002E-2</v>
      </c>
      <c r="F57">
        <v>1.9557800000000001</v>
      </c>
      <c r="G57">
        <v>1.9468000000000001</v>
      </c>
      <c r="H57" s="15"/>
      <c r="I57" s="11">
        <f t="shared" si="0"/>
        <v>7.2178477690288716</v>
      </c>
      <c r="J57" s="10">
        <f t="shared" si="1"/>
        <v>-2.1628477690288719</v>
      </c>
      <c r="K57" s="6">
        <v>98</v>
      </c>
      <c r="L57" s="10">
        <v>707.3490813648292</v>
      </c>
      <c r="M57" s="10">
        <v>584.51443569553817</v>
      </c>
      <c r="N57" s="10">
        <v>3.1277340332458445</v>
      </c>
      <c r="O57" s="10">
        <v>5.5781248935566277</v>
      </c>
      <c r="P57" s="10">
        <v>5.5866839513983626</v>
      </c>
      <c r="Q57" s="10">
        <v>0.13651360279031588</v>
      </c>
      <c r="R57" s="10">
        <v>2.443553348961975</v>
      </c>
      <c r="S57" s="10">
        <v>0.59437901678714855</v>
      </c>
      <c r="T57" s="14" t="s">
        <v>153</v>
      </c>
      <c r="U57" s="6">
        <v>4</v>
      </c>
      <c r="V57" s="14" t="s">
        <v>33</v>
      </c>
      <c r="W57" s="6">
        <v>3</v>
      </c>
      <c r="X57" s="14" t="s">
        <v>151</v>
      </c>
      <c r="Y57" s="6">
        <v>4</v>
      </c>
      <c r="Z57" s="14" t="s">
        <v>118</v>
      </c>
      <c r="AA57" s="9">
        <v>5</v>
      </c>
      <c r="AB57" s="7">
        <v>58.007736024690956</v>
      </c>
      <c r="AC57" s="6">
        <v>38.59595909531523</v>
      </c>
      <c r="AD57" s="13">
        <v>3.3963048799938145</v>
      </c>
      <c r="AE57" s="8">
        <v>558.66839513983621</v>
      </c>
      <c r="AF57" s="6">
        <v>615.64816596658204</v>
      </c>
      <c r="AG57" s="6">
        <v>294.00129635487718</v>
      </c>
      <c r="AH57" s="6">
        <v>0</v>
      </c>
      <c r="AI57" s="6">
        <v>4.0924009309017189</v>
      </c>
      <c r="AJ57" s="6"/>
      <c r="AK57" s="6"/>
      <c r="AL57" s="6"/>
      <c r="AM57" s="6"/>
      <c r="AN57" s="6">
        <v>3.7187499290377519</v>
      </c>
      <c r="AO57" s="6">
        <v>1.3054177217045901</v>
      </c>
      <c r="AP57" s="6">
        <v>2.3520103708390177</v>
      </c>
      <c r="AQ57" s="6">
        <v>114.66</v>
      </c>
      <c r="AR57" s="6"/>
      <c r="AS57" s="6"/>
      <c r="AT57" s="6">
        <v>11.712089697363309</v>
      </c>
      <c r="AU57" s="6">
        <v>1</v>
      </c>
      <c r="AV57" s="10"/>
      <c r="AW57" s="13">
        <v>92.347224894987306</v>
      </c>
      <c r="AX57" s="1" t="s">
        <v>150</v>
      </c>
      <c r="AY57" s="17">
        <v>2.1628477690288701</v>
      </c>
      <c r="AZ57" s="12">
        <v>100</v>
      </c>
      <c r="BA57" s="12">
        <v>0</v>
      </c>
      <c r="BB57" s="12">
        <v>0</v>
      </c>
      <c r="BC57" s="12">
        <v>0</v>
      </c>
      <c r="BD57" s="12">
        <v>100</v>
      </c>
      <c r="BE57" s="12">
        <v>0</v>
      </c>
      <c r="BF57" s="18">
        <v>58.007736024690956</v>
      </c>
      <c r="BG57" s="18">
        <v>38.59595909531523</v>
      </c>
      <c r="BH57" s="18">
        <v>3.3963048799938145</v>
      </c>
      <c r="BI57" s="15"/>
      <c r="BJ57" s="19">
        <f t="shared" ca="1" si="7"/>
        <v>0.92634734798516893</v>
      </c>
      <c r="BK57" s="18">
        <f t="shared" ca="1" si="8"/>
        <v>16.284507161960686</v>
      </c>
      <c r="BL57" s="17">
        <f t="shared" si="9"/>
        <v>2.6087016490123016</v>
      </c>
      <c r="BM57" s="17">
        <f t="shared" ca="1" si="10"/>
        <v>2.7888109881471581</v>
      </c>
      <c r="BN57" s="16">
        <f t="shared" si="11"/>
        <v>3.184033966127382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2.2000000000000002</v>
      </c>
      <c r="C58">
        <v>0.19112999999999999</v>
      </c>
      <c r="D58">
        <v>-0.13020000000000001</v>
      </c>
      <c r="E58">
        <v>-6.9199999999999998E-2</v>
      </c>
      <c r="F58">
        <v>1.95198</v>
      </c>
      <c r="G58">
        <v>1.94743</v>
      </c>
      <c r="H58" s="15"/>
      <c r="I58" s="11">
        <f t="shared" si="0"/>
        <v>7.3818897637795269</v>
      </c>
      <c r="J58" s="10">
        <f t="shared" si="1"/>
        <v>-2.3268897637795272</v>
      </c>
      <c r="K58" s="6">
        <v>98</v>
      </c>
      <c r="L58" s="10">
        <v>723.42519685039338</v>
      </c>
      <c r="M58" s="10">
        <v>590.35433070866145</v>
      </c>
      <c r="N58" s="10">
        <v>3.1988188976377949</v>
      </c>
      <c r="O58" s="10">
        <v>7.4796984388305408</v>
      </c>
      <c r="P58" s="10">
        <v>7.4901466580877933</v>
      </c>
      <c r="Q58" s="10">
        <v>0.17584567090685252</v>
      </c>
      <c r="R58" s="10">
        <v>2.3476932953906307</v>
      </c>
      <c r="S58" s="10">
        <v>0.72557078175368239</v>
      </c>
      <c r="T58" s="14" t="s">
        <v>153</v>
      </c>
      <c r="U58" s="6">
        <v>4</v>
      </c>
      <c r="V58" s="14" t="s">
        <v>33</v>
      </c>
      <c r="W58" s="6">
        <v>3</v>
      </c>
      <c r="X58" s="14" t="s">
        <v>151</v>
      </c>
      <c r="Y58" s="6">
        <v>4</v>
      </c>
      <c r="Z58" s="14" t="s">
        <v>118</v>
      </c>
      <c r="AA58" s="9">
        <v>5</v>
      </c>
      <c r="AB58" s="7">
        <v>48.035000919607008</v>
      </c>
      <c r="AC58" s="6">
        <v>47.161070126135776</v>
      </c>
      <c r="AD58" s="13">
        <v>4.8039289542572163</v>
      </c>
      <c r="AE58" s="8">
        <v>749.01466580877934</v>
      </c>
      <c r="AF58" s="6">
        <v>838.639301136776</v>
      </c>
      <c r="AG58" s="6">
        <v>436.76099935658453</v>
      </c>
      <c r="AH58" s="6">
        <v>0</v>
      </c>
      <c r="AI58" s="6">
        <v>4.2595001739084104</v>
      </c>
      <c r="AJ58" s="6"/>
      <c r="AK58" s="6"/>
      <c r="AL58" s="6"/>
      <c r="AM58" s="6"/>
      <c r="AN58" s="6">
        <v>4.9864656258870275</v>
      </c>
      <c r="AO58" s="6">
        <v>1.673332465732507</v>
      </c>
      <c r="AP58" s="6">
        <v>3.4940879948526762</v>
      </c>
      <c r="AQ58" s="6">
        <v>114.66</v>
      </c>
      <c r="AR58" s="6"/>
      <c r="AS58" s="6"/>
      <c r="AT58" s="6">
        <v>15.824912323111759</v>
      </c>
      <c r="AU58" s="6">
        <v>1</v>
      </c>
      <c r="AV58" s="10"/>
      <c r="AW58" s="13">
        <v>125.79589517051639</v>
      </c>
      <c r="AX58" s="1" t="s">
        <v>150</v>
      </c>
      <c r="AY58" s="17">
        <v>2.3268897637795298</v>
      </c>
      <c r="AZ58" s="12">
        <v>100</v>
      </c>
      <c r="BA58" s="12">
        <v>0</v>
      </c>
      <c r="BB58" s="12">
        <v>0</v>
      </c>
      <c r="BC58" s="12">
        <v>0</v>
      </c>
      <c r="BD58" s="12">
        <v>100</v>
      </c>
      <c r="BE58" s="12">
        <v>0</v>
      </c>
      <c r="BF58" s="18">
        <v>48.035000919607008</v>
      </c>
      <c r="BG58" s="18">
        <v>47.161070126135776</v>
      </c>
      <c r="BH58" s="18">
        <v>4.8039289542572163</v>
      </c>
      <c r="BI58" s="15"/>
      <c r="BJ58" s="19">
        <f t="shared" ca="1" si="7"/>
        <v>0.88764214107792894</v>
      </c>
      <c r="BK58" s="18">
        <f t="shared" ca="1" si="8"/>
        <v>20.918363196927601</v>
      </c>
      <c r="BL58" s="17">
        <f t="shared" si="9"/>
        <v>2.4668204746664322</v>
      </c>
      <c r="BM58" s="17">
        <f t="shared" ca="1" si="10"/>
        <v>2.6868603674236549</v>
      </c>
      <c r="BN58" s="16">
        <f t="shared" si="11"/>
        <v>3.0657485302113736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2.2000000000000002</v>
      </c>
      <c r="C59">
        <v>0.19491</v>
      </c>
      <c r="D59">
        <v>-0.1258</v>
      </c>
      <c r="E59">
        <v>-6.9430000000000006E-2</v>
      </c>
      <c r="F59">
        <v>1.95</v>
      </c>
      <c r="G59">
        <v>1.9536800000000001</v>
      </c>
      <c r="H59" s="15"/>
      <c r="I59" s="11">
        <f t="shared" si="0"/>
        <v>7.5459317585301831</v>
      </c>
      <c r="J59" s="10">
        <f t="shared" si="1"/>
        <v>-2.4909317585301833</v>
      </c>
      <c r="K59" s="6">
        <v>98</v>
      </c>
      <c r="L59" s="10">
        <v>739.50131233595766</v>
      </c>
      <c r="M59" s="10">
        <v>596.19422572178485</v>
      </c>
      <c r="N59" s="10">
        <v>3.2699037620297462</v>
      </c>
      <c r="O59" s="10">
        <v>8.4766399091683233</v>
      </c>
      <c r="P59" s="10">
        <v>8.4862013791897208</v>
      </c>
      <c r="Q59" s="10">
        <v>0.20647595404185468</v>
      </c>
      <c r="R59" s="10">
        <v>2.4330786510462166</v>
      </c>
      <c r="S59" s="10">
        <v>0.66399097370816496</v>
      </c>
      <c r="T59" s="14" t="s">
        <v>153</v>
      </c>
      <c r="U59" s="6">
        <v>4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118</v>
      </c>
      <c r="AA59" s="9">
        <v>5</v>
      </c>
      <c r="AB59" s="7">
        <v>46.49802762874463</v>
      </c>
      <c r="AC59" s="6">
        <v>48.395718418187457</v>
      </c>
      <c r="AD59" s="13">
        <v>5.1062539530679132</v>
      </c>
      <c r="AE59" s="8">
        <v>848.62013791897209</v>
      </c>
      <c r="AF59" s="6">
        <v>954.87655564961665</v>
      </c>
      <c r="AG59" s="6">
        <v>511.46510343922904</v>
      </c>
      <c r="AH59" s="6">
        <v>0</v>
      </c>
      <c r="AI59" s="6">
        <v>4.1100192119560255</v>
      </c>
      <c r="AJ59" s="6"/>
      <c r="AK59" s="6"/>
      <c r="AL59" s="6"/>
      <c r="AM59" s="6"/>
      <c r="AN59" s="6">
        <v>5.6510932727788825</v>
      </c>
      <c r="AO59" s="6">
        <v>1.8771658339938173</v>
      </c>
      <c r="AP59" s="6">
        <v>4.0917208275138321</v>
      </c>
      <c r="AQ59" s="6">
        <v>114.66</v>
      </c>
      <c r="AR59" s="6"/>
      <c r="AS59" s="6"/>
      <c r="AT59" s="6">
        <v>17.721861959504416</v>
      </c>
      <c r="AU59" s="6">
        <v>1</v>
      </c>
      <c r="AV59" s="10"/>
      <c r="AW59" s="13">
        <v>143.23148334744249</v>
      </c>
      <c r="AX59" s="1" t="s">
        <v>150</v>
      </c>
      <c r="AY59" s="17">
        <v>2.4909317585301798</v>
      </c>
      <c r="AZ59" s="12">
        <v>100</v>
      </c>
      <c r="BA59" s="12">
        <v>0</v>
      </c>
      <c r="BB59" s="12">
        <v>0</v>
      </c>
      <c r="BC59" s="12">
        <v>0</v>
      </c>
      <c r="BD59" s="12">
        <v>100</v>
      </c>
      <c r="BE59" s="12">
        <v>0</v>
      </c>
      <c r="BF59" s="18">
        <v>46.49802762874463</v>
      </c>
      <c r="BG59" s="18">
        <v>48.395718418187457</v>
      </c>
      <c r="BH59" s="18">
        <v>5.1062539530679132</v>
      </c>
      <c r="BI59" s="15"/>
      <c r="BJ59" s="19">
        <f t="shared" ca="1" si="7"/>
        <v>0.87674676480473268</v>
      </c>
      <c r="BK59" s="18">
        <f t="shared" ca="1" si="8"/>
        <v>23.286394533304826</v>
      </c>
      <c r="BL59" s="17">
        <f t="shared" si="9"/>
        <v>2.5439192707250737</v>
      </c>
      <c r="BM59" s="17">
        <f t="shared" ca="1" si="10"/>
        <v>2.6579014281543349</v>
      </c>
      <c r="BN59" s="16">
        <f t="shared" si="11"/>
        <v>3.027727662174525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2.2000000000000002</v>
      </c>
      <c r="C60">
        <v>0.19988</v>
      </c>
      <c r="D60">
        <v>-0.12245</v>
      </c>
      <c r="E60">
        <v>-6.9550000000000001E-2</v>
      </c>
      <c r="F60">
        <v>1.94743</v>
      </c>
      <c r="G60">
        <v>1.94425</v>
      </c>
      <c r="H60" s="15"/>
      <c r="I60" s="11">
        <f t="shared" si="0"/>
        <v>7.7099737532808401</v>
      </c>
      <c r="J60" s="10">
        <f t="shared" si="1"/>
        <v>-2.6549737532808404</v>
      </c>
      <c r="K60" s="6">
        <v>98</v>
      </c>
      <c r="L60" s="10">
        <v>755.57742782152206</v>
      </c>
      <c r="M60" s="10">
        <v>602.03412073490824</v>
      </c>
      <c r="N60" s="10">
        <v>3.340988626421697</v>
      </c>
      <c r="O60" s="10">
        <v>9.7874333238717011</v>
      </c>
      <c r="P60" s="10">
        <v>9.7965321421178704</v>
      </c>
      <c r="Q60" s="10">
        <v>0.22979673779236753</v>
      </c>
      <c r="R60" s="10">
        <v>2.3456947260389303</v>
      </c>
      <c r="S60" s="10">
        <v>0.63186237820615809</v>
      </c>
      <c r="T60" s="14" t="s">
        <v>153</v>
      </c>
      <c r="U60" s="6">
        <v>5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118</v>
      </c>
      <c r="AA60" s="9">
        <v>5</v>
      </c>
      <c r="AB60" s="7">
        <v>40.724511964250347</v>
      </c>
      <c r="AC60" s="6">
        <v>52.762107939215909</v>
      </c>
      <c r="AD60" s="13">
        <v>6.5133800965337461</v>
      </c>
      <c r="AE60" s="8">
        <v>979.65321421178703</v>
      </c>
      <c r="AF60" s="6">
        <v>1108.087462142013</v>
      </c>
      <c r="AG60" s="6">
        <v>609.73991065884024</v>
      </c>
      <c r="AH60" s="6">
        <v>0</v>
      </c>
      <c r="AI60" s="6">
        <v>4.2631293360524163</v>
      </c>
      <c r="AJ60" s="6"/>
      <c r="AK60" s="6"/>
      <c r="AL60" s="6"/>
      <c r="AM60" s="6"/>
      <c r="AN60" s="6">
        <v>4.8937166619358505</v>
      </c>
      <c r="AO60" s="6">
        <v>2.1221876676942295</v>
      </c>
      <c r="AP60" s="6">
        <v>4.877919285270722</v>
      </c>
      <c r="AQ60" s="6">
        <v>114.66</v>
      </c>
      <c r="AR60" s="6"/>
      <c r="AS60" s="6"/>
      <c r="AT60" s="6">
        <v>20.256316432741215</v>
      </c>
      <c r="AU60" s="6">
        <v>1</v>
      </c>
      <c r="AV60" s="10"/>
      <c r="AW60" s="13">
        <v>166.21311932130195</v>
      </c>
      <c r="AX60" s="1" t="s">
        <v>150</v>
      </c>
      <c r="AY60" s="17">
        <v>2.65497375328084</v>
      </c>
      <c r="AZ60" s="12">
        <v>0</v>
      </c>
      <c r="BA60" s="12">
        <v>100</v>
      </c>
      <c r="BB60" s="12">
        <v>0</v>
      </c>
      <c r="BC60" s="12">
        <v>0</v>
      </c>
      <c r="BD60" s="12">
        <v>100</v>
      </c>
      <c r="BE60" s="12">
        <v>0</v>
      </c>
      <c r="BF60" s="18">
        <v>40.724511964250347</v>
      </c>
      <c r="BG60" s="18">
        <v>52.762107939215909</v>
      </c>
      <c r="BH60" s="18">
        <v>6.5133800965337461</v>
      </c>
      <c r="BI60" s="15"/>
      <c r="BJ60" s="19">
        <f t="shared" ca="1" si="7"/>
        <v>0.85748654020417314</v>
      </c>
      <c r="BK60" s="18">
        <f t="shared" ca="1" si="8"/>
        <v>26.150960524135446</v>
      </c>
      <c r="BL60" s="17">
        <f t="shared" si="9"/>
        <v>2.4397812674690313</v>
      </c>
      <c r="BM60" s="17">
        <f t="shared" ca="1" si="10"/>
        <v>2.6069875063984971</v>
      </c>
      <c r="BN60" s="16">
        <f t="shared" si="11"/>
        <v>2.9665044794440005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2.2000000000000002</v>
      </c>
      <c r="C61">
        <v>0.20074</v>
      </c>
      <c r="D61">
        <v>-0.1265</v>
      </c>
      <c r="E61">
        <v>-7.0860000000000006E-2</v>
      </c>
      <c r="F61">
        <v>1.9483999999999999</v>
      </c>
      <c r="G61">
        <v>1.9477500000000001</v>
      </c>
      <c r="H61" s="15"/>
      <c r="I61" s="11">
        <f t="shared" si="0"/>
        <v>7.8740157480314954</v>
      </c>
      <c r="J61" s="10">
        <f t="shared" si="1"/>
        <v>-2.8190157480314957</v>
      </c>
      <c r="K61" s="6">
        <v>98</v>
      </c>
      <c r="L61" s="10">
        <v>771.65354330708624</v>
      </c>
      <c r="M61" s="10">
        <v>607.87401574803152</v>
      </c>
      <c r="N61" s="10">
        <v>3.4120734908136479</v>
      </c>
      <c r="O61" s="10">
        <v>10.014250695430031</v>
      </c>
      <c r="P61" s="10">
        <v>10.018298898463284</v>
      </c>
      <c r="Q61" s="10">
        <v>0.2016029544521952</v>
      </c>
      <c r="R61" s="10">
        <v>2.0123471708666951</v>
      </c>
      <c r="S61" s="10">
        <v>0.28112521064256901</v>
      </c>
      <c r="T61" s="14" t="s">
        <v>153</v>
      </c>
      <c r="U61" s="6">
        <v>5</v>
      </c>
      <c r="V61" s="14" t="s">
        <v>151</v>
      </c>
      <c r="W61" s="6">
        <v>4</v>
      </c>
      <c r="X61" s="14" t="s">
        <v>154</v>
      </c>
      <c r="Y61" s="6">
        <v>5</v>
      </c>
      <c r="Z61" s="14" t="s">
        <v>118</v>
      </c>
      <c r="AA61" s="9">
        <v>5</v>
      </c>
      <c r="AB61" s="7">
        <v>33.321012103404861</v>
      </c>
      <c r="AC61" s="6">
        <v>57.56171845414066</v>
      </c>
      <c r="AD61" s="13">
        <v>9.1172694424544822</v>
      </c>
      <c r="AE61" s="8">
        <v>1001.8298898463285</v>
      </c>
      <c r="AF61" s="6">
        <v>1133.2320149187931</v>
      </c>
      <c r="AG61" s="6">
        <v>626.37241738474631</v>
      </c>
      <c r="AH61" s="6">
        <v>0</v>
      </c>
      <c r="AI61" s="6">
        <v>4.9693214693631189</v>
      </c>
      <c r="AJ61" s="6"/>
      <c r="AK61" s="6"/>
      <c r="AL61" s="6"/>
      <c r="AM61" s="6"/>
      <c r="AN61" s="6">
        <v>5.0071253477150153</v>
      </c>
      <c r="AO61" s="6">
        <v>2.1301634310671256</v>
      </c>
      <c r="AP61" s="6">
        <v>5.01097933907797</v>
      </c>
      <c r="AQ61" s="6">
        <v>114.66</v>
      </c>
      <c r="AR61" s="6"/>
      <c r="AS61" s="6"/>
      <c r="AT61" s="6">
        <v>20.285791542402897</v>
      </c>
      <c r="AU61" s="6">
        <v>1</v>
      </c>
      <c r="AV61" s="10"/>
      <c r="AW61" s="13">
        <v>169.98480223781894</v>
      </c>
      <c r="AX61" s="1" t="s">
        <v>150</v>
      </c>
      <c r="AY61" s="17">
        <v>2.8190157480315001</v>
      </c>
      <c r="AZ61" s="12">
        <v>0</v>
      </c>
      <c r="BA61" s="12">
        <v>100</v>
      </c>
      <c r="BB61" s="12">
        <v>0</v>
      </c>
      <c r="BC61" s="12">
        <v>0</v>
      </c>
      <c r="BD61" s="12">
        <v>100</v>
      </c>
      <c r="BE61" s="12">
        <v>0</v>
      </c>
      <c r="BF61" s="18">
        <v>33.321012103404861</v>
      </c>
      <c r="BG61" s="18">
        <v>57.56171845414066</v>
      </c>
      <c r="BH61" s="18">
        <v>9.1172694424544822</v>
      </c>
      <c r="BI61" s="15"/>
      <c r="BJ61" s="19">
        <f t="shared" ca="1" si="7"/>
        <v>0.84274825676541176</v>
      </c>
      <c r="BK61" s="18">
        <f t="shared" ca="1" si="8"/>
        <v>26.040037345869553</v>
      </c>
      <c r="BL61" s="17">
        <f t="shared" si="9"/>
        <v>2.0929513399896624</v>
      </c>
      <c r="BM61" s="17">
        <f t="shared" ca="1" si="10"/>
        <v>2.5679421966158826</v>
      </c>
      <c r="BN61" s="16">
        <f t="shared" si="11"/>
        <v>2.923056631663945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2.2999999999999998</v>
      </c>
      <c r="C62">
        <v>0.21751000000000001</v>
      </c>
      <c r="D62">
        <v>-0.12765000000000001</v>
      </c>
      <c r="E62">
        <v>-7.0900000000000005E-2</v>
      </c>
      <c r="F62">
        <v>1.94543</v>
      </c>
      <c r="G62">
        <v>1.9482999999999999</v>
      </c>
      <c r="H62" s="15"/>
      <c r="I62" s="11">
        <f t="shared" si="0"/>
        <v>8.0380577427821525</v>
      </c>
      <c r="J62" s="10">
        <f t="shared" si="1"/>
        <v>-2.9830577427821527</v>
      </c>
      <c r="K62" s="6">
        <v>98</v>
      </c>
      <c r="L62" s="10">
        <v>787.72965879265064</v>
      </c>
      <c r="M62" s="10">
        <v>613.71391076115492</v>
      </c>
      <c r="N62" s="10">
        <v>3.4831583552055991</v>
      </c>
      <c r="O62" s="10">
        <v>14.437189440817487</v>
      </c>
      <c r="P62" s="10">
        <v>14.44108342659233</v>
      </c>
      <c r="Q62" s="10">
        <v>0.19359731226918325</v>
      </c>
      <c r="R62" s="10">
        <v>1.3406010238309836</v>
      </c>
      <c r="S62" s="10">
        <v>0.27041567880856676</v>
      </c>
      <c r="T62" s="14" t="s">
        <v>34</v>
      </c>
      <c r="U62" s="6">
        <v>6</v>
      </c>
      <c r="V62" s="14" t="s">
        <v>151</v>
      </c>
      <c r="W62" s="6">
        <v>4</v>
      </c>
      <c r="X62" s="14" t="s">
        <v>154</v>
      </c>
      <c r="Y62" s="6">
        <v>5</v>
      </c>
      <c r="Z62" s="14" t="s">
        <v>118</v>
      </c>
      <c r="AA62" s="9">
        <v>5</v>
      </c>
      <c r="AB62" s="7">
        <v>14.610948738338536</v>
      </c>
      <c r="AC62" s="6">
        <v>62.184338319316325</v>
      </c>
      <c r="AD62" s="13">
        <v>23.204712942345143</v>
      </c>
      <c r="AE62" s="8">
        <v>1444.1083426592329</v>
      </c>
      <c r="AF62" s="6">
        <v>1652.6139526112947</v>
      </c>
      <c r="AG62" s="6">
        <v>958.08125699442473</v>
      </c>
      <c r="AH62" s="6">
        <v>0</v>
      </c>
      <c r="AI62" s="6">
        <v>7.4593408644604695</v>
      </c>
      <c r="AJ62" s="6"/>
      <c r="AK62" s="6"/>
      <c r="AL62" s="6"/>
      <c r="AM62" s="6"/>
      <c r="AN62" s="6">
        <v>5.7748757763269953</v>
      </c>
      <c r="AO62" s="6">
        <v>2.8092910487693117</v>
      </c>
      <c r="AP62" s="6">
        <v>7.6646500559553976</v>
      </c>
      <c r="AQ62" s="6">
        <v>114.66</v>
      </c>
      <c r="AR62" s="6"/>
      <c r="AS62" s="6"/>
      <c r="AT62" s="6">
        <v>29.500853599601196</v>
      </c>
      <c r="AU62" s="6">
        <v>1</v>
      </c>
      <c r="AV62" s="10"/>
      <c r="AW62" s="13">
        <v>247.89209289169423</v>
      </c>
      <c r="AX62" s="1" t="s">
        <v>150</v>
      </c>
      <c r="AY62" s="17">
        <v>2.9830577427821501</v>
      </c>
      <c r="AZ62" s="12">
        <v>0</v>
      </c>
      <c r="BA62" s="12">
        <v>100</v>
      </c>
      <c r="BB62" s="12">
        <v>0</v>
      </c>
      <c r="BC62" s="12">
        <v>0</v>
      </c>
      <c r="BD62" s="12">
        <v>100</v>
      </c>
      <c r="BE62" s="12">
        <v>0</v>
      </c>
      <c r="BF62" s="18">
        <v>14.610948738338536</v>
      </c>
      <c r="BG62" s="18">
        <v>62.184338319316325</v>
      </c>
      <c r="BH62" s="18">
        <v>23.204712942345143</v>
      </c>
      <c r="BI62" s="15"/>
      <c r="BJ62" s="19">
        <f t="shared" ca="1" si="7"/>
        <v>0.76562606286968971</v>
      </c>
      <c r="BK62" s="18">
        <f t="shared" ca="1" si="8"/>
        <v>34.235328349399879</v>
      </c>
      <c r="BL62" s="17">
        <f t="shared" si="9"/>
        <v>1.3781896460828738</v>
      </c>
      <c r="BM62" s="17">
        <f t="shared" ca="1" si="10"/>
        <v>2.36515958904597</v>
      </c>
      <c r="BN62" s="16">
        <f t="shared" si="11"/>
        <v>2.6964307889732391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2.2000000000000002</v>
      </c>
      <c r="C63">
        <v>0.21456</v>
      </c>
      <c r="D63">
        <v>-0.12517</v>
      </c>
      <c r="E63">
        <v>-7.2910000000000003E-2</v>
      </c>
      <c r="F63">
        <v>1.9413</v>
      </c>
      <c r="G63">
        <v>1.9459</v>
      </c>
      <c r="H63" s="15"/>
      <c r="I63" s="11">
        <f t="shared" si="0"/>
        <v>8.2020997375328086</v>
      </c>
      <c r="J63" s="10">
        <f t="shared" si="1"/>
        <v>-3.1470997375328089</v>
      </c>
      <c r="K63" s="6">
        <v>98</v>
      </c>
      <c r="L63" s="10">
        <v>803.80577427821493</v>
      </c>
      <c r="M63" s="10">
        <v>619.55380577427832</v>
      </c>
      <c r="N63" s="10">
        <v>3.5542432195975504</v>
      </c>
      <c r="O63" s="10">
        <v>13.659153108146464</v>
      </c>
      <c r="P63" s="10">
        <v>13.655297676686223</v>
      </c>
      <c r="Q63" s="10">
        <v>0.21086165367254808</v>
      </c>
      <c r="R63" s="10">
        <v>1.5441747127384382</v>
      </c>
      <c r="S63" s="10">
        <v>0</v>
      </c>
      <c r="T63" s="14" t="s">
        <v>153</v>
      </c>
      <c r="U63" s="6">
        <v>5</v>
      </c>
      <c r="V63" s="14" t="s">
        <v>151</v>
      </c>
      <c r="W63" s="6">
        <v>4</v>
      </c>
      <c r="X63" s="14" t="s">
        <v>154</v>
      </c>
      <c r="Y63" s="6">
        <v>5</v>
      </c>
      <c r="Z63" s="14" t="s">
        <v>118</v>
      </c>
      <c r="AA63" s="9">
        <v>5</v>
      </c>
      <c r="AB63" s="7">
        <v>18.314925660161848</v>
      </c>
      <c r="AC63" s="6">
        <v>62.632692752266848</v>
      </c>
      <c r="AD63" s="13">
        <v>19.052381587571304</v>
      </c>
      <c r="AE63" s="8">
        <v>1365.5297676686223</v>
      </c>
      <c r="AF63" s="6">
        <v>1559.2229164173077</v>
      </c>
      <c r="AG63" s="6">
        <v>899.14732575146672</v>
      </c>
      <c r="AH63" s="6">
        <v>0</v>
      </c>
      <c r="AI63" s="6">
        <v>6.4759511456226404</v>
      </c>
      <c r="AJ63" s="6"/>
      <c r="AK63" s="6"/>
      <c r="AL63" s="6"/>
      <c r="AM63" s="6"/>
      <c r="AN63" s="6">
        <v>6.8295765540732321</v>
      </c>
      <c r="AO63" s="6">
        <v>2.7224907160561758</v>
      </c>
      <c r="AP63" s="6">
        <v>7.1931786060117338</v>
      </c>
      <c r="AQ63" s="6">
        <v>114.66</v>
      </c>
      <c r="AR63" s="6"/>
      <c r="AS63" s="6"/>
      <c r="AT63" s="6">
        <v>27.170372690513968</v>
      </c>
      <c r="AU63" s="6">
        <v>1</v>
      </c>
      <c r="AV63" s="10"/>
      <c r="AW63" s="13">
        <v>233.88343746259616</v>
      </c>
      <c r="AX63" s="1" t="s">
        <v>150</v>
      </c>
      <c r="AY63" s="17">
        <v>3.1470997375328098</v>
      </c>
      <c r="AZ63" s="12">
        <v>0</v>
      </c>
      <c r="BA63" s="12">
        <v>100</v>
      </c>
      <c r="BB63" s="12">
        <v>0</v>
      </c>
      <c r="BC63" s="12">
        <v>0</v>
      </c>
      <c r="BD63" s="12">
        <v>100</v>
      </c>
      <c r="BE63" s="12">
        <v>0</v>
      </c>
      <c r="BF63" s="18">
        <v>18.314925660161848</v>
      </c>
      <c r="BG63" s="18">
        <v>62.632692752266848</v>
      </c>
      <c r="BH63" s="18">
        <v>19.052381587571304</v>
      </c>
      <c r="BI63" s="15"/>
      <c r="BJ63" s="19">
        <f t="shared" ca="1" si="7"/>
        <v>0.785155454456121</v>
      </c>
      <c r="BK63" s="18">
        <f t="shared" ca="1" si="8"/>
        <v>32.847016993646442</v>
      </c>
      <c r="BL63" s="17">
        <f t="shared" si="9"/>
        <v>1.5910010757308277</v>
      </c>
      <c r="BM63" s="17">
        <f t="shared" ca="1" si="10"/>
        <v>2.4160556835289535</v>
      </c>
      <c r="BN63" s="16">
        <f t="shared" si="11"/>
        <v>2.7484628070992749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2.2999999999999998</v>
      </c>
      <c r="C64">
        <v>0.21376999999999999</v>
      </c>
      <c r="D64">
        <v>-0.12617999999999999</v>
      </c>
      <c r="E64">
        <v>-7.2840000000000002E-2</v>
      </c>
      <c r="F64">
        <v>1.9431</v>
      </c>
      <c r="G64">
        <v>1.9447000000000001</v>
      </c>
      <c r="H64" s="15"/>
      <c r="I64" s="11">
        <f t="shared" si="0"/>
        <v>8.366141732283463</v>
      </c>
      <c r="J64" s="10">
        <f t="shared" si="1"/>
        <v>-3.3111417322834633</v>
      </c>
      <c r="K64" s="6">
        <v>98</v>
      </c>
      <c r="L64" s="10">
        <v>819.8818897637791</v>
      </c>
      <c r="M64" s="10">
        <v>625.3937007874016</v>
      </c>
      <c r="N64" s="10">
        <v>3.6253280839895003</v>
      </c>
      <c r="O64" s="10">
        <v>13.450797615668462</v>
      </c>
      <c r="P64" s="10">
        <v>13.447212064410438</v>
      </c>
      <c r="Q64" s="10">
        <v>0.20383061140746819</v>
      </c>
      <c r="R64" s="10">
        <v>1.5157834235910421</v>
      </c>
      <c r="S64" s="10">
        <v>0</v>
      </c>
      <c r="T64" s="14" t="s">
        <v>153</v>
      </c>
      <c r="U64" s="6">
        <v>5</v>
      </c>
      <c r="V64" s="14" t="s">
        <v>151</v>
      </c>
      <c r="W64" s="6">
        <v>4</v>
      </c>
      <c r="X64" s="14" t="s">
        <v>154</v>
      </c>
      <c r="Y64" s="6">
        <v>5</v>
      </c>
      <c r="Z64" s="14" t="s">
        <v>118</v>
      </c>
      <c r="AA64" s="9">
        <v>5</v>
      </c>
      <c r="AB64" s="7">
        <v>18.212575040806698</v>
      </c>
      <c r="AC64" s="6">
        <v>62.633320255976827</v>
      </c>
      <c r="AD64" s="13">
        <v>19.154104703216472</v>
      </c>
      <c r="AE64" s="8">
        <v>1344.7212064410437</v>
      </c>
      <c r="AF64" s="6">
        <v>1533.7966022974763</v>
      </c>
      <c r="AG64" s="6">
        <v>883.54090483078289</v>
      </c>
      <c r="AH64" s="6">
        <v>0</v>
      </c>
      <c r="AI64" s="6">
        <v>6.5972485543541586</v>
      </c>
      <c r="AJ64" s="6"/>
      <c r="AK64" s="6"/>
      <c r="AL64" s="6"/>
      <c r="AM64" s="6"/>
      <c r="AN64" s="6">
        <v>6.7253988078342308</v>
      </c>
      <c r="AO64" s="6">
        <v>2.6871118561424026</v>
      </c>
      <c r="AP64" s="6">
        <v>7.0683272386462628</v>
      </c>
      <c r="AQ64" s="6">
        <v>114.66</v>
      </c>
      <c r="AR64" s="6"/>
      <c r="AS64" s="6"/>
      <c r="AT64" s="6">
        <v>26.155796851584128</v>
      </c>
      <c r="AU64" s="6">
        <v>1</v>
      </c>
      <c r="AV64" s="10"/>
      <c r="AW64" s="13">
        <v>230.06949034462144</v>
      </c>
      <c r="AX64" s="1" t="s">
        <v>150</v>
      </c>
      <c r="AY64" s="17">
        <v>3.3111417322834602</v>
      </c>
      <c r="AZ64" s="12">
        <v>0</v>
      </c>
      <c r="BA64" s="12">
        <v>100</v>
      </c>
      <c r="BB64" s="12">
        <v>0</v>
      </c>
      <c r="BC64" s="12">
        <v>0</v>
      </c>
      <c r="BD64" s="12">
        <v>100</v>
      </c>
      <c r="BE64" s="12">
        <v>0</v>
      </c>
      <c r="BF64" s="18">
        <v>18.212575040806698</v>
      </c>
      <c r="BG64" s="18">
        <v>62.633320255976827</v>
      </c>
      <c r="BH64" s="18">
        <v>19.154104703216472</v>
      </c>
      <c r="BI64" s="15"/>
      <c r="BJ64" s="19">
        <f t="shared" ca="1" si="7"/>
        <v>0.78655916974021689</v>
      </c>
      <c r="BK64" s="18">
        <f t="shared" ca="1" si="8"/>
        <v>32.129252930151551</v>
      </c>
      <c r="BL64" s="17">
        <f t="shared" si="9"/>
        <v>1.5634453678128239</v>
      </c>
      <c r="BM64" s="17">
        <f t="shared" ca="1" si="10"/>
        <v>2.4193778244624995</v>
      </c>
      <c r="BN64" s="16">
        <f t="shared" si="11"/>
        <v>2.7500778931751029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2.2000000000000002</v>
      </c>
      <c r="C65">
        <v>0.22051000000000001</v>
      </c>
      <c r="D65">
        <v>-0.1303</v>
      </c>
      <c r="E65">
        <v>-7.5700000000000003E-2</v>
      </c>
      <c r="F65">
        <v>1.93855</v>
      </c>
      <c r="G65">
        <v>1.94435</v>
      </c>
      <c r="H65" s="15"/>
      <c r="I65" s="11">
        <f t="shared" si="0"/>
        <v>8.530183727034121</v>
      </c>
      <c r="J65" s="10">
        <f t="shared" si="1"/>
        <v>-3.4751837270341213</v>
      </c>
      <c r="K65" s="6">
        <v>98</v>
      </c>
      <c r="L65" s="10">
        <v>835.95800524934361</v>
      </c>
      <c r="M65" s="10">
        <v>631.23359580052499</v>
      </c>
      <c r="N65" s="10">
        <v>3.6964129483814525</v>
      </c>
      <c r="O65" s="10">
        <v>15.228412829974456</v>
      </c>
      <c r="P65" s="10">
        <v>15.213800744740142</v>
      </c>
      <c r="Q65" s="10">
        <v>0.17514952810832984</v>
      </c>
      <c r="R65" s="10">
        <v>1.1512542529445458</v>
      </c>
      <c r="S65" s="10">
        <v>0</v>
      </c>
      <c r="T65" s="14" t="s">
        <v>34</v>
      </c>
      <c r="U65" s="6">
        <v>6</v>
      </c>
      <c r="V65" s="14" t="s">
        <v>151</v>
      </c>
      <c r="W65" s="6">
        <v>4</v>
      </c>
      <c r="X65" s="14" t="s">
        <v>154</v>
      </c>
      <c r="Y65" s="6">
        <v>5</v>
      </c>
      <c r="Z65" s="14" t="s">
        <v>30</v>
      </c>
      <c r="AA65" s="9">
        <v>6</v>
      </c>
      <c r="AB65" s="7">
        <v>11.584771189758328</v>
      </c>
      <c r="AC65" s="6">
        <v>60.898779697388946</v>
      </c>
      <c r="AD65" s="13">
        <v>27.516449112852726</v>
      </c>
      <c r="AE65" s="8">
        <v>1521.3800744740142</v>
      </c>
      <c r="AF65" s="6">
        <v>1740.6849108371143</v>
      </c>
      <c r="AG65" s="6">
        <v>1014.2533829826762</v>
      </c>
      <c r="AH65" s="6">
        <v>0</v>
      </c>
      <c r="AI65" s="6">
        <v>8.6861785521514037</v>
      </c>
      <c r="AJ65" s="6"/>
      <c r="AK65" s="6"/>
      <c r="AL65" s="6"/>
      <c r="AM65" s="6"/>
      <c r="AN65" s="6">
        <v>6.0913651319897824</v>
      </c>
      <c r="AO65" s="6">
        <v>2.9155422119773462</v>
      </c>
      <c r="AP65" s="6">
        <v>8.0997736808787337</v>
      </c>
      <c r="AQ65" s="6">
        <v>114.66</v>
      </c>
      <c r="AR65" s="6"/>
      <c r="AS65" s="6"/>
      <c r="AT65" s="6">
        <v>29.269354359502234</v>
      </c>
      <c r="AU65" s="6">
        <v>1</v>
      </c>
      <c r="AV65" s="10"/>
      <c r="AW65" s="13">
        <v>261.10273662556716</v>
      </c>
      <c r="AX65" s="1" t="s">
        <v>150</v>
      </c>
      <c r="AY65" s="17">
        <v>3.4751837270341199</v>
      </c>
      <c r="AZ65" s="12">
        <v>0</v>
      </c>
      <c r="BA65" s="12">
        <v>100</v>
      </c>
      <c r="BB65" s="12">
        <v>0</v>
      </c>
      <c r="BC65" s="12">
        <v>0</v>
      </c>
      <c r="BD65" s="12">
        <v>0</v>
      </c>
      <c r="BE65" s="12">
        <v>100</v>
      </c>
      <c r="BF65" s="18">
        <v>11.584771189758328</v>
      </c>
      <c r="BG65" s="18">
        <v>60.898779697388946</v>
      </c>
      <c r="BH65" s="18">
        <v>27.516449112852726</v>
      </c>
      <c r="BI65" s="15"/>
      <c r="BJ65" s="19">
        <f t="shared" ca="1" si="7"/>
        <v>0.75021029999300326</v>
      </c>
      <c r="BK65" s="18">
        <f t="shared" ca="1" si="8"/>
        <v>34.638030513540265</v>
      </c>
      <c r="BL65" s="17">
        <f t="shared" si="9"/>
        <v>1.1837769551506327</v>
      </c>
      <c r="BM65" s="17">
        <f t="shared" ca="1" si="10"/>
        <v>2.3236118157075696</v>
      </c>
      <c r="BN65" s="16">
        <f t="shared" si="11"/>
        <v>2.6441792661893979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2.2999999999999998</v>
      </c>
      <c r="C66">
        <v>0.21265999999999999</v>
      </c>
      <c r="D66">
        <v>-0.11953999999999999</v>
      </c>
      <c r="E66">
        <v>-7.5740000000000002E-2</v>
      </c>
      <c r="F66">
        <v>1.93835</v>
      </c>
      <c r="G66">
        <v>1.9473499999999999</v>
      </c>
      <c r="H66" s="15"/>
      <c r="I66" s="11">
        <f t="shared" si="0"/>
        <v>8.6942257217847754</v>
      </c>
      <c r="J66" s="10">
        <f t="shared" si="1"/>
        <v>-3.6392257217847757</v>
      </c>
      <c r="K66" s="6">
        <v>98</v>
      </c>
      <c r="L66" s="10">
        <v>852.03412073490779</v>
      </c>
      <c r="M66" s="10">
        <v>637.07349081364828</v>
      </c>
      <c r="N66" s="10">
        <v>3.7674978127734025</v>
      </c>
      <c r="O66" s="10">
        <v>13.158044961680384</v>
      </c>
      <c r="P66" s="10">
        <v>13.143278659187661</v>
      </c>
      <c r="Q66" s="10">
        <v>0.25005449322938034</v>
      </c>
      <c r="R66" s="10">
        <v>1.9025275177786978</v>
      </c>
      <c r="S66" s="10">
        <v>0</v>
      </c>
      <c r="T66" s="14" t="s">
        <v>153</v>
      </c>
      <c r="U66" s="6">
        <v>5</v>
      </c>
      <c r="V66" s="14" t="s">
        <v>151</v>
      </c>
      <c r="W66" s="6">
        <v>4</v>
      </c>
      <c r="X66" s="14" t="s">
        <v>154</v>
      </c>
      <c r="Y66" s="6">
        <v>5</v>
      </c>
      <c r="Z66" s="14" t="s">
        <v>118</v>
      </c>
      <c r="AA66" s="9">
        <v>5</v>
      </c>
      <c r="AB66" s="7">
        <v>24.67982596665145</v>
      </c>
      <c r="AC66" s="6">
        <v>61.50843012187697</v>
      </c>
      <c r="AD66" s="13">
        <v>13.811743911471577</v>
      </c>
      <c r="AE66" s="8">
        <v>1314.3278659187661</v>
      </c>
      <c r="AF66" s="6">
        <v>1496.1484233906126</v>
      </c>
      <c r="AG66" s="6">
        <v>860.74589943907461</v>
      </c>
      <c r="AH66" s="6">
        <v>0</v>
      </c>
      <c r="AI66" s="6">
        <v>5.2561657618889699</v>
      </c>
      <c r="AJ66" s="6"/>
      <c r="AK66" s="6"/>
      <c r="AL66" s="6"/>
      <c r="AM66" s="6"/>
      <c r="AN66" s="6">
        <v>6.5790224808401918</v>
      </c>
      <c r="AO66" s="6">
        <v>2.7153559492414603</v>
      </c>
      <c r="AP66" s="6">
        <v>6.8859671955125963</v>
      </c>
      <c r="AQ66" s="6">
        <v>114.66</v>
      </c>
      <c r="AR66" s="6"/>
      <c r="AS66" s="6"/>
      <c r="AT66" s="6">
        <v>24.473395616803266</v>
      </c>
      <c r="AU66" s="6">
        <v>1</v>
      </c>
      <c r="AV66" s="10"/>
      <c r="AW66" s="13">
        <v>224.4222635085919</v>
      </c>
      <c r="AX66" s="1" t="s">
        <v>150</v>
      </c>
      <c r="AY66" s="17">
        <v>3.6392257217847801</v>
      </c>
      <c r="AZ66" s="12">
        <v>0</v>
      </c>
      <c r="BA66" s="12">
        <v>100</v>
      </c>
      <c r="BB66" s="12">
        <v>0</v>
      </c>
      <c r="BC66" s="12">
        <v>0</v>
      </c>
      <c r="BD66" s="12">
        <v>100</v>
      </c>
      <c r="BE66" s="12">
        <v>0</v>
      </c>
      <c r="BF66" s="18">
        <v>24.67982596665145</v>
      </c>
      <c r="BG66" s="18">
        <v>61.50843012187697</v>
      </c>
      <c r="BH66" s="18">
        <v>13.811743911471577</v>
      </c>
      <c r="BI66" s="15"/>
      <c r="BJ66" s="19">
        <f t="shared" ca="1" si="7"/>
        <v>0.81084528350267415</v>
      </c>
      <c r="BK66" s="18">
        <f t="shared" ca="1" si="8"/>
        <v>31.802966088020391</v>
      </c>
      <c r="BL66" s="17">
        <f t="shared" si="9"/>
        <v>1.9662605136044236</v>
      </c>
      <c r="BM66" s="17">
        <f t="shared" ca="1" si="10"/>
        <v>2.482396602902468</v>
      </c>
      <c r="BN66" s="16">
        <f t="shared" si="11"/>
        <v>2.8100233212195209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2.2999999999999998</v>
      </c>
      <c r="C67">
        <v>0.19596</v>
      </c>
      <c r="D67">
        <v>-0.11826</v>
      </c>
      <c r="E67">
        <v>-7.5459999999999999E-2</v>
      </c>
      <c r="F67">
        <v>1.9359299999999999</v>
      </c>
      <c r="G67">
        <v>1.9448799999999999</v>
      </c>
      <c r="H67" s="15"/>
      <c r="I67" s="11">
        <f t="shared" si="0"/>
        <v>8.8582677165354333</v>
      </c>
      <c r="J67" s="10">
        <f t="shared" si="1"/>
        <v>-3.8032677165354336</v>
      </c>
      <c r="K67" s="6">
        <v>98</v>
      </c>
      <c r="L67" s="10">
        <v>868.1102362204723</v>
      </c>
      <c r="M67" s="10">
        <v>642.91338582677167</v>
      </c>
      <c r="N67" s="10">
        <v>3.8385826771653546</v>
      </c>
      <c r="O67" s="10">
        <v>8.7535680953732609</v>
      </c>
      <c r="P67" s="10">
        <v>8.7398813136894056</v>
      </c>
      <c r="Q67" s="10">
        <v>0.25896512105047176</v>
      </c>
      <c r="R67" s="10">
        <v>2.9630278919789319</v>
      </c>
      <c r="S67" s="10">
        <v>0</v>
      </c>
      <c r="T67" s="14" t="s">
        <v>153</v>
      </c>
      <c r="U67" s="6">
        <v>4</v>
      </c>
      <c r="V67" s="14" t="s">
        <v>33</v>
      </c>
      <c r="W67" s="6">
        <v>3</v>
      </c>
      <c r="X67" s="14" t="s">
        <v>151</v>
      </c>
      <c r="Y67" s="6">
        <v>4</v>
      </c>
      <c r="Z67" s="14" t="s">
        <v>118</v>
      </c>
      <c r="AA67" s="9">
        <v>5</v>
      </c>
      <c r="AB67" s="7">
        <v>57.385954693159526</v>
      </c>
      <c r="AC67" s="6">
        <v>39.152841008628556</v>
      </c>
      <c r="AD67" s="13">
        <v>3.461204298211916</v>
      </c>
      <c r="AE67" s="8">
        <v>873.98813136894057</v>
      </c>
      <c r="AF67" s="6">
        <v>977.15602300931403</v>
      </c>
      <c r="AG67" s="6">
        <v>530.4910985267054</v>
      </c>
      <c r="AH67" s="6">
        <v>0</v>
      </c>
      <c r="AI67" s="6">
        <v>3.3749260434133985</v>
      </c>
      <c r="AJ67" s="6"/>
      <c r="AK67" s="6"/>
      <c r="AL67" s="6"/>
      <c r="AM67" s="6"/>
      <c r="AN67" s="6">
        <v>5.8357120635821742</v>
      </c>
      <c r="AO67" s="6">
        <v>2.0186403330983858</v>
      </c>
      <c r="AP67" s="6">
        <v>4.2439287882136432</v>
      </c>
      <c r="AQ67" s="6">
        <v>114.66</v>
      </c>
      <c r="AR67" s="6"/>
      <c r="AS67" s="6"/>
      <c r="AT67" s="6">
        <v>15.342959607073871</v>
      </c>
      <c r="AU67" s="6">
        <v>1</v>
      </c>
      <c r="AV67" s="10"/>
      <c r="AW67" s="13">
        <v>146.57340345139713</v>
      </c>
      <c r="AX67" s="1" t="s">
        <v>150</v>
      </c>
      <c r="AY67" s="17">
        <v>3.8032677165354301</v>
      </c>
      <c r="AZ67" s="12">
        <v>100</v>
      </c>
      <c r="BA67" s="12">
        <v>0</v>
      </c>
      <c r="BB67" s="12">
        <v>0</v>
      </c>
      <c r="BC67" s="12">
        <v>0</v>
      </c>
      <c r="BD67" s="12">
        <v>100</v>
      </c>
      <c r="BE67" s="12">
        <v>0</v>
      </c>
      <c r="BF67" s="18">
        <v>57.385954693159526</v>
      </c>
      <c r="BG67" s="18">
        <v>39.152841008628556</v>
      </c>
      <c r="BH67" s="18">
        <v>3.461204298211916</v>
      </c>
      <c r="BI67" s="15"/>
      <c r="BJ67" s="19">
        <f t="shared" ca="1" si="7"/>
        <v>0.9006500624503242</v>
      </c>
      <c r="BK67" s="18">
        <f t="shared" ca="1" si="8"/>
        <v>22.949798608713131</v>
      </c>
      <c r="BL67" s="17">
        <f t="shared" si="9"/>
        <v>3.1178731044036012</v>
      </c>
      <c r="BM67" s="17">
        <f t="shared" ca="1" si="10"/>
        <v>2.7177425329792011</v>
      </c>
      <c r="BN67" s="16">
        <f t="shared" si="11"/>
        <v>3.0633096382189535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0.5</v>
      </c>
      <c r="C68">
        <v>0.19298000000000001</v>
      </c>
      <c r="D68">
        <v>-0.1177</v>
      </c>
      <c r="E68">
        <v>-7.3190000000000005E-2</v>
      </c>
      <c r="F68">
        <v>1.9359999999999999</v>
      </c>
      <c r="G68">
        <v>1.9454499999999999</v>
      </c>
      <c r="H68" s="15"/>
      <c r="I68" s="11">
        <f t="shared" si="0"/>
        <v>9.0223097112860895</v>
      </c>
      <c r="J68" s="10">
        <f t="shared" si="1"/>
        <v>-3.9673097112860898</v>
      </c>
      <c r="K68" s="6">
        <v>98</v>
      </c>
      <c r="L68" s="10">
        <v>884.18635170603659</v>
      </c>
      <c r="M68" s="10">
        <v>648.75328083989507</v>
      </c>
      <c r="N68" s="10">
        <v>3.9096675415573054</v>
      </c>
      <c r="O68" s="10">
        <v>7.9676195288106761</v>
      </c>
      <c r="P68" s="10">
        <v>7.9626845765415677</v>
      </c>
      <c r="Q68" s="10">
        <v>0.26286352072219932</v>
      </c>
      <c r="R68" s="10">
        <v>3.3011921820513552</v>
      </c>
      <c r="S68" s="10">
        <v>0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151</v>
      </c>
      <c r="Y68" s="6">
        <v>4</v>
      </c>
      <c r="Z68" s="14" t="s">
        <v>119</v>
      </c>
      <c r="AA68" s="9">
        <v>4</v>
      </c>
      <c r="AB68" s="7">
        <v>67.778529252576618</v>
      </c>
      <c r="AC68" s="6">
        <v>29.59638329406404</v>
      </c>
      <c r="AD68" s="13">
        <v>2.6250874533593409</v>
      </c>
      <c r="AE68" s="8">
        <v>796.26845765415669</v>
      </c>
      <c r="AF68" s="6">
        <v>884.77545890453518</v>
      </c>
      <c r="AG68" s="6">
        <v>472.20134324061758</v>
      </c>
      <c r="AH68" s="6">
        <v>0</v>
      </c>
      <c r="AI68" s="6">
        <v>3.029208676298881</v>
      </c>
      <c r="AJ68" s="6"/>
      <c r="AK68" s="6"/>
      <c r="AL68" s="6"/>
      <c r="AM68" s="6"/>
      <c r="AN68" s="6">
        <v>7.9676195288106761</v>
      </c>
      <c r="AO68" s="6">
        <v>1.8960653608734153</v>
      </c>
      <c r="AP68" s="6">
        <v>3.7776107459249406</v>
      </c>
      <c r="AQ68" s="6">
        <v>111.47500000000001</v>
      </c>
      <c r="AR68" s="6"/>
      <c r="AS68" s="6"/>
      <c r="AT68" s="6">
        <v>13.559834160524071</v>
      </c>
      <c r="AU68" s="6">
        <v>1</v>
      </c>
      <c r="AV68" s="10"/>
      <c r="AW68" s="13">
        <v>132.71631883568028</v>
      </c>
      <c r="AX68" s="1" t="s">
        <v>150</v>
      </c>
      <c r="AY68" s="17">
        <v>3.9673097112860898</v>
      </c>
      <c r="AZ68" s="12">
        <v>100</v>
      </c>
      <c r="BA68" s="12">
        <v>0</v>
      </c>
      <c r="BB68" s="12">
        <v>0</v>
      </c>
      <c r="BC68" s="12">
        <v>0</v>
      </c>
      <c r="BD68" s="12">
        <v>100</v>
      </c>
      <c r="BE68" s="12">
        <v>0</v>
      </c>
      <c r="BF68" s="18">
        <v>67.778529252576618</v>
      </c>
      <c r="BG68" s="18">
        <v>29.59638329406404</v>
      </c>
      <c r="BH68" s="18">
        <v>2.6250874533593409</v>
      </c>
      <c r="BI68" s="15"/>
      <c r="BJ68" s="19">
        <f t="shared" ca="1" si="7"/>
        <v>0.9231120412255539</v>
      </c>
      <c r="BK68" s="18">
        <f t="shared" ca="1" si="8"/>
        <v>21.167146010881375</v>
      </c>
      <c r="BL68" s="17">
        <f t="shared" si="9"/>
        <v>3.4952506620441151</v>
      </c>
      <c r="BM68" s="17">
        <f t="shared" ca="1" si="10"/>
        <v>2.7763357066978758</v>
      </c>
      <c r="BN68" s="16">
        <f t="shared" si="11"/>
        <v>3.1229938067906726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2.2999999999999998</v>
      </c>
      <c r="C69">
        <v>0.1908</v>
      </c>
      <c r="D69">
        <v>-0.11164</v>
      </c>
      <c r="E69">
        <v>-7.2319999999999995E-2</v>
      </c>
      <c r="F69">
        <v>1.9351799999999999</v>
      </c>
      <c r="G69">
        <v>1.94825</v>
      </c>
      <c r="H69" s="15"/>
      <c r="I69" s="11">
        <f t="shared" si="0"/>
        <v>9.1863517060367439</v>
      </c>
      <c r="J69" s="10">
        <f t="shared" si="1"/>
        <v>-4.1313517060367442</v>
      </c>
      <c r="K69" s="6">
        <v>98</v>
      </c>
      <c r="L69" s="10">
        <v>900.26246719160076</v>
      </c>
      <c r="M69" s="10">
        <v>654.59317585301835</v>
      </c>
      <c r="N69" s="10">
        <v>3.9807524059492558</v>
      </c>
      <c r="O69" s="10">
        <v>7.392663866023276</v>
      </c>
      <c r="P69" s="10">
        <v>7.3910831391245768</v>
      </c>
      <c r="Q69" s="10">
        <v>0.30504977431267943</v>
      </c>
      <c r="R69" s="10">
        <v>4.1272675272437871</v>
      </c>
      <c r="S69" s="10">
        <v>0</v>
      </c>
      <c r="T69" s="14" t="s">
        <v>33</v>
      </c>
      <c r="U69" s="6">
        <v>3</v>
      </c>
      <c r="V69" s="14" t="s">
        <v>33</v>
      </c>
      <c r="W69" s="6">
        <v>3</v>
      </c>
      <c r="X69" s="14" t="s">
        <v>151</v>
      </c>
      <c r="Y69" s="6">
        <v>4</v>
      </c>
      <c r="Z69" s="14" t="s">
        <v>119</v>
      </c>
      <c r="AA69" s="9">
        <v>4</v>
      </c>
      <c r="AB69" s="7">
        <v>88.430246422389203</v>
      </c>
      <c r="AC69" s="6">
        <v>10.416050771163654</v>
      </c>
      <c r="AD69" s="13">
        <v>1.1537028064471393</v>
      </c>
      <c r="AE69" s="8">
        <v>739.10831391245767</v>
      </c>
      <c r="AF69" s="6">
        <v>816.5825771210325</v>
      </c>
      <c r="AG69" s="6">
        <v>429.33123543434328</v>
      </c>
      <c r="AH69" s="6">
        <v>0</v>
      </c>
      <c r="AI69" s="6">
        <v>2.4229105416575836</v>
      </c>
      <c r="AJ69" s="6"/>
      <c r="AK69" s="6"/>
      <c r="AL69" s="6"/>
      <c r="AM69" s="6"/>
      <c r="AN69" s="6">
        <v>7.392663866023276</v>
      </c>
      <c r="AO69" s="6">
        <v>1.8407340811306598</v>
      </c>
      <c r="AP69" s="6">
        <v>3.4346498834747461</v>
      </c>
      <c r="AQ69" s="6">
        <v>111.47500000000001</v>
      </c>
      <c r="AR69" s="6"/>
      <c r="AS69" s="6"/>
      <c r="AT69" s="6">
        <v>12.231033821880839</v>
      </c>
      <c r="AU69" s="6">
        <v>1</v>
      </c>
      <c r="AV69" s="10"/>
      <c r="AW69" s="13">
        <v>122.48738656815488</v>
      </c>
      <c r="AX69" s="1" t="s">
        <v>150</v>
      </c>
      <c r="AY69" s="17">
        <v>4.1313517060367397</v>
      </c>
      <c r="AZ69" s="12">
        <v>100</v>
      </c>
      <c r="BA69" s="12">
        <v>0</v>
      </c>
      <c r="BB69" s="12">
        <v>0</v>
      </c>
      <c r="BC69" s="12">
        <v>0</v>
      </c>
      <c r="BD69" s="12">
        <v>100</v>
      </c>
      <c r="BE69" s="12">
        <v>0</v>
      </c>
      <c r="BF69" s="18">
        <v>88.430246422389203</v>
      </c>
      <c r="BG69" s="18">
        <v>10.416050771163654</v>
      </c>
      <c r="BH69" s="18">
        <v>1.1537028064471393</v>
      </c>
      <c r="BI69" s="15"/>
      <c r="BJ69" s="19">
        <f t="shared" ca="1" si="7"/>
        <v>0.95421917860737204</v>
      </c>
      <c r="BK69" s="18">
        <f t="shared" ca="1" si="8"/>
        <v>20.096140411459587</v>
      </c>
      <c r="BL69" s="17">
        <f t="shared" si="9"/>
        <v>4.3949270714538988</v>
      </c>
      <c r="BM69" s="17">
        <f t="shared" ca="1" si="10"/>
        <v>2.8576195854207191</v>
      </c>
      <c r="BN69" s="16">
        <f t="shared" si="11"/>
        <v>3.2044770466569985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2.2000000000000002</v>
      </c>
      <c r="C70">
        <v>0.18937999999999999</v>
      </c>
      <c r="D70">
        <v>-0.11136</v>
      </c>
      <c r="E70">
        <v>-6.9800000000000001E-2</v>
      </c>
      <c r="F70">
        <v>1.93353</v>
      </c>
      <c r="G70">
        <v>1.94798</v>
      </c>
      <c r="H70" s="15"/>
      <c r="I70" s="11">
        <f t="shared" si="0"/>
        <v>9.3503937007874018</v>
      </c>
      <c r="J70" s="10">
        <f t="shared" si="1"/>
        <v>-4.2953937007874021</v>
      </c>
      <c r="K70" s="6">
        <v>98</v>
      </c>
      <c r="L70" s="10">
        <v>916.33858267716528</v>
      </c>
      <c r="M70" s="10">
        <v>660.43307086614175</v>
      </c>
      <c r="N70" s="10">
        <v>4.0518372703412071</v>
      </c>
      <c r="O70" s="10">
        <v>7.0181514618223089</v>
      </c>
      <c r="P70" s="10">
        <v>7.0262864222034169</v>
      </c>
      <c r="Q70" s="10">
        <v>0.30699897414854316</v>
      </c>
      <c r="R70" s="10">
        <v>4.3692920513233142</v>
      </c>
      <c r="S70" s="10">
        <v>0.56492780424364142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151</v>
      </c>
      <c r="Y70" s="6">
        <v>4</v>
      </c>
      <c r="Z70" s="14" t="s">
        <v>119</v>
      </c>
      <c r="AA70" s="9">
        <v>4</v>
      </c>
      <c r="AB70" s="7">
        <v>95.276721821700193</v>
      </c>
      <c r="AC70" s="6">
        <v>4.3732781782998131</v>
      </c>
      <c r="AD70" s="13">
        <v>0.35</v>
      </c>
      <c r="AE70" s="8">
        <v>702.6286422203417</v>
      </c>
      <c r="AF70" s="6">
        <v>772.71966245468639</v>
      </c>
      <c r="AG70" s="6">
        <v>401.97148166525631</v>
      </c>
      <c r="AH70" s="6">
        <v>0</v>
      </c>
      <c r="AI70" s="6">
        <v>2.2887002934425795</v>
      </c>
      <c r="AJ70" s="6"/>
      <c r="AK70" s="6"/>
      <c r="AL70" s="6"/>
      <c r="AM70" s="6"/>
      <c r="AN70" s="6">
        <v>7.0181514618223089</v>
      </c>
      <c r="AO70" s="6">
        <v>1.7831017664953484</v>
      </c>
      <c r="AP70" s="6">
        <v>3.2157718533220501</v>
      </c>
      <c r="AQ70" s="6">
        <v>111.47500000000001</v>
      </c>
      <c r="AR70" s="6"/>
      <c r="AS70" s="6"/>
      <c r="AT70" s="6">
        <v>11.329609562963405</v>
      </c>
      <c r="AU70" s="6">
        <v>1</v>
      </c>
      <c r="AV70" s="10"/>
      <c r="AW70" s="13">
        <v>115.90794936820296</v>
      </c>
      <c r="AX70" s="1" t="s">
        <v>150</v>
      </c>
      <c r="AY70" s="17">
        <v>4.2953937007874003</v>
      </c>
      <c r="AZ70" s="12">
        <v>100</v>
      </c>
      <c r="BA70" s="12">
        <v>0</v>
      </c>
      <c r="BB70" s="12">
        <v>0</v>
      </c>
      <c r="BC70" s="12">
        <v>0</v>
      </c>
      <c r="BD70" s="12">
        <v>100</v>
      </c>
      <c r="BE70" s="12">
        <v>0</v>
      </c>
      <c r="BF70" s="18">
        <v>95.276721821700193</v>
      </c>
      <c r="BG70" s="18">
        <v>4.3732781782998131</v>
      </c>
      <c r="BH70" s="18">
        <v>0.35</v>
      </c>
      <c r="BI70" s="15"/>
      <c r="BJ70" s="19">
        <f t="shared" ca="1" si="7"/>
        <v>0.9671076168336582</v>
      </c>
      <c r="BK70" s="18">
        <f t="shared" ca="1" si="8"/>
        <v>19.141759200143021</v>
      </c>
      <c r="BL70" s="17">
        <f t="shared" si="9"/>
        <v>4.674078857484079</v>
      </c>
      <c r="BM70" s="17">
        <f t="shared" ca="1" si="10"/>
        <v>2.8910853561237939</v>
      </c>
      <c r="BN70" s="16">
        <f t="shared" si="11"/>
        <v>3.2366812426399085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2.2999999999999998</v>
      </c>
      <c r="C71">
        <v>0.18845000000000001</v>
      </c>
      <c r="D71">
        <v>-0.11228</v>
      </c>
      <c r="E71">
        <v>-6.9370000000000001E-2</v>
      </c>
      <c r="F71">
        <v>1.9329000000000001</v>
      </c>
      <c r="G71">
        <v>1.94818</v>
      </c>
      <c r="H71" s="15"/>
      <c r="I71" s="11">
        <f t="shared" si="0"/>
        <v>9.5144356955380562</v>
      </c>
      <c r="J71" s="10">
        <f t="shared" si="1"/>
        <v>-4.4594356955380565</v>
      </c>
      <c r="K71" s="6">
        <v>98</v>
      </c>
      <c r="L71" s="10">
        <v>932.41469816272945</v>
      </c>
      <c r="M71" s="10">
        <v>666.27296587926503</v>
      </c>
      <c r="N71" s="10">
        <v>4.1229221347331571</v>
      </c>
      <c r="O71" s="10">
        <v>6.7728722111836515</v>
      </c>
      <c r="P71" s="10">
        <v>6.7826650070926631</v>
      </c>
      <c r="Q71" s="10">
        <v>0.30059446040213361</v>
      </c>
      <c r="R71" s="10">
        <v>4.4318046090703378</v>
      </c>
      <c r="S71" s="10">
        <v>0.68005527145917022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151</v>
      </c>
      <c r="Y71" s="6">
        <v>4</v>
      </c>
      <c r="Z71" s="14" t="s">
        <v>119</v>
      </c>
      <c r="AA71" s="9">
        <v>4</v>
      </c>
      <c r="AB71" s="7">
        <v>97.582730273508531</v>
      </c>
      <c r="AC71" s="6">
        <v>2.0672697264914746</v>
      </c>
      <c r="AD71" s="13">
        <v>0.35</v>
      </c>
      <c r="AE71" s="8">
        <v>678.26650070926632</v>
      </c>
      <c r="AF71" s="6">
        <v>743.11266564838809</v>
      </c>
      <c r="AG71" s="6">
        <v>383.69987553194971</v>
      </c>
      <c r="AH71" s="6">
        <v>0</v>
      </c>
      <c r="AI71" s="6">
        <v>2.2564171668429456</v>
      </c>
      <c r="AJ71" s="6"/>
      <c r="AK71" s="6"/>
      <c r="AL71" s="6"/>
      <c r="AM71" s="6"/>
      <c r="AN71" s="6">
        <v>6.7728722111836515</v>
      </c>
      <c r="AO71" s="6">
        <v>1.7393065010028574</v>
      </c>
      <c r="AP71" s="6">
        <v>3.0695990042555978</v>
      </c>
      <c r="AQ71" s="6">
        <v>111.47500000000001</v>
      </c>
      <c r="AR71" s="6"/>
      <c r="AS71" s="6"/>
      <c r="AT71" s="6">
        <v>10.677473051438566</v>
      </c>
      <c r="AU71" s="6">
        <v>1</v>
      </c>
      <c r="AV71" s="10"/>
      <c r="AW71" s="13">
        <v>111.46689984725822</v>
      </c>
      <c r="AX71" s="1" t="s">
        <v>150</v>
      </c>
      <c r="AY71" s="17">
        <v>4.4594356955380601</v>
      </c>
      <c r="AZ71" s="12">
        <v>100</v>
      </c>
      <c r="BA71" s="12">
        <v>0</v>
      </c>
      <c r="BB71" s="12">
        <v>0</v>
      </c>
      <c r="BC71" s="12">
        <v>0</v>
      </c>
      <c r="BD71" s="12">
        <v>100</v>
      </c>
      <c r="BE71" s="12">
        <v>0</v>
      </c>
      <c r="BF71" s="18">
        <v>97.582730273508531</v>
      </c>
      <c r="BG71" s="18">
        <v>2.0672697264914746</v>
      </c>
      <c r="BH71" s="18">
        <v>0.35</v>
      </c>
      <c r="BI71" s="15"/>
      <c r="BJ71" s="19">
        <f t="shared" ca="1" si="7"/>
        <v>0.97413305093514713</v>
      </c>
      <c r="BK71" s="18">
        <f t="shared" ca="1" si="8"/>
        <v>18.401299753613625</v>
      </c>
      <c r="BL71" s="17">
        <f t="shared" si="9"/>
        <v>4.7589088168885807</v>
      </c>
      <c r="BM71" s="17">
        <f t="shared" ca="1" si="10"/>
        <v>2.9091626645570599</v>
      </c>
      <c r="BN71" s="16">
        <f t="shared" si="11"/>
        <v>3.2527704580497225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2.2000000000000002</v>
      </c>
      <c r="C72">
        <v>0.18683</v>
      </c>
      <c r="D72">
        <v>-0.11781</v>
      </c>
      <c r="E72">
        <v>-6.9139999999999993E-2</v>
      </c>
      <c r="F72">
        <v>1.93198</v>
      </c>
      <c r="G72">
        <v>1.94943</v>
      </c>
      <c r="H72" s="15"/>
      <c r="I72" s="11">
        <f t="shared" si="0"/>
        <v>9.6784776902887142</v>
      </c>
      <c r="J72" s="10">
        <f t="shared" si="1"/>
        <v>-4.6234776902887145</v>
      </c>
      <c r="K72" s="6">
        <v>98</v>
      </c>
      <c r="L72" s="10">
        <v>948.49081364829397</v>
      </c>
      <c r="M72" s="10">
        <v>672.11286089238843</v>
      </c>
      <c r="N72" s="10">
        <v>4.1940069991251097</v>
      </c>
      <c r="O72" s="10">
        <v>6.3456115810388862</v>
      </c>
      <c r="P72" s="10">
        <v>6.3562911261837538</v>
      </c>
      <c r="Q72" s="10">
        <v>0.26209776364382431</v>
      </c>
      <c r="R72" s="10">
        <v>4.1234386286077003</v>
      </c>
      <c r="S72" s="10">
        <v>0.74163507950468766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151</v>
      </c>
      <c r="Y72" s="6">
        <v>4</v>
      </c>
      <c r="Z72" s="14" t="s">
        <v>119</v>
      </c>
      <c r="AA72" s="9">
        <v>4</v>
      </c>
      <c r="AB72" s="7">
        <v>92.053520085338874</v>
      </c>
      <c r="AC72" s="6">
        <v>7.5964799146611313</v>
      </c>
      <c r="AD72" s="13">
        <v>0.35</v>
      </c>
      <c r="AE72" s="8">
        <v>635.6291126183753</v>
      </c>
      <c r="AF72" s="6">
        <v>692.00537874818906</v>
      </c>
      <c r="AG72" s="6">
        <v>351.72183446378153</v>
      </c>
      <c r="AH72" s="6">
        <v>0</v>
      </c>
      <c r="AI72" s="6">
        <v>2.4251603820708616</v>
      </c>
      <c r="AJ72" s="6"/>
      <c r="AK72" s="6"/>
      <c r="AL72" s="6"/>
      <c r="AM72" s="6"/>
      <c r="AN72" s="6">
        <v>6.3456115810388862</v>
      </c>
      <c r="AO72" s="6">
        <v>1.6346393839862479</v>
      </c>
      <c r="AP72" s="6">
        <v>2.8137746757102522</v>
      </c>
      <c r="AQ72" s="6">
        <v>111.47500000000001</v>
      </c>
      <c r="AR72" s="6"/>
      <c r="AS72" s="6"/>
      <c r="AT72" s="6">
        <v>9.7315229670996679</v>
      </c>
      <c r="AU72" s="6">
        <v>1</v>
      </c>
      <c r="AV72" s="10"/>
      <c r="AW72" s="13">
        <v>103.80080681222836</v>
      </c>
      <c r="AX72" s="1" t="s">
        <v>150</v>
      </c>
      <c r="AY72" s="17">
        <v>4.62347769028871</v>
      </c>
      <c r="AZ72" s="12">
        <v>100</v>
      </c>
      <c r="BA72" s="12">
        <v>0</v>
      </c>
      <c r="BB72" s="12">
        <v>0</v>
      </c>
      <c r="BC72" s="12">
        <v>0</v>
      </c>
      <c r="BD72" s="12">
        <v>100</v>
      </c>
      <c r="BE72" s="12">
        <v>0</v>
      </c>
      <c r="BF72" s="18">
        <v>92.053520085338874</v>
      </c>
      <c r="BG72" s="18">
        <v>7.5964799146611313</v>
      </c>
      <c r="BH72" s="18">
        <v>0.35</v>
      </c>
      <c r="BI72" s="15"/>
      <c r="BJ72" s="19">
        <f t="shared" ca="1" si="7"/>
        <v>0.97689810352506967</v>
      </c>
      <c r="BK72" s="18">
        <f t="shared" ca="1" si="8"/>
        <v>17.044756299276838</v>
      </c>
      <c r="BL72" s="17">
        <f t="shared" si="9"/>
        <v>4.455894703116309</v>
      </c>
      <c r="BM72" s="17">
        <f t="shared" ca="1" si="10"/>
        <v>2.9160578692854267</v>
      </c>
      <c r="BN72" s="16">
        <f t="shared" si="11"/>
        <v>3.2581576385208888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2.2999999999999998</v>
      </c>
      <c r="C73">
        <v>0.18576999999999999</v>
      </c>
      <c r="D73">
        <v>-0.12302</v>
      </c>
      <c r="E73">
        <v>-6.8839999999999998E-2</v>
      </c>
      <c r="F73">
        <v>1.93143</v>
      </c>
      <c r="G73">
        <v>1.9516800000000001</v>
      </c>
      <c r="H73" s="15"/>
      <c r="I73" s="11">
        <f t="shared" si="0"/>
        <v>9.8425196850393704</v>
      </c>
      <c r="J73" s="10">
        <f t="shared" si="1"/>
        <v>-4.7875196850393706</v>
      </c>
      <c r="K73" s="6">
        <v>98</v>
      </c>
      <c r="L73" s="10">
        <v>964.56692913385825</v>
      </c>
      <c r="M73" s="10">
        <v>677.95275590551182</v>
      </c>
      <c r="N73" s="10">
        <v>4.2650918635170605</v>
      </c>
      <c r="O73" s="10">
        <v>6.0660459835367568</v>
      </c>
      <c r="P73" s="10">
        <v>6.0778821581196967</v>
      </c>
      <c r="Q73" s="10">
        <v>0.22582872384078775</v>
      </c>
      <c r="R73" s="10">
        <v>3.7155824671443112</v>
      </c>
      <c r="S73" s="10">
        <v>0.82195656825970631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151</v>
      </c>
      <c r="Y73" s="6">
        <v>4</v>
      </c>
      <c r="Z73" s="14" t="s">
        <v>119</v>
      </c>
      <c r="AA73" s="9">
        <v>4</v>
      </c>
      <c r="AB73" s="7">
        <v>84.080337171786084</v>
      </c>
      <c r="AC73" s="6">
        <v>14.350661926626714</v>
      </c>
      <c r="AD73" s="13">
        <v>1.5690009015872066</v>
      </c>
      <c r="AE73" s="8">
        <v>607.78821581196974</v>
      </c>
      <c r="AF73" s="6">
        <v>658.30572865326678</v>
      </c>
      <c r="AG73" s="6">
        <v>330.84116185897722</v>
      </c>
      <c r="AH73" s="6">
        <v>0</v>
      </c>
      <c r="AI73" s="6">
        <v>2.6913680663601878</v>
      </c>
      <c r="AJ73" s="6"/>
      <c r="AK73" s="6"/>
      <c r="AL73" s="6"/>
      <c r="AM73" s="6"/>
      <c r="AN73" s="6">
        <v>6.0660459835367568</v>
      </c>
      <c r="AO73" s="6">
        <v>1.5559350950366302</v>
      </c>
      <c r="AP73" s="6">
        <v>2.6467292948718182</v>
      </c>
      <c r="AQ73" s="6">
        <v>111.47500000000001</v>
      </c>
      <c r="AR73" s="6"/>
      <c r="AS73" s="6"/>
      <c r="AT73" s="6">
        <v>9.072995255309193</v>
      </c>
      <c r="AU73" s="6">
        <v>1</v>
      </c>
      <c r="AV73" s="10"/>
      <c r="AW73" s="13">
        <v>98.745859297990009</v>
      </c>
      <c r="AX73" s="1" t="s">
        <v>150</v>
      </c>
      <c r="AY73" s="17">
        <v>4.7875196850393698</v>
      </c>
      <c r="AZ73" s="12">
        <v>100</v>
      </c>
      <c r="BA73" s="12">
        <v>0</v>
      </c>
      <c r="BB73" s="12">
        <v>0</v>
      </c>
      <c r="BC73" s="12">
        <v>0</v>
      </c>
      <c r="BD73" s="12">
        <v>100</v>
      </c>
      <c r="BE73" s="12">
        <v>0</v>
      </c>
      <c r="BF73" s="18">
        <v>84.080337171786084</v>
      </c>
      <c r="BG73" s="18">
        <v>14.350661926626714</v>
      </c>
      <c r="BH73" s="18">
        <v>1.5690009015872066</v>
      </c>
      <c r="BI73" s="15"/>
      <c r="BJ73" s="19">
        <f t="shared" ca="1" si="7"/>
        <v>0.97446610094694552</v>
      </c>
      <c r="BK73" s="18">
        <f t="shared" ca="1" si="8"/>
        <v>16.033722454392077</v>
      </c>
      <c r="BL73" s="17">
        <f t="shared" si="9"/>
        <v>4.0358277319098486</v>
      </c>
      <c r="BM73" s="17">
        <f t="shared" ca="1" si="10"/>
        <v>2.9093125092682643</v>
      </c>
      <c r="BN73" s="16">
        <f t="shared" si="11"/>
        <v>3.2491105230036328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2.2999999999999998</v>
      </c>
      <c r="C74">
        <v>0.18715999999999999</v>
      </c>
      <c r="D74">
        <v>-0.12089999999999999</v>
      </c>
      <c r="E74">
        <v>-6.8449999999999997E-2</v>
      </c>
      <c r="F74">
        <v>1.9306300000000001</v>
      </c>
      <c r="G74">
        <v>1.9519</v>
      </c>
      <c r="H74" s="15"/>
      <c r="I74" s="11">
        <f t="shared" si="0"/>
        <v>10.006561679790025</v>
      </c>
      <c r="J74" s="10">
        <f t="shared" si="1"/>
        <v>-4.951561679790025</v>
      </c>
      <c r="K74" s="6">
        <v>98</v>
      </c>
      <c r="L74" s="10">
        <v>980.64304461942243</v>
      </c>
      <c r="M74" s="10">
        <v>683.7926509186351</v>
      </c>
      <c r="N74" s="10">
        <v>4.3361767279090104</v>
      </c>
      <c r="O74" s="10">
        <v>6.4326461538461519</v>
      </c>
      <c r="P74" s="10">
        <v>6.4459859466985856</v>
      </c>
      <c r="Q74" s="10">
        <v>0.24058695116947063</v>
      </c>
      <c r="R74" s="10">
        <v>3.7323530202961592</v>
      </c>
      <c r="S74" s="10">
        <v>0.92637450364123286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151</v>
      </c>
      <c r="Y74" s="6">
        <v>4</v>
      </c>
      <c r="Z74" s="14" t="s">
        <v>119</v>
      </c>
      <c r="AA74" s="9">
        <v>4</v>
      </c>
      <c r="AB74" s="7">
        <v>83.077470130288347</v>
      </c>
      <c r="AC74" s="6">
        <v>15.270386762382856</v>
      </c>
      <c r="AD74" s="13">
        <v>1.652143107328804</v>
      </c>
      <c r="AE74" s="8">
        <v>644.59859466985858</v>
      </c>
      <c r="AF74" s="6">
        <v>700.6664028692793</v>
      </c>
      <c r="AG74" s="6">
        <v>358.44894600239394</v>
      </c>
      <c r="AH74" s="6">
        <v>0</v>
      </c>
      <c r="AI74" s="6">
        <v>2.6792749629043686</v>
      </c>
      <c r="AJ74" s="6"/>
      <c r="AK74" s="6"/>
      <c r="AL74" s="6"/>
      <c r="AM74" s="6"/>
      <c r="AN74" s="6">
        <v>6.4326461538461519</v>
      </c>
      <c r="AO74" s="6">
        <v>1.6395890680291529</v>
      </c>
      <c r="AP74" s="6">
        <v>2.8675915680191513</v>
      </c>
      <c r="AQ74" s="6">
        <v>111.47500000000001</v>
      </c>
      <c r="AR74" s="6"/>
      <c r="AS74" s="6"/>
      <c r="AT74" s="6">
        <v>9.5203082865522397</v>
      </c>
      <c r="AU74" s="6">
        <v>1</v>
      </c>
      <c r="AV74" s="10"/>
      <c r="AW74" s="13">
        <v>105.09996043039189</v>
      </c>
      <c r="AX74" s="1" t="s">
        <v>150</v>
      </c>
      <c r="AY74" s="17">
        <v>4.9515616797900304</v>
      </c>
      <c r="AZ74" s="12">
        <v>100</v>
      </c>
      <c r="BA74" s="12">
        <v>0</v>
      </c>
      <c r="BB74" s="12">
        <v>0</v>
      </c>
      <c r="BC74" s="12">
        <v>0</v>
      </c>
      <c r="BD74" s="12">
        <v>100</v>
      </c>
      <c r="BE74" s="12">
        <v>0</v>
      </c>
      <c r="BF74" s="18">
        <v>83.077470130288347</v>
      </c>
      <c r="BG74" s="18">
        <v>15.270386762382856</v>
      </c>
      <c r="BH74" s="18">
        <v>1.652143107328804</v>
      </c>
      <c r="BI74" s="15"/>
      <c r="BJ74" s="19">
        <f t="shared" ca="1" si="7"/>
        <v>0.96861023066824448</v>
      </c>
      <c r="BK74" s="18">
        <f t="shared" ca="1" si="8"/>
        <v>16.811655982817882</v>
      </c>
      <c r="BL74" s="17">
        <f t="shared" si="9"/>
        <v>4.0396324242892145</v>
      </c>
      <c r="BM74" s="17">
        <f t="shared" ca="1" si="10"/>
        <v>2.8935806198532625</v>
      </c>
      <c r="BN74" s="16">
        <f t="shared" si="11"/>
        <v>3.2289141743221603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2.2999999999999998</v>
      </c>
      <c r="C75">
        <v>0.18870000000000001</v>
      </c>
      <c r="D75">
        <v>-0.11828</v>
      </c>
      <c r="E75">
        <v>-6.8239999999999995E-2</v>
      </c>
      <c r="F75">
        <v>1.93035</v>
      </c>
      <c r="G75">
        <v>1.9532</v>
      </c>
      <c r="H75" s="15"/>
      <c r="I75" s="11">
        <f t="shared" si="0"/>
        <v>10.170603674540683</v>
      </c>
      <c r="J75" s="10">
        <f t="shared" si="1"/>
        <v>-5.115603674540683</v>
      </c>
      <c r="K75" s="6">
        <v>98</v>
      </c>
      <c r="L75" s="10">
        <v>996.71916010498694</v>
      </c>
      <c r="M75" s="10">
        <v>689.6325459317585</v>
      </c>
      <c r="N75" s="10">
        <v>4.4072615923009621</v>
      </c>
      <c r="O75" s="10">
        <v>6.8388074936133991</v>
      </c>
      <c r="P75" s="10">
        <v>6.8529569270724835</v>
      </c>
      <c r="Q75" s="10">
        <v>0.25882589249076726</v>
      </c>
      <c r="R75" s="10">
        <v>3.7768498364301726</v>
      </c>
      <c r="S75" s="10">
        <v>0.98259954576974751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151</v>
      </c>
      <c r="Y75" s="6">
        <v>4</v>
      </c>
      <c r="Z75" s="14" t="s">
        <v>119</v>
      </c>
      <c r="AA75" s="9">
        <v>4</v>
      </c>
      <c r="AB75" s="7">
        <v>82.611717772531648</v>
      </c>
      <c r="AC75" s="6">
        <v>15.698960225468539</v>
      </c>
      <c r="AD75" s="13">
        <v>1.6893220019998159</v>
      </c>
      <c r="AE75" s="8">
        <v>685.29569270724835</v>
      </c>
      <c r="AF75" s="6">
        <v>747.59968788470462</v>
      </c>
      <c r="AG75" s="6">
        <v>388.97176953043629</v>
      </c>
      <c r="AH75" s="6">
        <v>0</v>
      </c>
      <c r="AI75" s="6">
        <v>2.6477091843958149</v>
      </c>
      <c r="AJ75" s="6"/>
      <c r="AK75" s="6"/>
      <c r="AL75" s="6"/>
      <c r="AM75" s="6"/>
      <c r="AN75" s="6">
        <v>6.8388074936133991</v>
      </c>
      <c r="AO75" s="6">
        <v>1.7331418287377509</v>
      </c>
      <c r="AP75" s="6">
        <v>3.1117741562434897</v>
      </c>
      <c r="AQ75" s="6">
        <v>111.47500000000001</v>
      </c>
      <c r="AR75" s="6"/>
      <c r="AS75" s="6"/>
      <c r="AT75" s="6">
        <v>10.018478570068368</v>
      </c>
      <c r="AU75" s="6">
        <v>1</v>
      </c>
      <c r="AV75" s="10"/>
      <c r="AW75" s="13">
        <v>112.1399531827057</v>
      </c>
      <c r="AX75" s="1" t="s">
        <v>150</v>
      </c>
      <c r="AY75" s="17">
        <v>5.1156036745406803</v>
      </c>
      <c r="AZ75" s="12">
        <v>100</v>
      </c>
      <c r="BA75" s="12">
        <v>0</v>
      </c>
      <c r="BB75" s="12">
        <v>0</v>
      </c>
      <c r="BC75" s="12">
        <v>0</v>
      </c>
      <c r="BD75" s="12">
        <v>100</v>
      </c>
      <c r="BE75" s="12">
        <v>0</v>
      </c>
      <c r="BF75" s="18">
        <v>82.611717772531648</v>
      </c>
      <c r="BG75" s="18">
        <v>15.698960225468539</v>
      </c>
      <c r="BH75" s="18">
        <v>1.6893220019998159</v>
      </c>
      <c r="BI75" s="15"/>
      <c r="BJ75" s="19">
        <f t="shared" ca="1" si="7"/>
        <v>0.96314983567491597</v>
      </c>
      <c r="BK75" s="18">
        <f t="shared" ca="1" si="8"/>
        <v>17.68185363043753</v>
      </c>
      <c r="BL75" s="17">
        <f t="shared" si="9"/>
        <v>4.0730494531198671</v>
      </c>
      <c r="BM75" s="17">
        <f t="shared" ca="1" si="10"/>
        <v>2.8788867233132547</v>
      </c>
      <c r="BN75" s="16">
        <f t="shared" si="11"/>
        <v>3.2097089872297544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2.2000000000000002</v>
      </c>
      <c r="C76">
        <v>0.18831999999999999</v>
      </c>
      <c r="D76">
        <v>-0.11526</v>
      </c>
      <c r="E76">
        <v>-6.8169999999999994E-2</v>
      </c>
      <c r="F76">
        <v>1.9308799999999999</v>
      </c>
      <c r="G76">
        <v>1.9552499999999999</v>
      </c>
      <c r="H76" s="15"/>
      <c r="I76" s="11">
        <f t="shared" si="0"/>
        <v>10.334645669291337</v>
      </c>
      <c r="J76" s="10">
        <f t="shared" si="1"/>
        <v>-5.2796456692913374</v>
      </c>
      <c r="K76" s="6">
        <v>98</v>
      </c>
      <c r="L76" s="10">
        <v>1012.7952755905511</v>
      </c>
      <c r="M76" s="10">
        <v>695.47244094488178</v>
      </c>
      <c r="N76" s="10">
        <v>4.478346456692913</v>
      </c>
      <c r="O76" s="10">
        <v>6.7385858643201777</v>
      </c>
      <c r="P76" s="10">
        <v>6.7530051779814793</v>
      </c>
      <c r="Q76" s="10">
        <v>0.27984940500615502</v>
      </c>
      <c r="R76" s="10">
        <v>4.1440721224177111</v>
      </c>
      <c r="S76" s="10">
        <v>1.0013412264792521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151</v>
      </c>
      <c r="Y76" s="6">
        <v>4</v>
      </c>
      <c r="Z76" s="14" t="s">
        <v>119</v>
      </c>
      <c r="AA76" s="9">
        <v>4</v>
      </c>
      <c r="AB76" s="7">
        <v>91.178261399690143</v>
      </c>
      <c r="AC76" s="6">
        <v>7.9808295899870956</v>
      </c>
      <c r="AD76" s="13">
        <v>0.840909010322755</v>
      </c>
      <c r="AE76" s="8">
        <v>675.30051779814789</v>
      </c>
      <c r="AF76" s="6">
        <v>734.89500472778866</v>
      </c>
      <c r="AG76" s="6">
        <v>381.47538834861098</v>
      </c>
      <c r="AH76" s="6">
        <v>0</v>
      </c>
      <c r="AI76" s="6">
        <v>2.413085415648089</v>
      </c>
      <c r="AJ76" s="6"/>
      <c r="AK76" s="6"/>
      <c r="AL76" s="6"/>
      <c r="AM76" s="6"/>
      <c r="AN76" s="6">
        <v>6.7385858643201777</v>
      </c>
      <c r="AO76" s="6">
        <v>1.7392351792268683</v>
      </c>
      <c r="AP76" s="6">
        <v>3.0518031067888876</v>
      </c>
      <c r="AQ76" s="6">
        <v>111.47500000000001</v>
      </c>
      <c r="AR76" s="6"/>
      <c r="AS76" s="6"/>
      <c r="AT76" s="6">
        <v>9.6758575013277888</v>
      </c>
      <c r="AU76" s="6">
        <v>1</v>
      </c>
      <c r="AV76" s="10"/>
      <c r="AW76" s="13">
        <v>110.23425070916829</v>
      </c>
      <c r="AX76" s="1" t="s">
        <v>150</v>
      </c>
      <c r="AY76" s="17">
        <v>5.27964566929134</v>
      </c>
      <c r="AZ76" s="12">
        <v>100</v>
      </c>
      <c r="BA76" s="12">
        <v>0</v>
      </c>
      <c r="BB76" s="12">
        <v>0</v>
      </c>
      <c r="BC76" s="12">
        <v>0</v>
      </c>
      <c r="BD76" s="12">
        <v>100</v>
      </c>
      <c r="BE76" s="12">
        <v>0</v>
      </c>
      <c r="BF76" s="18">
        <v>91.178261399690143</v>
      </c>
      <c r="BG76" s="18">
        <v>7.9808295899870956</v>
      </c>
      <c r="BH76" s="18">
        <v>0.840909010322755</v>
      </c>
      <c r="BI76" s="15"/>
      <c r="BJ76" s="19">
        <f t="shared" ca="1" si="7"/>
        <v>0.97491032604630978</v>
      </c>
      <c r="BK76" s="18">
        <f t="shared" ca="1" si="8"/>
        <v>17.468253508307427</v>
      </c>
      <c r="BL76" s="17">
        <f t="shared" si="9"/>
        <v>4.4800222073470151</v>
      </c>
      <c r="BM76" s="17">
        <f t="shared" ca="1" si="10"/>
        <v>2.9093920009588685</v>
      </c>
      <c r="BN76" s="16">
        <f t="shared" si="11"/>
        <v>3.2376960275505691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2.2999999999999998</v>
      </c>
      <c r="C77">
        <v>0.18817999999999999</v>
      </c>
      <c r="D77">
        <v>-0.11387</v>
      </c>
      <c r="E77">
        <v>-6.8070000000000006E-2</v>
      </c>
      <c r="F77">
        <v>1.9283999999999999</v>
      </c>
      <c r="G77">
        <v>1.9561999999999999</v>
      </c>
      <c r="H77" s="15"/>
      <c r="I77" s="11">
        <f t="shared" ref="I77:I140" si="12">IF(A77="(m)",0,A77/0.3048)</f>
        <v>10.498687664041995</v>
      </c>
      <c r="J77" s="10">
        <f t="shared" ref="J77:J140" si="13">$J$7-I77</f>
        <v>-5.4436876640419953</v>
      </c>
      <c r="K77" s="6">
        <v>98</v>
      </c>
      <c r="L77" s="10">
        <v>1028.8713910761155</v>
      </c>
      <c r="M77" s="10">
        <v>701.31233595800518</v>
      </c>
      <c r="N77" s="10">
        <v>4.5494313210848638</v>
      </c>
      <c r="O77" s="10">
        <v>6.7016621061595201</v>
      </c>
      <c r="P77" s="10">
        <v>6.7164669629668454</v>
      </c>
      <c r="Q77" s="10">
        <v>0.28952578990562156</v>
      </c>
      <c r="R77" s="10">
        <v>4.3106858338171614</v>
      </c>
      <c r="S77" s="10">
        <v>1.028115056064256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151</v>
      </c>
      <c r="Y77" s="6">
        <v>4</v>
      </c>
      <c r="Z77" s="14" t="s">
        <v>119</v>
      </c>
      <c r="AA77" s="9">
        <v>4</v>
      </c>
      <c r="AB77" s="7">
        <v>95.096948331327681</v>
      </c>
      <c r="AC77" s="6">
        <v>4.5530516686723246</v>
      </c>
      <c r="AD77" s="13">
        <v>0.35</v>
      </c>
      <c r="AE77" s="8">
        <v>671.64669629668447</v>
      </c>
      <c r="AF77" s="6">
        <v>729.65073734456314</v>
      </c>
      <c r="AG77" s="6">
        <v>378.73502222251341</v>
      </c>
      <c r="AH77" s="6">
        <v>0</v>
      </c>
      <c r="AI77" s="6">
        <v>2.3198164713258369</v>
      </c>
      <c r="AJ77" s="6"/>
      <c r="AK77" s="6"/>
      <c r="AL77" s="6"/>
      <c r="AM77" s="6"/>
      <c r="AN77" s="6">
        <v>6.7016621061595201</v>
      </c>
      <c r="AO77" s="6">
        <v>1.7458157529606411</v>
      </c>
      <c r="AP77" s="6">
        <v>3.0298801777801074</v>
      </c>
      <c r="AQ77" s="6">
        <v>111.47500000000001</v>
      </c>
      <c r="AR77" s="6"/>
      <c r="AS77" s="6"/>
      <c r="AT77" s="6">
        <v>9.4458769728357002</v>
      </c>
      <c r="AU77" s="6">
        <v>1</v>
      </c>
      <c r="AV77" s="10"/>
      <c r="AW77" s="13">
        <v>109.44761060168447</v>
      </c>
      <c r="AX77" s="1" t="s">
        <v>150</v>
      </c>
      <c r="AY77" s="17">
        <v>5.4436876640419998</v>
      </c>
      <c r="AZ77" s="12">
        <v>100</v>
      </c>
      <c r="BA77" s="12">
        <v>0</v>
      </c>
      <c r="BB77" s="12">
        <v>0</v>
      </c>
      <c r="BC77" s="12">
        <v>0</v>
      </c>
      <c r="BD77" s="12">
        <v>100</v>
      </c>
      <c r="BE77" s="12">
        <v>0</v>
      </c>
      <c r="BF77" s="18">
        <v>95.096948331327681</v>
      </c>
      <c r="BG77" s="18">
        <v>4.5530516686723246</v>
      </c>
      <c r="BH77" s="18">
        <v>0.35</v>
      </c>
      <c r="BI77" s="15"/>
      <c r="BJ77" s="19">
        <f t="shared" ca="1" si="7"/>
        <v>0.98058167176037381</v>
      </c>
      <c r="BK77" s="18">
        <f t="shared" ca="1" si="8"/>
        <v>17.311050789576186</v>
      </c>
      <c r="BL77" s="17">
        <f t="shared" si="9"/>
        <v>4.6682413780485819</v>
      </c>
      <c r="BM77" s="17">
        <f t="shared" ca="1" si="10"/>
        <v>2.9239152716298644</v>
      </c>
      <c r="BN77" s="16">
        <f t="shared" si="11"/>
        <v>3.2493763432665776</v>
      </c>
      <c r="BO77" s="15"/>
      <c r="BP77" s="2"/>
    </row>
    <row r="78" spans="1:131" x14ac:dyDescent="0.2">
      <c r="A78">
        <v>3.25</v>
      </c>
      <c r="B78">
        <v>2.2000000000000002</v>
      </c>
      <c r="C78">
        <v>0.18790000000000001</v>
      </c>
      <c r="D78">
        <v>-0.11412</v>
      </c>
      <c r="E78">
        <v>-6.8129999999999996E-2</v>
      </c>
      <c r="F78">
        <v>1.9275</v>
      </c>
      <c r="G78">
        <v>1.95763</v>
      </c>
      <c r="H78" s="15"/>
      <c r="I78" s="11">
        <f t="shared" si="12"/>
        <v>10.662729658792651</v>
      </c>
      <c r="J78" s="10">
        <f t="shared" si="13"/>
        <v>-5.6077296587926515</v>
      </c>
      <c r="K78" s="6">
        <v>98</v>
      </c>
      <c r="L78" s="10">
        <v>1044.9475065616798</v>
      </c>
      <c r="M78" s="10">
        <v>707.15223097112857</v>
      </c>
      <c r="N78" s="10">
        <v>4.6205161854768155</v>
      </c>
      <c r="O78" s="10">
        <v>6.6278145898382093</v>
      </c>
      <c r="P78" s="10">
        <v>6.6423881207579205</v>
      </c>
      <c r="Q78" s="10">
        <v>0.28778543290931463</v>
      </c>
      <c r="R78" s="10">
        <v>4.3325597311901323</v>
      </c>
      <c r="S78" s="10">
        <v>1.0120507583132545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151</v>
      </c>
      <c r="Y78" s="6">
        <v>4</v>
      </c>
      <c r="Z78" s="14" t="s">
        <v>119</v>
      </c>
      <c r="AA78" s="9">
        <v>4</v>
      </c>
      <c r="AB78" s="7">
        <v>95.854438577295696</v>
      </c>
      <c r="AC78" s="6">
        <v>3.79556142270431</v>
      </c>
      <c r="AD78" s="13">
        <v>0.35</v>
      </c>
      <c r="AE78" s="8">
        <v>664.23881207579211</v>
      </c>
      <c r="AF78" s="6">
        <v>719.98992558553891</v>
      </c>
      <c r="AG78" s="6">
        <v>373.17910905684403</v>
      </c>
      <c r="AH78" s="6">
        <v>0</v>
      </c>
      <c r="AI78" s="6">
        <v>2.3081043587258403</v>
      </c>
      <c r="AJ78" s="6"/>
      <c r="AK78" s="6"/>
      <c r="AL78" s="6"/>
      <c r="AM78" s="6"/>
      <c r="AN78" s="6">
        <v>6.6278145898382093</v>
      </c>
      <c r="AO78" s="6">
        <v>1.7355139632166157</v>
      </c>
      <c r="AP78" s="6">
        <v>2.9854328724547523</v>
      </c>
      <c r="AQ78" s="6">
        <v>111.47500000000001</v>
      </c>
      <c r="AR78" s="6"/>
      <c r="AS78" s="6"/>
      <c r="AT78" s="6">
        <v>9.1641923615845187</v>
      </c>
      <c r="AU78" s="6">
        <v>1</v>
      </c>
      <c r="AV78" s="10"/>
      <c r="AW78" s="13">
        <v>107.99848883783083</v>
      </c>
      <c r="AX78" s="1" t="s">
        <v>150</v>
      </c>
      <c r="AY78" s="17">
        <v>5.6077296587926497</v>
      </c>
      <c r="AZ78" s="12">
        <v>100</v>
      </c>
      <c r="BA78" s="12">
        <v>0</v>
      </c>
      <c r="BB78" s="12">
        <v>0</v>
      </c>
      <c r="BC78" s="12">
        <v>0</v>
      </c>
      <c r="BD78" s="12">
        <v>100</v>
      </c>
      <c r="BE78" s="12">
        <v>0</v>
      </c>
      <c r="BF78" s="18">
        <v>95.854438577295696</v>
      </c>
      <c r="BG78" s="18">
        <v>3.79556142270431</v>
      </c>
      <c r="BH78" s="18">
        <v>0.35</v>
      </c>
      <c r="BI78" s="15"/>
      <c r="BJ78" s="19">
        <f t="shared" ca="1" si="7"/>
        <v>0.98376882308802771</v>
      </c>
      <c r="BK78" s="18">
        <f t="shared" ca="1" si="8"/>
        <v>17.002901056811396</v>
      </c>
      <c r="BL78" s="17">
        <f t="shared" si="9"/>
        <v>4.7024421524373947</v>
      </c>
      <c r="BM78" s="17">
        <f t="shared" ca="1" si="10"/>
        <v>2.9319183470609382</v>
      </c>
      <c r="BN78" s="16">
        <f t="shared" si="11"/>
        <v>3.2545861613895242</v>
      </c>
      <c r="BO78" s="15"/>
      <c r="BP78" s="2"/>
    </row>
    <row r="79" spans="1:131" x14ac:dyDescent="0.2">
      <c r="A79">
        <v>3.3</v>
      </c>
      <c r="B79">
        <v>2.2000000000000002</v>
      </c>
      <c r="C79">
        <v>0.18654999999999999</v>
      </c>
      <c r="D79">
        <v>-0.11794</v>
      </c>
      <c r="E79">
        <v>-6.8089999999999998E-2</v>
      </c>
      <c r="F79">
        <v>1.92513</v>
      </c>
      <c r="G79">
        <v>1.9584999999999999</v>
      </c>
      <c r="H79" s="15"/>
      <c r="I79" s="11">
        <f t="shared" si="12"/>
        <v>10.826771653543306</v>
      </c>
      <c r="J79" s="10">
        <f t="shared" si="13"/>
        <v>-5.7717716535433059</v>
      </c>
      <c r="K79" s="6">
        <v>98</v>
      </c>
      <c r="L79" s="10">
        <v>1061.0236220472439</v>
      </c>
      <c r="M79" s="10">
        <v>712.99212598425186</v>
      </c>
      <c r="N79" s="10">
        <v>4.6916010498687655</v>
      </c>
      <c r="O79" s="10">
        <v>6.2717640647175683</v>
      </c>
      <c r="P79" s="10">
        <v>6.2864918128956884</v>
      </c>
      <c r="Q79" s="10">
        <v>0.26119277800574464</v>
      </c>
      <c r="R79" s="10">
        <v>4.1548257085128348</v>
      </c>
      <c r="S79" s="10">
        <v>1.0227602901472568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151</v>
      </c>
      <c r="Y79" s="6">
        <v>4</v>
      </c>
      <c r="Z79" s="14" t="s">
        <v>119</v>
      </c>
      <c r="AA79" s="9">
        <v>4</v>
      </c>
      <c r="AB79" s="7">
        <v>93.088902552408683</v>
      </c>
      <c r="AC79" s="6">
        <v>6.5610974475913224</v>
      </c>
      <c r="AD79" s="13">
        <v>0.35</v>
      </c>
      <c r="AE79" s="8">
        <v>628.6491812895689</v>
      </c>
      <c r="AF79" s="6">
        <v>677.17411786730202</v>
      </c>
      <c r="AG79" s="6">
        <v>346.48688596717665</v>
      </c>
      <c r="AH79" s="6">
        <v>0</v>
      </c>
      <c r="AI79" s="6">
        <v>2.4068398295290629</v>
      </c>
      <c r="AJ79" s="6"/>
      <c r="AK79" s="6"/>
      <c r="AL79" s="6"/>
      <c r="AM79" s="6"/>
      <c r="AN79" s="6">
        <v>6.2717640647175683</v>
      </c>
      <c r="AO79" s="6">
        <v>1.6521954231374187</v>
      </c>
      <c r="AP79" s="6">
        <v>2.7718950877374131</v>
      </c>
      <c r="AQ79" s="6">
        <v>111.47500000000001</v>
      </c>
      <c r="AR79" s="6"/>
      <c r="AS79" s="6"/>
      <c r="AT79" s="6">
        <v>8.4561896881652316</v>
      </c>
      <c r="AU79" s="6">
        <v>1</v>
      </c>
      <c r="AV79" s="10"/>
      <c r="AW79" s="13">
        <v>101.57611768009529</v>
      </c>
      <c r="AX79" s="1" t="s">
        <v>150</v>
      </c>
      <c r="AY79" s="17">
        <v>5.7717716535433103</v>
      </c>
      <c r="AZ79" s="12">
        <v>100</v>
      </c>
      <c r="BA79" s="12">
        <v>0</v>
      </c>
      <c r="BB79" s="12">
        <v>0</v>
      </c>
      <c r="BC79" s="12">
        <v>0</v>
      </c>
      <c r="BD79" s="12">
        <v>100</v>
      </c>
      <c r="BE79" s="12">
        <v>0</v>
      </c>
      <c r="BF79" s="18">
        <v>93.088902552408683</v>
      </c>
      <c r="BG79" s="18">
        <v>6.5610974475913224</v>
      </c>
      <c r="BH79" s="18">
        <v>0.35</v>
      </c>
      <c r="BI79" s="15"/>
      <c r="BJ79" s="19">
        <f t="shared" ref="BJ79:BJ142" ca="1" si="14">IF((0.381*BM79)+(0.05*(M79/2116.217)-0.15)&lt;1,(0.381*BM79)+(0.05*(M79/2116.217)-0.15),1)</f>
        <v>0.98830424541751527</v>
      </c>
      <c r="BK79" s="18">
        <f t="shared" ref="BK79:BK142" ca="1" si="15">((P79-(L79/2000))/1.06)*(1.06/(M79/2000))^BJ79</f>
        <v>15.941511959651633</v>
      </c>
      <c r="BL79" s="17">
        <f t="shared" ref="BL79:BL142" si="16">(Q79/(P79-(L79/2000)))*100</f>
        <v>4.5377638199019925</v>
      </c>
      <c r="BM79" s="17">
        <f t="shared" ref="BM79:BM142" ca="1" si="17">SQRT(((3.47-LOG(BK79))^2)+((LOG(BL79)+1.22)^2))</f>
        <v>2.9434601915256966</v>
      </c>
      <c r="BN79" s="16">
        <f t="shared" ref="BN79:BN142" si="18">SQRT(((3.47-LOG(P79/1.06))^2)+((LOG(R79)+1.22)^2))</f>
        <v>3.2639749724239229</v>
      </c>
      <c r="BO79" s="15"/>
      <c r="BP79" s="2"/>
    </row>
    <row r="80" spans="1:131" x14ac:dyDescent="0.2">
      <c r="A80">
        <v>3.35</v>
      </c>
      <c r="B80">
        <v>2.2000000000000002</v>
      </c>
      <c r="C80">
        <v>0.18545</v>
      </c>
      <c r="D80">
        <v>-0.12045</v>
      </c>
      <c r="E80">
        <v>-6.787E-2</v>
      </c>
      <c r="F80">
        <v>1.9259299999999999</v>
      </c>
      <c r="G80">
        <v>1.95903</v>
      </c>
      <c r="H80" s="15"/>
      <c r="I80" s="11">
        <f t="shared" si="12"/>
        <v>10.990813648293964</v>
      </c>
      <c r="J80" s="10">
        <f t="shared" si="13"/>
        <v>-5.9358136482939639</v>
      </c>
      <c r="K80" s="6">
        <v>98</v>
      </c>
      <c r="L80" s="10">
        <v>1077.0997375328084</v>
      </c>
      <c r="M80" s="10">
        <v>718.83202099737525</v>
      </c>
      <c r="N80" s="10">
        <v>4.7626859142607181</v>
      </c>
      <c r="O80" s="10">
        <v>5.981648822026683</v>
      </c>
      <c r="P80" s="10">
        <v>5.9972247651260568</v>
      </c>
      <c r="Q80" s="10">
        <v>0.24371959376282307</v>
      </c>
      <c r="R80" s="10">
        <v>4.0638729296933445</v>
      </c>
      <c r="S80" s="10">
        <v>1.0816627152342708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33</v>
      </c>
      <c r="Y80" s="6">
        <v>3</v>
      </c>
      <c r="Z80" s="14" t="s">
        <v>119</v>
      </c>
      <c r="AA80" s="9">
        <v>4</v>
      </c>
      <c r="AB80" s="7">
        <v>92.156166243367096</v>
      </c>
      <c r="AC80" s="6">
        <v>7.4938337566329096</v>
      </c>
      <c r="AD80" s="13">
        <v>0.35</v>
      </c>
      <c r="AE80" s="8">
        <v>599.72247651260568</v>
      </c>
      <c r="AF80" s="6">
        <v>642.19704663054745</v>
      </c>
      <c r="AG80" s="6">
        <v>324.79185738445426</v>
      </c>
      <c r="AH80" s="6">
        <v>0</v>
      </c>
      <c r="AI80" s="6">
        <v>2.4607068609191454</v>
      </c>
      <c r="AJ80" s="6"/>
      <c r="AK80" s="6"/>
      <c r="AL80" s="6"/>
      <c r="AM80" s="6"/>
      <c r="AN80" s="6">
        <v>5.981648822026683</v>
      </c>
      <c r="AO80" s="6">
        <v>1.5882250524740049</v>
      </c>
      <c r="AP80" s="6">
        <v>2.5983348590756341</v>
      </c>
      <c r="AQ80" s="6">
        <v>111.47500000000001</v>
      </c>
      <c r="AR80" s="6"/>
      <c r="AS80" s="6"/>
      <c r="AT80" s="6">
        <v>7.8728804533859931</v>
      </c>
      <c r="AU80" s="6">
        <v>1</v>
      </c>
      <c r="AV80" s="10"/>
      <c r="AW80" s="13">
        <v>96.32955699458212</v>
      </c>
      <c r="AX80" s="1" t="s">
        <v>150</v>
      </c>
      <c r="AY80" s="17">
        <v>5.9358136482939603</v>
      </c>
      <c r="AZ80" s="12">
        <v>100</v>
      </c>
      <c r="BA80" s="12">
        <v>0</v>
      </c>
      <c r="BB80" s="12">
        <v>0</v>
      </c>
      <c r="BC80" s="12">
        <v>0</v>
      </c>
      <c r="BD80" s="12">
        <v>100</v>
      </c>
      <c r="BE80" s="12">
        <v>0</v>
      </c>
      <c r="BF80" s="18">
        <v>92.156166243367096</v>
      </c>
      <c r="BG80" s="18">
        <v>7.4938337566329096</v>
      </c>
      <c r="BH80" s="18">
        <v>0.35</v>
      </c>
      <c r="BI80" s="15"/>
      <c r="BJ80" s="19">
        <f t="shared" ca="1" si="14"/>
        <v>0.99379098914369468</v>
      </c>
      <c r="BK80" s="18">
        <f t="shared" ca="1" si="15"/>
        <v>15.085975067451038</v>
      </c>
      <c r="BL80" s="17">
        <f t="shared" si="16"/>
        <v>4.4648124020970323</v>
      </c>
      <c r="BM80" s="17">
        <f t="shared" ca="1" si="17"/>
        <v>2.9574989425434515</v>
      </c>
      <c r="BN80" s="16">
        <f t="shared" si="18"/>
        <v>3.2755218042806251</v>
      </c>
      <c r="BO80" s="15"/>
      <c r="BP80" s="2"/>
    </row>
    <row r="81" spans="1:68" x14ac:dyDescent="0.2">
      <c r="A81">
        <v>3.4</v>
      </c>
      <c r="B81">
        <v>2.2999999999999998</v>
      </c>
      <c r="C81">
        <v>0.18382000000000001</v>
      </c>
      <c r="D81">
        <v>-0.12354</v>
      </c>
      <c r="E81">
        <v>-6.7760000000000001E-2</v>
      </c>
      <c r="F81">
        <v>1.92683</v>
      </c>
      <c r="G81">
        <v>1.95943</v>
      </c>
      <c r="H81" s="15"/>
      <c r="I81" s="11">
        <f t="shared" si="12"/>
        <v>11.154855643044618</v>
      </c>
      <c r="J81" s="10">
        <f t="shared" si="13"/>
        <v>-6.0998556430446182</v>
      </c>
      <c r="K81" s="6">
        <v>98</v>
      </c>
      <c r="L81" s="10">
        <v>1093.1758530183724</v>
      </c>
      <c r="M81" s="10">
        <v>724.67191601049853</v>
      </c>
      <c r="N81" s="10">
        <v>4.8337707786526671</v>
      </c>
      <c r="O81" s="10">
        <v>5.5517507805847313</v>
      </c>
      <c r="P81" s="10">
        <v>5.5677508211447311</v>
      </c>
      <c r="Q81" s="10">
        <v>0.22220878128846933</v>
      </c>
      <c r="R81" s="10">
        <v>3.9909972343694635</v>
      </c>
      <c r="S81" s="10">
        <v>1.111113927777778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33</v>
      </c>
      <c r="Y81" s="6">
        <v>3</v>
      </c>
      <c r="Z81" s="14" t="s">
        <v>119</v>
      </c>
      <c r="AA81" s="9">
        <v>4</v>
      </c>
      <c r="AB81" s="7">
        <v>92.258635758175899</v>
      </c>
      <c r="AC81" s="6">
        <v>7.3913642418241068</v>
      </c>
      <c r="AD81" s="13">
        <v>0.35</v>
      </c>
      <c r="AE81" s="8">
        <v>556.77508211447309</v>
      </c>
      <c r="AF81" s="6">
        <v>590.72504642771116</v>
      </c>
      <c r="AG81" s="6">
        <v>292.58131158585485</v>
      </c>
      <c r="AH81" s="6">
        <v>0</v>
      </c>
      <c r="AI81" s="6">
        <v>2.5056394211157347</v>
      </c>
      <c r="AJ81" s="6"/>
      <c r="AK81" s="6"/>
      <c r="AL81" s="6"/>
      <c r="AM81" s="6"/>
      <c r="AN81" s="6">
        <v>5.5517507805847313</v>
      </c>
      <c r="AO81" s="6">
        <v>1.4943153529526005</v>
      </c>
      <c r="AP81" s="6">
        <v>2.3406504926868386</v>
      </c>
      <c r="AQ81" s="6">
        <v>111.47500000000001</v>
      </c>
      <c r="AR81" s="6"/>
      <c r="AS81" s="6"/>
      <c r="AT81" s="6">
        <v>7.1003666679976432</v>
      </c>
      <c r="AU81" s="6">
        <v>1</v>
      </c>
      <c r="AV81" s="10"/>
      <c r="AW81" s="13">
        <v>88.608756964156683</v>
      </c>
      <c r="AX81" s="1" t="s">
        <v>150</v>
      </c>
      <c r="AY81" s="17">
        <v>6.09985564304462</v>
      </c>
      <c r="AZ81" s="12">
        <v>100</v>
      </c>
      <c r="BA81" s="12">
        <v>0</v>
      </c>
      <c r="BB81" s="12">
        <v>0</v>
      </c>
      <c r="BC81" s="12">
        <v>0</v>
      </c>
      <c r="BD81" s="12">
        <v>100</v>
      </c>
      <c r="BE81" s="12">
        <v>0</v>
      </c>
      <c r="BF81" s="18">
        <v>92.258635758175899</v>
      </c>
      <c r="BG81" s="18">
        <v>7.3913642418241068</v>
      </c>
      <c r="BH81" s="18">
        <v>0.35</v>
      </c>
      <c r="BI81" s="15"/>
      <c r="BJ81" s="19">
        <f t="shared" ca="1" si="14"/>
        <v>1</v>
      </c>
      <c r="BK81" s="18">
        <f t="shared" ca="1" si="15"/>
        <v>13.857754892112588</v>
      </c>
      <c r="BL81" s="17">
        <f t="shared" si="16"/>
        <v>4.4254445822873087</v>
      </c>
      <c r="BM81" s="17">
        <f t="shared" ca="1" si="17"/>
        <v>2.9837575711538715</v>
      </c>
      <c r="BN81" s="16">
        <f t="shared" si="18"/>
        <v>3.297996530227735</v>
      </c>
      <c r="BO81" s="15"/>
      <c r="BP81" s="2"/>
    </row>
    <row r="82" spans="1:68" x14ac:dyDescent="0.2">
      <c r="A82">
        <v>3.45</v>
      </c>
      <c r="B82">
        <v>2.2000000000000002</v>
      </c>
      <c r="C82">
        <v>0.18212</v>
      </c>
      <c r="D82">
        <v>-0.12526999999999999</v>
      </c>
      <c r="E82">
        <v>-6.7489999999999994E-2</v>
      </c>
      <c r="F82">
        <v>1.92438</v>
      </c>
      <c r="G82">
        <v>1.95923</v>
      </c>
      <c r="H82" s="15"/>
      <c r="I82" s="11">
        <f t="shared" si="12"/>
        <v>11.318897637795276</v>
      </c>
      <c r="J82" s="10">
        <f t="shared" si="13"/>
        <v>-6.2638976377952762</v>
      </c>
      <c r="K82" s="6">
        <v>98</v>
      </c>
      <c r="L82" s="10">
        <v>1109.251968503937</v>
      </c>
      <c r="M82" s="10">
        <v>730.51181102362193</v>
      </c>
      <c r="N82" s="10">
        <v>4.9048556430446197</v>
      </c>
      <c r="O82" s="10">
        <v>5.103390860062448</v>
      </c>
      <c r="P82" s="10">
        <v>5.1204318671167135</v>
      </c>
      <c r="Q82" s="10">
        <v>0.21016551087402541</v>
      </c>
      <c r="R82" s="10">
        <v>4.1044489279059269</v>
      </c>
      <c r="S82" s="10">
        <v>1.1834032676572979</v>
      </c>
      <c r="T82" s="14" t="s">
        <v>33</v>
      </c>
      <c r="U82" s="6">
        <v>3</v>
      </c>
      <c r="V82" s="14" t="s">
        <v>33</v>
      </c>
      <c r="W82" s="6">
        <v>3</v>
      </c>
      <c r="X82" s="14" t="s">
        <v>33</v>
      </c>
      <c r="Y82" s="6">
        <v>3</v>
      </c>
      <c r="Z82" s="14" t="s">
        <v>119</v>
      </c>
      <c r="AA82" s="9">
        <v>4</v>
      </c>
      <c r="AB82" s="7">
        <v>96.734609752717901</v>
      </c>
      <c r="AC82" s="6">
        <v>2.9153902472821045</v>
      </c>
      <c r="AD82" s="13">
        <v>0.35</v>
      </c>
      <c r="AE82" s="8">
        <v>512.04318671167141</v>
      </c>
      <c r="AF82" s="6">
        <v>537.15363327820535</v>
      </c>
      <c r="AG82" s="6">
        <v>259.03239003375353</v>
      </c>
      <c r="AH82" s="6">
        <v>0</v>
      </c>
      <c r="AI82" s="6">
        <v>2.436380662946136</v>
      </c>
      <c r="AJ82" s="6"/>
      <c r="AK82" s="6"/>
      <c r="AL82" s="6"/>
      <c r="AM82" s="6"/>
      <c r="AN82" s="6">
        <v>5.103390860062448</v>
      </c>
      <c r="AO82" s="6">
        <v>1.4053426705630336</v>
      </c>
      <c r="AP82" s="6">
        <v>2.072259120270028</v>
      </c>
      <c r="AQ82" s="6">
        <v>111.47500000000001</v>
      </c>
      <c r="AR82" s="6"/>
      <c r="AS82" s="6"/>
      <c r="AT82" s="6">
        <v>6.3280860889608723</v>
      </c>
      <c r="AU82" s="6">
        <v>1</v>
      </c>
      <c r="AV82" s="10"/>
      <c r="AW82" s="13">
        <v>80.573044991730796</v>
      </c>
      <c r="AX82" s="1" t="s">
        <v>150</v>
      </c>
      <c r="AY82" s="17">
        <v>6.2638976377952797</v>
      </c>
      <c r="AZ82" s="12">
        <v>100</v>
      </c>
      <c r="BA82" s="12">
        <v>0</v>
      </c>
      <c r="BB82" s="12">
        <v>0</v>
      </c>
      <c r="BC82" s="12">
        <v>0</v>
      </c>
      <c r="BD82" s="12">
        <v>100</v>
      </c>
      <c r="BE82" s="12">
        <v>0</v>
      </c>
      <c r="BF82" s="18">
        <v>96.734609752717901</v>
      </c>
      <c r="BG82" s="18">
        <v>2.9153902472821045</v>
      </c>
      <c r="BH82" s="18">
        <v>0.35</v>
      </c>
      <c r="BI82" s="15"/>
      <c r="BJ82" s="19">
        <f t="shared" ca="1" si="14"/>
        <v>1</v>
      </c>
      <c r="BK82" s="18">
        <f t="shared" ca="1" si="15"/>
        <v>12.500293120427326</v>
      </c>
      <c r="BL82" s="17">
        <f t="shared" si="16"/>
        <v>4.6030321101202896</v>
      </c>
      <c r="BM82" s="17">
        <f t="shared" ca="1" si="17"/>
        <v>3.029416193680476</v>
      </c>
      <c r="BN82" s="16">
        <f t="shared" si="18"/>
        <v>3.3350585181176462</v>
      </c>
      <c r="BO82" s="15"/>
      <c r="BP82" s="2"/>
    </row>
    <row r="83" spans="1:68" x14ac:dyDescent="0.2">
      <c r="A83">
        <v>3.5</v>
      </c>
      <c r="B83">
        <v>2.2999999999999998</v>
      </c>
      <c r="C83">
        <v>0.18068999999999999</v>
      </c>
      <c r="D83">
        <v>-0.12691</v>
      </c>
      <c r="E83">
        <v>-6.7330000000000001E-2</v>
      </c>
      <c r="F83">
        <v>1.9233</v>
      </c>
      <c r="G83">
        <v>1.9599500000000001</v>
      </c>
      <c r="H83" s="15"/>
      <c r="I83" s="11">
        <f t="shared" si="12"/>
        <v>11.48293963254593</v>
      </c>
      <c r="J83" s="10">
        <f t="shared" si="13"/>
        <v>-6.4279396325459306</v>
      </c>
      <c r="K83" s="6">
        <v>98</v>
      </c>
      <c r="L83" s="10">
        <v>1125.328083989501</v>
      </c>
      <c r="M83" s="10">
        <v>736.35170603674521</v>
      </c>
      <c r="N83" s="10">
        <v>4.9759405074365697</v>
      </c>
      <c r="O83" s="10">
        <v>4.7262410445642891</v>
      </c>
      <c r="P83" s="10">
        <v>4.7438989206521924</v>
      </c>
      <c r="Q83" s="10">
        <v>0.19874876897825189</v>
      </c>
      <c r="R83" s="10">
        <v>4.1895658466291241</v>
      </c>
      <c r="S83" s="10">
        <v>1.2262413949933069</v>
      </c>
      <c r="T83" s="14" t="s">
        <v>33</v>
      </c>
      <c r="U83" s="6">
        <v>3</v>
      </c>
      <c r="V83" s="14" t="s">
        <v>33</v>
      </c>
      <c r="W83" s="6">
        <v>3</v>
      </c>
      <c r="X83" s="14" t="s">
        <v>33</v>
      </c>
      <c r="Y83" s="6">
        <v>3</v>
      </c>
      <c r="Z83" s="14" t="s">
        <v>33</v>
      </c>
      <c r="AA83" s="9">
        <v>3</v>
      </c>
      <c r="AB83" s="7">
        <v>97.81</v>
      </c>
      <c r="AC83" s="6">
        <v>1.8400000000000034</v>
      </c>
      <c r="AD83" s="13">
        <v>0.35</v>
      </c>
      <c r="AE83" s="8">
        <v>474.38989206521927</v>
      </c>
      <c r="AF83" s="6">
        <v>491.90998572440498</v>
      </c>
      <c r="AG83" s="6">
        <v>237.19494603260961</v>
      </c>
      <c r="AH83" s="6">
        <v>0</v>
      </c>
      <c r="AI83" s="6">
        <v>2.3868821653789936</v>
      </c>
      <c r="AJ83" s="6"/>
      <c r="AK83" s="6"/>
      <c r="AL83" s="6"/>
      <c r="AM83" s="6"/>
      <c r="AN83" s="6">
        <v>4.7262410445642891</v>
      </c>
      <c r="AO83" s="6">
        <v>1.3290890501960546</v>
      </c>
      <c r="AP83" s="6">
        <v>1</v>
      </c>
      <c r="AQ83" s="6">
        <v>111.47500000000001</v>
      </c>
      <c r="AR83" s="6"/>
      <c r="AS83" s="6"/>
      <c r="AT83" s="6">
        <v>5.6831282823994638</v>
      </c>
      <c r="AU83" s="6">
        <v>1</v>
      </c>
      <c r="AV83" s="10"/>
      <c r="AW83" s="13">
        <v>73.786497858660752</v>
      </c>
      <c r="AX83" s="1" t="s">
        <v>150</v>
      </c>
      <c r="AY83" s="17">
        <v>6.4279396325459297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4"/>
        <v>1</v>
      </c>
      <c r="BK83" s="18">
        <f t="shared" ca="1" si="15"/>
        <v>11.356624407545791</v>
      </c>
      <c r="BL83" s="17">
        <f t="shared" si="16"/>
        <v>4.7533509775482496</v>
      </c>
      <c r="BM83" s="17">
        <f t="shared" ca="1" si="17"/>
        <v>3.0707702093222422</v>
      </c>
      <c r="BN83" s="16">
        <f t="shared" si="18"/>
        <v>3.3676859504857308</v>
      </c>
      <c r="BO83" s="15"/>
      <c r="BP83" s="2"/>
    </row>
    <row r="84" spans="1:68" x14ac:dyDescent="0.2">
      <c r="A84">
        <v>3.55</v>
      </c>
      <c r="B84">
        <v>2.2000000000000002</v>
      </c>
      <c r="C84">
        <v>0.17898</v>
      </c>
      <c r="D84">
        <v>-0.12770999999999999</v>
      </c>
      <c r="E84">
        <v>-6.7159999999999997E-2</v>
      </c>
      <c r="F84">
        <v>1.9221299999999999</v>
      </c>
      <c r="G84">
        <v>1.96183</v>
      </c>
      <c r="H84" s="15"/>
      <c r="I84" s="11">
        <f t="shared" si="12"/>
        <v>11.646981627296586</v>
      </c>
      <c r="J84" s="10">
        <f t="shared" si="13"/>
        <v>-6.5919816272965868</v>
      </c>
      <c r="K84" s="6">
        <v>98</v>
      </c>
      <c r="L84" s="10">
        <v>1141.4041994750653</v>
      </c>
      <c r="M84" s="10">
        <v>742.19160104986861</v>
      </c>
      <c r="N84" s="10">
        <v>5.0470253718285214</v>
      </c>
      <c r="O84" s="10">
        <v>4.2752437127448202</v>
      </c>
      <c r="P84" s="10">
        <v>4.2935570121809645</v>
      </c>
      <c r="Q84" s="10">
        <v>0.19317962659006971</v>
      </c>
      <c r="R84" s="10">
        <v>4.4992910549926943</v>
      </c>
      <c r="S84" s="10">
        <v>1.271756905287819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429.35570121809644</v>
      </c>
      <c r="AF84" s="6">
        <v>437.98293087569778</v>
      </c>
      <c r="AG84" s="6">
        <v>214.67785060904822</v>
      </c>
      <c r="AH84" s="6">
        <v>0</v>
      </c>
      <c r="AI84" s="6">
        <v>2.2225723736861558</v>
      </c>
      <c r="AJ84" s="6"/>
      <c r="AK84" s="6"/>
      <c r="AL84" s="6"/>
      <c r="AM84" s="6"/>
      <c r="AN84" s="6">
        <v>4.2752437127448202</v>
      </c>
      <c r="AO84" s="6">
        <v>1.2442950321134725</v>
      </c>
      <c r="AP84" s="6">
        <v>1</v>
      </c>
      <c r="AQ84" s="6">
        <v>111.47500000000001</v>
      </c>
      <c r="AR84" s="6"/>
      <c r="AS84" s="6"/>
      <c r="AT84" s="6">
        <v>4.9564332200121379</v>
      </c>
      <c r="AU84" s="6">
        <v>1</v>
      </c>
      <c r="AV84" s="10"/>
      <c r="AW84" s="13">
        <v>65.697439631354655</v>
      </c>
      <c r="AX84" s="1" t="s">
        <v>150</v>
      </c>
      <c r="AY84" s="17">
        <v>6.5919816272965903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4"/>
        <v>1</v>
      </c>
      <c r="BK84" s="18">
        <f t="shared" ca="1" si="15"/>
        <v>10.032058856977795</v>
      </c>
      <c r="BL84" s="17">
        <f t="shared" si="16"/>
        <v>5.1890184047833223</v>
      </c>
      <c r="BM84" s="17">
        <f t="shared" ca="1" si="17"/>
        <v>3.1366526351327466</v>
      </c>
      <c r="BN84" s="16">
        <f t="shared" si="18"/>
        <v>3.4208931492832786</v>
      </c>
      <c r="BO84" s="15"/>
      <c r="BP84" s="2"/>
    </row>
    <row r="85" spans="1:68" x14ac:dyDescent="0.2">
      <c r="A85">
        <v>3.6</v>
      </c>
      <c r="B85">
        <v>2.2999999999999998</v>
      </c>
      <c r="C85">
        <v>0.17891000000000001</v>
      </c>
      <c r="D85">
        <v>-0.12045</v>
      </c>
      <c r="E85">
        <v>-6.7030000000000006E-2</v>
      </c>
      <c r="F85">
        <v>1.9178999999999999</v>
      </c>
      <c r="G85">
        <v>1.96305</v>
      </c>
      <c r="H85" s="15"/>
      <c r="I85" s="11">
        <f t="shared" si="12"/>
        <v>11.811023622047244</v>
      </c>
      <c r="J85" s="10">
        <f t="shared" si="13"/>
        <v>-6.7560236220472447</v>
      </c>
      <c r="K85" s="6">
        <v>98</v>
      </c>
      <c r="L85" s="10">
        <v>1157.4803149606298</v>
      </c>
      <c r="M85" s="10">
        <v>748.03149606299201</v>
      </c>
      <c r="N85" s="10">
        <v>5.1181102362204722</v>
      </c>
      <c r="O85" s="10">
        <v>4.256781833664494</v>
      </c>
      <c r="P85" s="10">
        <v>4.2755963391904697</v>
      </c>
      <c r="Q85" s="10">
        <v>0.24371959376282307</v>
      </c>
      <c r="R85" s="10">
        <v>5.7002479754430766</v>
      </c>
      <c r="S85" s="10">
        <v>1.3065628837483256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427.55963391904697</v>
      </c>
      <c r="AF85" s="6">
        <v>434.92425667178287</v>
      </c>
      <c r="AG85" s="6">
        <v>213.77981695952349</v>
      </c>
      <c r="AH85" s="6">
        <v>0</v>
      </c>
      <c r="AI85" s="6">
        <v>1.7543096446120323</v>
      </c>
      <c r="AJ85" s="6"/>
      <c r="AK85" s="6"/>
      <c r="AL85" s="6"/>
      <c r="AM85" s="6"/>
      <c r="AN85" s="6">
        <v>4.256781833664494</v>
      </c>
      <c r="AO85" s="6">
        <v>1.2910644769729434</v>
      </c>
      <c r="AP85" s="6">
        <v>1</v>
      </c>
      <c r="AQ85" s="6">
        <v>111.47500000000001</v>
      </c>
      <c r="AR85" s="6"/>
      <c r="AS85" s="6"/>
      <c r="AT85" s="6">
        <v>4.8483690553514283</v>
      </c>
      <c r="AU85" s="6">
        <v>1</v>
      </c>
      <c r="AV85" s="10"/>
      <c r="AW85" s="13">
        <v>65.238638500767436</v>
      </c>
      <c r="AX85" s="1" t="s">
        <v>150</v>
      </c>
      <c r="AY85" s="17">
        <v>6.7560236220472403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4"/>
        <v>1</v>
      </c>
      <c r="BK85" s="18">
        <f t="shared" ca="1" si="15"/>
        <v>9.8842260016250467</v>
      </c>
      <c r="BL85" s="17">
        <f t="shared" si="16"/>
        <v>6.5926176671032701</v>
      </c>
      <c r="BM85" s="17">
        <f t="shared" ca="1" si="17"/>
        <v>3.2068155357870789</v>
      </c>
      <c r="BN85" s="16">
        <f t="shared" si="18"/>
        <v>3.4797159541193077</v>
      </c>
      <c r="BO85" s="15"/>
      <c r="BP85" s="2"/>
    </row>
    <row r="86" spans="1:68" x14ac:dyDescent="0.2">
      <c r="A86">
        <v>3.65</v>
      </c>
      <c r="B86">
        <v>2.2000000000000002</v>
      </c>
      <c r="C86">
        <v>0.18196999999999999</v>
      </c>
      <c r="D86">
        <v>-0.12347</v>
      </c>
      <c r="E86">
        <v>-6.6750000000000004E-2</v>
      </c>
      <c r="F86">
        <v>1.91753</v>
      </c>
      <c r="G86">
        <v>1.9614</v>
      </c>
      <c r="H86" s="15"/>
      <c r="I86" s="11">
        <f t="shared" si="12"/>
        <v>11.975065616797899</v>
      </c>
      <c r="J86" s="10">
        <f t="shared" si="13"/>
        <v>-6.9200656167978991</v>
      </c>
      <c r="K86" s="6">
        <v>98</v>
      </c>
      <c r="L86" s="10">
        <v>1173.5564304461939</v>
      </c>
      <c r="M86" s="10">
        <v>753.87139107611529</v>
      </c>
      <c r="N86" s="10">
        <v>5.1891951006124231</v>
      </c>
      <c r="O86" s="10">
        <v>5.0638296906045968</v>
      </c>
      <c r="P86" s="10">
        <v>5.0837237169394403</v>
      </c>
      <c r="Q86" s="10">
        <v>0.22269608124743531</v>
      </c>
      <c r="R86" s="10">
        <v>4.3805701026865655</v>
      </c>
      <c r="S86" s="10">
        <v>1.3815296065863447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508.37237169394405</v>
      </c>
      <c r="AF86" s="6">
        <v>529.05241196662871</v>
      </c>
      <c r="AG86" s="6">
        <v>256.27927877045801</v>
      </c>
      <c r="AH86" s="6">
        <v>0</v>
      </c>
      <c r="AI86" s="6">
        <v>2.282807891572626</v>
      </c>
      <c r="AJ86" s="6"/>
      <c r="AK86" s="6"/>
      <c r="AL86" s="6"/>
      <c r="AM86" s="6"/>
      <c r="AN86" s="6">
        <v>5.0638296906045968</v>
      </c>
      <c r="AO86" s="6">
        <v>1.4260210829197608</v>
      </c>
      <c r="AP86" s="6">
        <v>2.0502342301636642</v>
      </c>
      <c r="AQ86" s="6">
        <v>111.47500000000001</v>
      </c>
      <c r="AR86" s="6"/>
      <c r="AS86" s="6"/>
      <c r="AT86" s="6">
        <v>5.8700947465588929</v>
      </c>
      <c r="AU86" s="6">
        <v>1</v>
      </c>
      <c r="AV86" s="10"/>
      <c r="AW86" s="13">
        <v>79.357861794994307</v>
      </c>
      <c r="AX86" s="1" t="s">
        <v>150</v>
      </c>
      <c r="AY86" s="17">
        <v>6.9200656167979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4"/>
        <v>1</v>
      </c>
      <c r="BK86" s="18">
        <f t="shared" ca="1" si="15"/>
        <v>11.930272338089839</v>
      </c>
      <c r="BL86" s="17">
        <f t="shared" si="16"/>
        <v>4.9521632219567531</v>
      </c>
      <c r="BM86" s="17">
        <f t="shared" ca="1" si="17"/>
        <v>3.0650550097813474</v>
      </c>
      <c r="BN86" s="16">
        <f t="shared" si="18"/>
        <v>3.3532832528986152</v>
      </c>
      <c r="BO86" s="15"/>
      <c r="BP86" s="2"/>
    </row>
    <row r="87" spans="1:68" x14ac:dyDescent="0.2">
      <c r="A87">
        <v>3.7</v>
      </c>
      <c r="B87">
        <v>2.2000000000000002</v>
      </c>
      <c r="C87">
        <v>0.17984</v>
      </c>
      <c r="D87">
        <v>-0.1211</v>
      </c>
      <c r="E87">
        <v>-6.0240000000000002E-2</v>
      </c>
      <c r="F87">
        <v>1.9198</v>
      </c>
      <c r="G87">
        <v>1.9663299999999999</v>
      </c>
      <c r="H87" s="15"/>
      <c r="I87" s="11">
        <f t="shared" si="12"/>
        <v>12.139107611548557</v>
      </c>
      <c r="J87" s="10">
        <f t="shared" si="13"/>
        <v>-7.0841076115485571</v>
      </c>
      <c r="K87" s="6">
        <v>98</v>
      </c>
      <c r="L87" s="10">
        <v>1189.6325459317584</v>
      </c>
      <c r="M87" s="10">
        <v>759.71128608923868</v>
      </c>
      <c r="N87" s="10">
        <v>5.2602799650043748</v>
      </c>
      <c r="O87" s="10">
        <v>4.5020610843031506</v>
      </c>
      <c r="P87" s="10">
        <v>4.5470539694441623</v>
      </c>
      <c r="Q87" s="10">
        <v>0.23919466557242502</v>
      </c>
      <c r="R87" s="10">
        <v>5.2604316372709441</v>
      </c>
      <c r="S87" s="10">
        <v>3.1245059125702812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454.70539694441624</v>
      </c>
      <c r="AF87" s="6">
        <v>464.96914076215091</v>
      </c>
      <c r="AG87" s="6">
        <v>227.35269847220812</v>
      </c>
      <c r="AH87" s="6">
        <v>0</v>
      </c>
      <c r="AI87" s="6">
        <v>1.900984689003181</v>
      </c>
      <c r="AJ87" s="6"/>
      <c r="AK87" s="6"/>
      <c r="AL87" s="6"/>
      <c r="AM87" s="6"/>
      <c r="AN87" s="6">
        <v>4.5020610843031506</v>
      </c>
      <c r="AO87" s="6">
        <v>1.3455832723916752</v>
      </c>
      <c r="AP87" s="6">
        <v>1</v>
      </c>
      <c r="AQ87" s="6">
        <v>111.47500000000001</v>
      </c>
      <c r="AR87" s="6"/>
      <c r="AS87" s="6"/>
      <c r="AT87" s="6">
        <v>5.0531537416064181</v>
      </c>
      <c r="AU87" s="6">
        <v>1</v>
      </c>
      <c r="AV87" s="10"/>
      <c r="AW87" s="13">
        <v>69.745371114322637</v>
      </c>
      <c r="AX87" s="1" t="s">
        <v>150</v>
      </c>
      <c r="AY87" s="17">
        <v>7.0841076115485597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4"/>
        <v>1</v>
      </c>
      <c r="BK87" s="18">
        <f t="shared" ca="1" si="15"/>
        <v>10.404578078135955</v>
      </c>
      <c r="BL87" s="17">
        <f t="shared" si="16"/>
        <v>6.0521325877126264</v>
      </c>
      <c r="BM87" s="17">
        <f t="shared" ca="1" si="17"/>
        <v>3.1660298735668624</v>
      </c>
      <c r="BN87" s="16">
        <f t="shared" si="18"/>
        <v>3.4379354523644614</v>
      </c>
      <c r="BO87" s="15"/>
      <c r="BP87" s="2"/>
    </row>
    <row r="88" spans="1:68" x14ac:dyDescent="0.2">
      <c r="A88">
        <v>3.75</v>
      </c>
      <c r="B88">
        <v>0.5</v>
      </c>
      <c r="C88">
        <v>0.18143999999999999</v>
      </c>
      <c r="D88">
        <v>-0.12408</v>
      </c>
      <c r="E88">
        <v>-6.0170000000000001E-2</v>
      </c>
      <c r="F88">
        <v>1.9168799999999999</v>
      </c>
      <c r="G88">
        <v>1.96533</v>
      </c>
      <c r="H88" s="15"/>
      <c r="I88" s="11">
        <f t="shared" si="12"/>
        <v>12.303149606299211</v>
      </c>
      <c r="J88" s="10">
        <f t="shared" si="13"/>
        <v>-7.2481496062992115</v>
      </c>
      <c r="K88" s="6">
        <v>98</v>
      </c>
      <c r="L88" s="10">
        <v>1205.7086614173224</v>
      </c>
      <c r="M88" s="10">
        <v>765.55118110236197</v>
      </c>
      <c r="N88" s="10">
        <v>5.3313648293963247</v>
      </c>
      <c r="O88" s="10">
        <v>4.9240468918535312</v>
      </c>
      <c r="P88" s="10">
        <v>4.9693096571967601</v>
      </c>
      <c r="Q88" s="10">
        <v>0.2184496101764464</v>
      </c>
      <c r="R88" s="10">
        <v>4.3959749994665485</v>
      </c>
      <c r="S88" s="10">
        <v>3.1432475932797859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496.93096571967601</v>
      </c>
      <c r="AF88" s="6">
        <v>513.70062664565864</v>
      </c>
      <c r="AG88" s="6">
        <v>248.465482859838</v>
      </c>
      <c r="AH88" s="6">
        <v>0</v>
      </c>
      <c r="AI88" s="6">
        <v>2.2748082055092445</v>
      </c>
      <c r="AJ88" s="6"/>
      <c r="AK88" s="6"/>
      <c r="AL88" s="6"/>
      <c r="AM88" s="6"/>
      <c r="AN88" s="6">
        <v>4.9240468918535312</v>
      </c>
      <c r="AO88" s="6">
        <v>1.4084149538122739</v>
      </c>
      <c r="AP88" s="6">
        <v>1</v>
      </c>
      <c r="AQ88" s="6">
        <v>111.47500000000001</v>
      </c>
      <c r="AR88" s="6"/>
      <c r="AS88" s="6"/>
      <c r="AT88" s="6">
        <v>5.5321220666158704</v>
      </c>
      <c r="AU88" s="6">
        <v>1</v>
      </c>
      <c r="AV88" s="10"/>
      <c r="AW88" s="13">
        <v>77.055093996848797</v>
      </c>
      <c r="AX88" s="1" t="s">
        <v>150</v>
      </c>
      <c r="AY88" s="17">
        <v>7.2481496062992097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4"/>
        <v>1</v>
      </c>
      <c r="BK88" s="18">
        <f t="shared" ca="1" si="15"/>
        <v>11.407350505816174</v>
      </c>
      <c r="BL88" s="17">
        <f t="shared" si="16"/>
        <v>5.0029049616349441</v>
      </c>
      <c r="BM88" s="17">
        <f t="shared" ca="1" si="17"/>
        <v>3.0830328108147982</v>
      </c>
      <c r="BN88" s="16">
        <f t="shared" si="18"/>
        <v>3.3623549216061721</v>
      </c>
      <c r="BO88" s="15"/>
      <c r="BP88" s="2"/>
    </row>
    <row r="89" spans="1:68" x14ac:dyDescent="0.2">
      <c r="A89">
        <v>3.8</v>
      </c>
      <c r="B89">
        <v>2.2000000000000002</v>
      </c>
      <c r="C89">
        <v>0.18151999999999999</v>
      </c>
      <c r="D89">
        <v>-0.10503</v>
      </c>
      <c r="E89">
        <v>-6.0510000000000001E-2</v>
      </c>
      <c r="F89">
        <v>1.9166799999999999</v>
      </c>
      <c r="G89">
        <v>1.9690300000000001</v>
      </c>
      <c r="H89" s="15"/>
      <c r="I89" s="11">
        <f t="shared" si="12"/>
        <v>12.467191601049867</v>
      </c>
      <c r="J89" s="10">
        <f t="shared" si="13"/>
        <v>-7.4121916010498676</v>
      </c>
      <c r="K89" s="6">
        <v>98</v>
      </c>
      <c r="L89" s="10">
        <v>1221.7847769028867</v>
      </c>
      <c r="M89" s="10">
        <v>771.39107611548536</v>
      </c>
      <c r="N89" s="10">
        <v>5.4024496937882756</v>
      </c>
      <c r="O89" s="10">
        <v>4.9451461822310501</v>
      </c>
      <c r="P89" s="10">
        <v>4.989098100877797</v>
      </c>
      <c r="Q89" s="10">
        <v>0.35106481329503481</v>
      </c>
      <c r="R89" s="10">
        <v>7.0366388111965055</v>
      </c>
      <c r="S89" s="10">
        <v>3.0522165726907633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498.9098100877797</v>
      </c>
      <c r="AF89" s="6">
        <v>515.08302499133572</v>
      </c>
      <c r="AG89" s="6">
        <v>249.45490504388985</v>
      </c>
      <c r="AH89" s="6">
        <v>0</v>
      </c>
      <c r="AI89" s="6">
        <v>1.4211330534811983</v>
      </c>
      <c r="AJ89" s="6"/>
      <c r="AK89" s="6"/>
      <c r="AL89" s="6"/>
      <c r="AM89" s="6"/>
      <c r="AN89" s="6">
        <v>4.9451461822310501</v>
      </c>
      <c r="AO89" s="6">
        <v>1.5278360351388733</v>
      </c>
      <c r="AP89" s="6">
        <v>1</v>
      </c>
      <c r="AQ89" s="6">
        <v>111.47500000000001</v>
      </c>
      <c r="AR89" s="6"/>
      <c r="AS89" s="6"/>
      <c r="AT89" s="6">
        <v>5.4711334504791989</v>
      </c>
      <c r="AU89" s="6">
        <v>1</v>
      </c>
      <c r="AV89" s="10"/>
      <c r="AW89" s="13">
        <v>77.262453748700352</v>
      </c>
      <c r="AX89" s="1" t="s">
        <v>150</v>
      </c>
      <c r="AY89" s="17">
        <v>7.4121916010498703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4"/>
        <v>1</v>
      </c>
      <c r="BK89" s="18">
        <f t="shared" ca="1" si="15"/>
        <v>11.351455436777416</v>
      </c>
      <c r="BL89" s="17">
        <f t="shared" si="16"/>
        <v>8.0184631868400391</v>
      </c>
      <c r="BM89" s="17">
        <f t="shared" ca="1" si="17"/>
        <v>3.2161684024371966</v>
      </c>
      <c r="BN89" s="16">
        <f t="shared" si="18"/>
        <v>3.4783323439207843</v>
      </c>
      <c r="BO89" s="15"/>
      <c r="BP89" s="2"/>
    </row>
    <row r="90" spans="1:68" x14ac:dyDescent="0.2">
      <c r="A90">
        <v>3.85</v>
      </c>
      <c r="B90">
        <v>2.2000000000000002</v>
      </c>
      <c r="C90">
        <v>0.19844999999999999</v>
      </c>
      <c r="D90">
        <v>-9.1090000000000004E-2</v>
      </c>
      <c r="E90">
        <v>-6.4549999999999996E-2</v>
      </c>
      <c r="F90">
        <v>1.9179299999999999</v>
      </c>
      <c r="G90">
        <v>1.9738</v>
      </c>
      <c r="H90" s="15"/>
      <c r="I90" s="11">
        <f t="shared" si="12"/>
        <v>12.631233595800525</v>
      </c>
      <c r="J90" s="10">
        <f t="shared" si="13"/>
        <v>-7.5762335958005256</v>
      </c>
      <c r="K90" s="6">
        <v>98</v>
      </c>
      <c r="L90" s="10">
        <v>1237.8608923884512</v>
      </c>
      <c r="M90" s="10">
        <v>777.23097112860876</v>
      </c>
      <c r="N90" s="10">
        <v>5.4735345581802273</v>
      </c>
      <c r="O90" s="10">
        <v>9.4102835083735421</v>
      </c>
      <c r="P90" s="10">
        <v>9.4386594839209152</v>
      </c>
      <c r="Q90" s="10">
        <v>0.44810711940910947</v>
      </c>
      <c r="R90" s="10">
        <v>4.7475716246833093</v>
      </c>
      <c r="S90" s="10">
        <v>1.9705538574564943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151</v>
      </c>
      <c r="Y90" s="6">
        <v>4</v>
      </c>
      <c r="Z90" s="14" t="s">
        <v>119</v>
      </c>
      <c r="AA90" s="9">
        <v>4</v>
      </c>
      <c r="AB90" s="7">
        <v>97.578155384557235</v>
      </c>
      <c r="AC90" s="6">
        <v>2.071844615442771</v>
      </c>
      <c r="AD90" s="13">
        <v>0.35</v>
      </c>
      <c r="AE90" s="8">
        <v>943.86594839209158</v>
      </c>
      <c r="AF90" s="6">
        <v>1037.6151809090222</v>
      </c>
      <c r="AG90" s="6">
        <v>582.89946129406871</v>
      </c>
      <c r="AH90" s="6">
        <v>0</v>
      </c>
      <c r="AI90" s="6">
        <v>2.1063399966434542</v>
      </c>
      <c r="AJ90" s="6"/>
      <c r="AK90" s="6"/>
      <c r="AL90" s="6"/>
      <c r="AM90" s="6"/>
      <c r="AN90" s="6">
        <v>9.4102835083735421</v>
      </c>
      <c r="AO90" s="6">
        <v>2.4261861252028121</v>
      </c>
      <c r="AP90" s="6">
        <v>4.6631956903525484</v>
      </c>
      <c r="AQ90" s="6">
        <v>111.47500000000001</v>
      </c>
      <c r="AR90" s="6"/>
      <c r="AS90" s="6"/>
      <c r="AT90" s="6">
        <v>11.258573103044856</v>
      </c>
      <c r="AU90" s="6">
        <v>1</v>
      </c>
      <c r="AV90" s="10"/>
      <c r="AW90" s="13">
        <v>155.64227713635333</v>
      </c>
      <c r="AX90" s="1" t="s">
        <v>150</v>
      </c>
      <c r="AY90" s="17">
        <v>7.57623359580053</v>
      </c>
      <c r="AZ90" s="12">
        <v>100</v>
      </c>
      <c r="BA90" s="12">
        <v>0</v>
      </c>
      <c r="BB90" s="12">
        <v>0</v>
      </c>
      <c r="BC90" s="12">
        <v>0</v>
      </c>
      <c r="BD90" s="12">
        <v>100</v>
      </c>
      <c r="BE90" s="12">
        <v>0</v>
      </c>
      <c r="BF90" s="18">
        <v>97.578155384557235</v>
      </c>
      <c r="BG90" s="18">
        <v>2.071844615442771</v>
      </c>
      <c r="BH90" s="18">
        <v>0.35</v>
      </c>
      <c r="BI90" s="15"/>
      <c r="BJ90" s="19">
        <f t="shared" ca="1" si="14"/>
        <v>0.962552271289423</v>
      </c>
      <c r="BK90" s="18">
        <f t="shared" ca="1" si="15"/>
        <v>21.858278415480545</v>
      </c>
      <c r="BL90" s="17">
        <f t="shared" si="16"/>
        <v>5.0807356721767309</v>
      </c>
      <c r="BM90" s="17">
        <f t="shared" ca="1" si="17"/>
        <v>2.8718860455922219</v>
      </c>
      <c r="BN90" s="16">
        <f t="shared" si="18"/>
        <v>3.1542032210065578</v>
      </c>
      <c r="BO90" s="15"/>
      <c r="BP90" s="2"/>
    </row>
    <row r="91" spans="1:68" x14ac:dyDescent="0.2">
      <c r="A91">
        <v>3.9</v>
      </c>
      <c r="B91">
        <v>2.2999999999999998</v>
      </c>
      <c r="C91">
        <v>0.22373999999999999</v>
      </c>
      <c r="D91">
        <v>-8.3769999999999997E-2</v>
      </c>
      <c r="E91">
        <v>-5.5629999999999999E-2</v>
      </c>
      <c r="F91">
        <v>1.93255</v>
      </c>
      <c r="G91">
        <v>1.99258</v>
      </c>
      <c r="H91" s="15"/>
      <c r="I91" s="11">
        <f t="shared" si="12"/>
        <v>12.79527559055118</v>
      </c>
      <c r="J91" s="10">
        <f t="shared" si="13"/>
        <v>-7.74027559055118</v>
      </c>
      <c r="K91" s="6">
        <v>98</v>
      </c>
      <c r="L91" s="10">
        <v>1253.9370078740153</v>
      </c>
      <c r="M91" s="10">
        <v>783.07086614173204</v>
      </c>
      <c r="N91" s="10">
        <v>5.5446194225721781</v>
      </c>
      <c r="O91" s="10">
        <v>16.080296678966789</v>
      </c>
      <c r="P91" s="10">
        <v>16.143063103139511</v>
      </c>
      <c r="Q91" s="10">
        <v>0.49906477226097656</v>
      </c>
      <c r="R91" s="10">
        <v>3.0915122431994844</v>
      </c>
      <c r="S91" s="10">
        <v>4.3587794564390903</v>
      </c>
      <c r="T91" s="14" t="s">
        <v>153</v>
      </c>
      <c r="U91" s="6">
        <v>5</v>
      </c>
      <c r="V91" s="14" t="s">
        <v>151</v>
      </c>
      <c r="W91" s="6">
        <v>4</v>
      </c>
      <c r="X91" s="14" t="s">
        <v>154</v>
      </c>
      <c r="Y91" s="6">
        <v>5</v>
      </c>
      <c r="Z91" s="14" t="s">
        <v>118</v>
      </c>
      <c r="AA91" s="9">
        <v>5</v>
      </c>
      <c r="AB91" s="7">
        <v>43.831033056514926</v>
      </c>
      <c r="AC91" s="6">
        <v>50.469655284911248</v>
      </c>
      <c r="AD91" s="13">
        <v>5.6993116585738273</v>
      </c>
      <c r="AE91" s="8">
        <v>1614.3063103139511</v>
      </c>
      <c r="AF91" s="6">
        <v>1825.422894023824</v>
      </c>
      <c r="AG91" s="6">
        <v>1076.2042068759674</v>
      </c>
      <c r="AH91" s="6">
        <v>0</v>
      </c>
      <c r="AI91" s="6">
        <v>3.2346629135942697</v>
      </c>
      <c r="AJ91" s="6"/>
      <c r="AK91" s="6"/>
      <c r="AL91" s="6"/>
      <c r="AM91" s="6"/>
      <c r="AN91" s="6">
        <v>8.0401483394833946</v>
      </c>
      <c r="AO91" s="6">
        <v>3.6245237777456087</v>
      </c>
      <c r="AP91" s="6">
        <v>8.5334294481317716</v>
      </c>
      <c r="AQ91" s="6">
        <v>114.66</v>
      </c>
      <c r="AR91" s="6"/>
      <c r="AS91" s="6"/>
      <c r="AT91" s="6">
        <v>20.099849955015969</v>
      </c>
      <c r="AU91" s="6">
        <v>1</v>
      </c>
      <c r="AV91" s="10"/>
      <c r="AW91" s="13">
        <v>273.81343410357363</v>
      </c>
      <c r="AX91" s="1" t="s">
        <v>150</v>
      </c>
      <c r="AY91" s="17">
        <v>7.74027559055118</v>
      </c>
      <c r="AZ91" s="12">
        <v>0</v>
      </c>
      <c r="BA91" s="12">
        <v>100</v>
      </c>
      <c r="BB91" s="12">
        <v>0</v>
      </c>
      <c r="BC91" s="12">
        <v>0</v>
      </c>
      <c r="BD91" s="12">
        <v>100</v>
      </c>
      <c r="BE91" s="12">
        <v>0</v>
      </c>
      <c r="BF91" s="18">
        <v>43.831033056514926</v>
      </c>
      <c r="BG91" s="18">
        <v>50.469655284911248</v>
      </c>
      <c r="BH91" s="18">
        <v>5.6993116585738273</v>
      </c>
      <c r="BI91" s="15"/>
      <c r="BJ91" s="19">
        <f t="shared" ca="1" si="14"/>
        <v>0.85649099488959102</v>
      </c>
      <c r="BK91" s="18">
        <f t="shared" ca="1" si="15"/>
        <v>34.350946647330055</v>
      </c>
      <c r="BL91" s="17">
        <f t="shared" si="16"/>
        <v>3.2164329050083742</v>
      </c>
      <c r="BM91" s="17">
        <f t="shared" ca="1" si="17"/>
        <v>2.5931478408986606</v>
      </c>
      <c r="BN91" s="16">
        <f t="shared" si="18"/>
        <v>2.855961689081167</v>
      </c>
      <c r="BO91" s="15"/>
      <c r="BP91" s="2"/>
    </row>
    <row r="92" spans="1:68" x14ac:dyDescent="0.2">
      <c r="A92">
        <v>3.95</v>
      </c>
      <c r="B92">
        <v>2.2000000000000002</v>
      </c>
      <c r="C92">
        <v>0.19042000000000001</v>
      </c>
      <c r="D92">
        <v>-0.10247000000000001</v>
      </c>
      <c r="E92">
        <v>-3.6769999999999997E-2</v>
      </c>
      <c r="F92">
        <v>1.9347300000000001</v>
      </c>
      <c r="G92">
        <v>1.9936799999999999</v>
      </c>
      <c r="H92" s="15"/>
      <c r="I92" s="11">
        <f t="shared" si="12"/>
        <v>12.959317585301838</v>
      </c>
      <c r="J92" s="10">
        <f t="shared" si="13"/>
        <v>-7.9043175853018379</v>
      </c>
      <c r="K92" s="6">
        <v>98</v>
      </c>
      <c r="L92" s="10">
        <v>1270.0131233595798</v>
      </c>
      <c r="M92" s="10">
        <v>788.91076115485544</v>
      </c>
      <c r="N92" s="10">
        <v>5.6157042869641289</v>
      </c>
      <c r="O92" s="10">
        <v>7.2924422367300616</v>
      </c>
      <c r="P92" s="10">
        <v>7.427922098242929</v>
      </c>
      <c r="Q92" s="10">
        <v>0.36888606893721776</v>
      </c>
      <c r="R92" s="10">
        <v>4.9662081004387151</v>
      </c>
      <c r="S92" s="10">
        <v>9.4083237161713527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33</v>
      </c>
      <c r="Y92" s="6">
        <v>3</v>
      </c>
      <c r="Z92" s="14" t="s">
        <v>33</v>
      </c>
      <c r="AA92" s="9">
        <v>3</v>
      </c>
      <c r="AB92" s="7">
        <v>97.81</v>
      </c>
      <c r="AC92" s="6">
        <v>1.8400000000000034</v>
      </c>
      <c r="AD92" s="13">
        <v>0.35</v>
      </c>
      <c r="AE92" s="8">
        <v>742.79220982429285</v>
      </c>
      <c r="AF92" s="6">
        <v>799.1665337133104</v>
      </c>
      <c r="AG92" s="6">
        <v>432.09415736821967</v>
      </c>
      <c r="AH92" s="6">
        <v>78.019599686548602</v>
      </c>
      <c r="AI92" s="6">
        <v>2.0136087328109751</v>
      </c>
      <c r="AJ92" s="6"/>
      <c r="AK92" s="6"/>
      <c r="AL92" s="6"/>
      <c r="AM92" s="6"/>
      <c r="AN92" s="6">
        <v>7.2924422367300616</v>
      </c>
      <c r="AO92" s="6">
        <v>2.0086575538285922</v>
      </c>
      <c r="AP92" s="6">
        <v>3.4567532589457572</v>
      </c>
      <c r="AQ92" s="6">
        <v>111.47500000000001</v>
      </c>
      <c r="AR92" s="6"/>
      <c r="AS92" s="6"/>
      <c r="AT92" s="6">
        <v>8.3314614280632977</v>
      </c>
      <c r="AU92" s="6">
        <v>1</v>
      </c>
      <c r="AV92" s="10"/>
      <c r="AW92" s="13">
        <v>119.87498005699656</v>
      </c>
      <c r="AX92" s="1" t="s">
        <v>150</v>
      </c>
      <c r="AY92" s="17">
        <v>7.9043175853018397</v>
      </c>
      <c r="AZ92" s="12">
        <v>100</v>
      </c>
      <c r="BA92" s="12">
        <v>0</v>
      </c>
      <c r="BB92" s="12">
        <v>0</v>
      </c>
      <c r="BC92" s="12">
        <v>100</v>
      </c>
      <c r="BD92" s="12">
        <v>0</v>
      </c>
      <c r="BE92" s="12">
        <v>0</v>
      </c>
      <c r="BF92" s="18">
        <v>97.81</v>
      </c>
      <c r="BG92" s="18">
        <v>1.8400000000000034</v>
      </c>
      <c r="BH92" s="18">
        <v>0.35</v>
      </c>
      <c r="BI92" s="15"/>
      <c r="BJ92" s="19">
        <f t="shared" ca="1" si="14"/>
        <v>0.99967135466198254</v>
      </c>
      <c r="BK92" s="18">
        <f t="shared" ca="1" si="15"/>
        <v>17.215404839413516</v>
      </c>
      <c r="BL92" s="17">
        <f t="shared" si="16"/>
        <v>5.4304527555461828</v>
      </c>
      <c r="BM92" s="17">
        <f t="shared" ca="1" si="17"/>
        <v>2.9685871589668418</v>
      </c>
      <c r="BN92" s="16">
        <f t="shared" si="18"/>
        <v>3.2494351881551071</v>
      </c>
      <c r="BO92" s="15"/>
      <c r="BP92" s="2"/>
    </row>
    <row r="93" spans="1:68" x14ac:dyDescent="0.2">
      <c r="A93">
        <v>4</v>
      </c>
      <c r="B93">
        <v>2.2999999999999998</v>
      </c>
      <c r="C93">
        <v>0.18634999999999999</v>
      </c>
      <c r="D93">
        <v>-0.12265</v>
      </c>
      <c r="E93">
        <v>-4.2810000000000001E-2</v>
      </c>
      <c r="F93">
        <v>1.93445</v>
      </c>
      <c r="G93">
        <v>1.9978800000000001</v>
      </c>
      <c r="H93" s="15"/>
      <c r="I93" s="11">
        <f t="shared" si="12"/>
        <v>13.123359580052492</v>
      </c>
      <c r="J93" s="10">
        <f t="shared" si="13"/>
        <v>-8.0683595800524923</v>
      </c>
      <c r="K93" s="6">
        <v>98</v>
      </c>
      <c r="L93" s="10">
        <v>1286.0892388451439</v>
      </c>
      <c r="M93" s="10">
        <v>794.75065616797872</v>
      </c>
      <c r="N93" s="10">
        <v>5.6867891513560798</v>
      </c>
      <c r="O93" s="10">
        <v>6.2190158387737693</v>
      </c>
      <c r="P93" s="10">
        <v>6.3312088942667817</v>
      </c>
      <c r="Q93" s="10">
        <v>0.22840445219532207</v>
      </c>
      <c r="R93" s="10">
        <v>3.6075962112410069</v>
      </c>
      <c r="S93" s="10">
        <v>7.7911844092369487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151</v>
      </c>
      <c r="Y93" s="6">
        <v>4</v>
      </c>
      <c r="Z93" s="14" t="s">
        <v>119</v>
      </c>
      <c r="AA93" s="9">
        <v>4</v>
      </c>
      <c r="AB93" s="7">
        <v>82.388737290625542</v>
      </c>
      <c r="AC93" s="6">
        <v>15.904449884863396</v>
      </c>
      <c r="AD93" s="13">
        <v>1.7068128245110574</v>
      </c>
      <c r="AE93" s="8">
        <v>633.1208894266781</v>
      </c>
      <c r="AF93" s="6">
        <v>669.19579704049522</v>
      </c>
      <c r="AG93" s="6">
        <v>349.84066707000864</v>
      </c>
      <c r="AH93" s="6">
        <v>43.290416733549307</v>
      </c>
      <c r="AI93" s="6">
        <v>2.771928845262873</v>
      </c>
      <c r="AJ93" s="6"/>
      <c r="AK93" s="6"/>
      <c r="AL93" s="6"/>
      <c r="AM93" s="6"/>
      <c r="AN93" s="6">
        <v>6.2190158387737693</v>
      </c>
      <c r="AO93" s="6">
        <v>1.6851131253374045</v>
      </c>
      <c r="AP93" s="6">
        <v>2.7987253365600688</v>
      </c>
      <c r="AQ93" s="6">
        <v>111.47500000000001</v>
      </c>
      <c r="AR93" s="6"/>
      <c r="AS93" s="6"/>
      <c r="AT93" s="6">
        <v>6.8241232047709444</v>
      </c>
      <c r="AU93" s="6">
        <v>1</v>
      </c>
      <c r="AV93" s="10"/>
      <c r="AW93" s="13">
        <v>100.37936955607428</v>
      </c>
      <c r="AX93" s="1" t="s">
        <v>150</v>
      </c>
      <c r="AY93" s="17">
        <v>8.0683595800524905</v>
      </c>
      <c r="AZ93" s="12">
        <v>100</v>
      </c>
      <c r="BA93" s="12">
        <v>0</v>
      </c>
      <c r="BB93" s="12">
        <v>0</v>
      </c>
      <c r="BC93" s="12">
        <v>0</v>
      </c>
      <c r="BD93" s="12">
        <v>100</v>
      </c>
      <c r="BE93" s="12">
        <v>0</v>
      </c>
      <c r="BF93" s="18">
        <v>82.388737290625542</v>
      </c>
      <c r="BG93" s="18">
        <v>15.904449884863396</v>
      </c>
      <c r="BH93" s="18">
        <v>1.7068128245110574</v>
      </c>
      <c r="BI93" s="15"/>
      <c r="BJ93" s="19">
        <f t="shared" ca="1" si="14"/>
        <v>0.9923557055166069</v>
      </c>
      <c r="BK93" s="18">
        <f t="shared" ca="1" si="15"/>
        <v>14.207378773423285</v>
      </c>
      <c r="BL93" s="17">
        <f t="shared" si="16"/>
        <v>4.0154334713122841</v>
      </c>
      <c r="BM93" s="17">
        <f t="shared" ca="1" si="17"/>
        <v>2.9490238289568933</v>
      </c>
      <c r="BN93" s="16">
        <f t="shared" si="18"/>
        <v>3.2272535606741868</v>
      </c>
      <c r="BO93" s="15"/>
      <c r="BP93" s="2"/>
    </row>
    <row r="94" spans="1:68" x14ac:dyDescent="0.2">
      <c r="A94">
        <v>4.05</v>
      </c>
      <c r="B94">
        <v>2.2999999999999998</v>
      </c>
      <c r="C94">
        <v>0.18395</v>
      </c>
      <c r="D94">
        <v>-0.12278</v>
      </c>
      <c r="E94">
        <v>-4.53E-2</v>
      </c>
      <c r="F94">
        <v>1.9406300000000001</v>
      </c>
      <c r="G94">
        <v>2.0015800000000001</v>
      </c>
      <c r="H94" s="15"/>
      <c r="I94" s="11">
        <f t="shared" si="12"/>
        <v>13.287401574803148</v>
      </c>
      <c r="J94" s="10">
        <f t="shared" si="13"/>
        <v>-8.2324015748031485</v>
      </c>
      <c r="K94" s="6">
        <v>98</v>
      </c>
      <c r="L94" s="10">
        <v>1302.1653543307082</v>
      </c>
      <c r="M94" s="10">
        <v>800.59055118110211</v>
      </c>
      <c r="N94" s="10">
        <v>5.7578740157480306</v>
      </c>
      <c r="O94" s="10">
        <v>5.5860371274481979</v>
      </c>
      <c r="P94" s="10">
        <v>5.6886301586052097</v>
      </c>
      <c r="Q94" s="10">
        <v>0.22749946655724243</v>
      </c>
      <c r="R94" s="10">
        <v>3.9991959437388145</v>
      </c>
      <c r="S94" s="10">
        <v>7.1245160525702813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93.672498219191198</v>
      </c>
      <c r="AC94" s="6">
        <v>5.977501780808808</v>
      </c>
      <c r="AD94" s="13">
        <v>0.35</v>
      </c>
      <c r="AE94" s="8">
        <v>568.86301586052093</v>
      </c>
      <c r="AF94" s="6">
        <v>592.65264487527702</v>
      </c>
      <c r="AG94" s="6">
        <v>301.64726189539073</v>
      </c>
      <c r="AH94" s="6">
        <v>28.113779043200587</v>
      </c>
      <c r="AI94" s="6">
        <v>2.5005026362001868</v>
      </c>
      <c r="AJ94" s="6"/>
      <c r="AK94" s="6"/>
      <c r="AL94" s="6"/>
      <c r="AM94" s="6"/>
      <c r="AN94" s="6">
        <v>5.5860371274481979</v>
      </c>
      <c r="AO94" s="6">
        <v>1.5715982643552684</v>
      </c>
      <c r="AP94" s="6">
        <v>2.4131780951631256</v>
      </c>
      <c r="AQ94" s="6">
        <v>111.47500000000001</v>
      </c>
      <c r="AR94" s="6"/>
      <c r="AS94" s="6"/>
      <c r="AT94" s="6">
        <v>5.9291365032132095</v>
      </c>
      <c r="AU94" s="6">
        <v>1</v>
      </c>
      <c r="AV94" s="10"/>
      <c r="AW94" s="13">
        <v>88.897896731291553</v>
      </c>
      <c r="AX94" s="1" t="s">
        <v>150</v>
      </c>
      <c r="AY94" s="17">
        <v>8.2324015748031503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93.672498219191198</v>
      </c>
      <c r="BG94" s="18">
        <v>5.977501780808808</v>
      </c>
      <c r="BH94" s="18">
        <v>0.35</v>
      </c>
      <c r="BI94" s="15"/>
      <c r="BJ94" s="19">
        <f t="shared" ca="1" si="14"/>
        <v>1</v>
      </c>
      <c r="BK94" s="18">
        <f t="shared" ca="1" si="15"/>
        <v>12.584578906178745</v>
      </c>
      <c r="BL94" s="17">
        <f t="shared" si="16"/>
        <v>4.5160758761169522</v>
      </c>
      <c r="BM94" s="17">
        <f t="shared" ca="1" si="17"/>
        <v>3.0219851610862771</v>
      </c>
      <c r="BN94" s="16">
        <f t="shared" si="18"/>
        <v>3.2907170185756582</v>
      </c>
      <c r="BO94" s="15"/>
      <c r="BP94" s="2"/>
    </row>
    <row r="95" spans="1:68" x14ac:dyDescent="0.2">
      <c r="A95">
        <v>4.0999999999999996</v>
      </c>
      <c r="B95">
        <v>2.2000000000000002</v>
      </c>
      <c r="C95">
        <v>0.18473000000000001</v>
      </c>
      <c r="D95">
        <v>-0.11941</v>
      </c>
      <c r="E95">
        <v>-4.6039999999999998E-2</v>
      </c>
      <c r="F95">
        <v>1.93988</v>
      </c>
      <c r="G95">
        <v>2.0038299999999998</v>
      </c>
      <c r="H95" s="15"/>
      <c r="I95" s="11">
        <f t="shared" si="12"/>
        <v>13.451443569553804</v>
      </c>
      <c r="J95" s="10">
        <f t="shared" si="13"/>
        <v>-8.3964435695538047</v>
      </c>
      <c r="K95" s="6">
        <v>98</v>
      </c>
      <c r="L95" s="10">
        <v>1318.2414698162725</v>
      </c>
      <c r="M95" s="10">
        <v>806.43044619422551</v>
      </c>
      <c r="N95" s="10">
        <v>5.8289588801399823</v>
      </c>
      <c r="O95" s="10">
        <v>5.7917552086290112</v>
      </c>
      <c r="P95" s="10">
        <v>5.8914952205054449</v>
      </c>
      <c r="Q95" s="10">
        <v>0.2509594788674599</v>
      </c>
      <c r="R95" s="10">
        <v>4.2596907826385282</v>
      </c>
      <c r="S95" s="10">
        <v>6.9263897136412327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589.14952205054453</v>
      </c>
      <c r="AF95" s="6">
        <v>615.57346889380108</v>
      </c>
      <c r="AG95" s="6">
        <v>316.86214153790837</v>
      </c>
      <c r="AH95" s="6">
        <v>22.575720003454293</v>
      </c>
      <c r="AI95" s="6">
        <v>2.3475882429676789</v>
      </c>
      <c r="AJ95" s="6"/>
      <c r="AK95" s="6"/>
      <c r="AL95" s="6"/>
      <c r="AM95" s="6"/>
      <c r="AN95" s="6">
        <v>5.7917552086290112</v>
      </c>
      <c r="AO95" s="6">
        <v>1.6355418699480657</v>
      </c>
      <c r="AP95" s="6">
        <v>2.534897132303267</v>
      </c>
      <c r="AQ95" s="6">
        <v>111.47500000000001</v>
      </c>
      <c r="AR95" s="6"/>
      <c r="AS95" s="6"/>
      <c r="AT95" s="6">
        <v>6.0911574230709578</v>
      </c>
      <c r="AU95" s="6">
        <v>1</v>
      </c>
      <c r="AV95" s="10"/>
      <c r="AW95" s="13">
        <v>92.336020334070156</v>
      </c>
      <c r="AX95" s="1" t="s">
        <v>150</v>
      </c>
      <c r="AY95" s="17">
        <v>8.3964435695537993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4"/>
        <v>1</v>
      </c>
      <c r="BK95" s="18">
        <f t="shared" ca="1" si="15"/>
        <v>12.976629318226689</v>
      </c>
      <c r="BL95" s="17">
        <f t="shared" si="16"/>
        <v>4.7962828264348003</v>
      </c>
      <c r="BM95" s="17">
        <f t="shared" ca="1" si="17"/>
        <v>3.0278911529631198</v>
      </c>
      <c r="BN95" s="16">
        <f t="shared" si="18"/>
        <v>3.2933663775055995</v>
      </c>
      <c r="BO95" s="15"/>
      <c r="BP95" s="2"/>
    </row>
    <row r="96" spans="1:68" x14ac:dyDescent="0.2">
      <c r="A96">
        <v>4.1500000000000004</v>
      </c>
      <c r="B96">
        <v>2.2999999999999998</v>
      </c>
      <c r="C96">
        <v>0.18389</v>
      </c>
      <c r="D96">
        <v>-0.11686000000000001</v>
      </c>
      <c r="E96">
        <v>-4.675E-2</v>
      </c>
      <c r="F96">
        <v>1.94008</v>
      </c>
      <c r="G96">
        <v>2.0043500000000001</v>
      </c>
      <c r="H96" s="15"/>
      <c r="I96" s="11">
        <f t="shared" si="12"/>
        <v>13.615485564304462</v>
      </c>
      <c r="J96" s="10">
        <f t="shared" si="13"/>
        <v>-8.5604855643044626</v>
      </c>
      <c r="K96" s="6">
        <v>98</v>
      </c>
      <c r="L96" s="10">
        <v>1334.317585301837</v>
      </c>
      <c r="M96" s="10">
        <v>812.27034120734891</v>
      </c>
      <c r="N96" s="10">
        <v>5.9000437445319331</v>
      </c>
      <c r="O96" s="10">
        <v>5.5702126596650574</v>
      </c>
      <c r="P96" s="10">
        <v>5.6672153152047198</v>
      </c>
      <c r="Q96" s="10">
        <v>0.2687111202297906</v>
      </c>
      <c r="R96" s="10">
        <v>4.7415018714545489</v>
      </c>
      <c r="S96" s="10">
        <v>6.7362955235876854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97.81</v>
      </c>
      <c r="AC96" s="6">
        <v>1.8400000000000034</v>
      </c>
      <c r="AD96" s="13">
        <v>0.35</v>
      </c>
      <c r="AE96" s="8">
        <v>566.7215315204719</v>
      </c>
      <c r="AF96" s="6">
        <v>588.241943829859</v>
      </c>
      <c r="AG96" s="6">
        <v>300.04114864035398</v>
      </c>
      <c r="AH96" s="6">
        <v>17.202893740575472</v>
      </c>
      <c r="AI96" s="6">
        <v>2.1090363920772437</v>
      </c>
      <c r="AJ96" s="6"/>
      <c r="AK96" s="6"/>
      <c r="AL96" s="6"/>
      <c r="AM96" s="6"/>
      <c r="AN96" s="6">
        <v>5.5702126596650574</v>
      </c>
      <c r="AO96" s="6">
        <v>1.6148159502831207</v>
      </c>
      <c r="AP96" s="6">
        <v>2.4003291891228318</v>
      </c>
      <c r="AQ96" s="6">
        <v>111.47500000000001</v>
      </c>
      <c r="AR96" s="6"/>
      <c r="AS96" s="6"/>
      <c r="AT96" s="6">
        <v>5.7340605023457352</v>
      </c>
      <c r="AU96" s="6">
        <v>1</v>
      </c>
      <c r="AV96" s="10"/>
      <c r="AW96" s="13">
        <v>88.236291574478841</v>
      </c>
      <c r="AX96" s="1" t="s">
        <v>150</v>
      </c>
      <c r="AY96" s="17">
        <v>8.5604855643044608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97.81</v>
      </c>
      <c r="BG96" s="18">
        <v>1.8400000000000034</v>
      </c>
      <c r="BH96" s="18">
        <v>0.35</v>
      </c>
      <c r="BI96" s="15"/>
      <c r="BJ96" s="19">
        <f t="shared" ca="1" si="14"/>
        <v>1</v>
      </c>
      <c r="BK96" s="18">
        <f t="shared" ca="1" si="15"/>
        <v>12.31131131815493</v>
      </c>
      <c r="BL96" s="17">
        <f t="shared" si="16"/>
        <v>5.3741616523275866</v>
      </c>
      <c r="BM96" s="17">
        <f t="shared" ca="1" si="17"/>
        <v>3.076794352390801</v>
      </c>
      <c r="BN96" s="16">
        <f t="shared" si="18"/>
        <v>3.3335733173073576</v>
      </c>
      <c r="BO96" s="15"/>
      <c r="BP96" s="2"/>
    </row>
    <row r="97" spans="1:68" x14ac:dyDescent="0.2">
      <c r="A97">
        <v>4.2</v>
      </c>
      <c r="B97">
        <v>2.2999999999999998</v>
      </c>
      <c r="C97">
        <v>0.18303</v>
      </c>
      <c r="D97">
        <v>-0.11723</v>
      </c>
      <c r="E97">
        <v>-4.7669999999999997E-2</v>
      </c>
      <c r="F97">
        <v>1.94085</v>
      </c>
      <c r="G97">
        <v>2.0073300000000001</v>
      </c>
      <c r="H97" s="15"/>
      <c r="I97" s="11">
        <f t="shared" si="12"/>
        <v>13.779527559055119</v>
      </c>
      <c r="J97" s="10">
        <f t="shared" si="13"/>
        <v>-8.7245275590551188</v>
      </c>
      <c r="K97" s="6">
        <v>98</v>
      </c>
      <c r="L97" s="10">
        <v>1350.3937007874013</v>
      </c>
      <c r="M97" s="10">
        <v>818.1102362204723</v>
      </c>
      <c r="N97" s="10">
        <v>5.9711286089238849</v>
      </c>
      <c r="O97" s="10">
        <v>5.3433952881067261</v>
      </c>
      <c r="P97" s="10">
        <v>5.4368509467029673</v>
      </c>
      <c r="Q97" s="10">
        <v>0.26613539187525637</v>
      </c>
      <c r="R97" s="10">
        <v>4.8950282890622017</v>
      </c>
      <c r="S97" s="10">
        <v>6.4899762914056236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97.81</v>
      </c>
      <c r="AC97" s="6">
        <v>1.8400000000000034</v>
      </c>
      <c r="AD97" s="13">
        <v>0.35</v>
      </c>
      <c r="AE97" s="8">
        <v>543.68509467029673</v>
      </c>
      <c r="AF97" s="6">
        <v>560.19459956579612</v>
      </c>
      <c r="AG97" s="6">
        <v>282.76382100272258</v>
      </c>
      <c r="AH97" s="6">
        <v>10.67343803962434</v>
      </c>
      <c r="AI97" s="6">
        <v>2.042889113091483</v>
      </c>
      <c r="AJ97" s="6"/>
      <c r="AK97" s="6"/>
      <c r="AL97" s="6"/>
      <c r="AM97" s="6"/>
      <c r="AN97" s="6">
        <v>5.3433952881067261</v>
      </c>
      <c r="AO97" s="6">
        <v>1.5735601977077063</v>
      </c>
      <c r="AP97" s="6">
        <v>2.2621105680217806</v>
      </c>
      <c r="AQ97" s="6">
        <v>111.47500000000001</v>
      </c>
      <c r="AR97" s="6"/>
      <c r="AS97" s="6"/>
      <c r="AT97" s="6">
        <v>5.3792669112972531</v>
      </c>
      <c r="AU97" s="6">
        <v>1</v>
      </c>
      <c r="AV97" s="10"/>
      <c r="AW97" s="13">
        <v>84.029189934869407</v>
      </c>
      <c r="AX97" s="1" t="s">
        <v>150</v>
      </c>
      <c r="AY97" s="17">
        <v>8.7245275590551206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97.81</v>
      </c>
      <c r="BG97" s="18">
        <v>1.8400000000000034</v>
      </c>
      <c r="BH97" s="18">
        <v>0.35</v>
      </c>
      <c r="BI97" s="15"/>
      <c r="BJ97" s="19">
        <f t="shared" ca="1" si="14"/>
        <v>1</v>
      </c>
      <c r="BK97" s="18">
        <f t="shared" ca="1" si="15"/>
        <v>11.640617328802252</v>
      </c>
      <c r="BL97" s="17">
        <f t="shared" si="16"/>
        <v>5.5891374403179883</v>
      </c>
      <c r="BM97" s="17">
        <f t="shared" ca="1" si="17"/>
        <v>3.1064089962874655</v>
      </c>
      <c r="BN97" s="16">
        <f t="shared" si="18"/>
        <v>3.3562680954852584</v>
      </c>
      <c r="BO97" s="15"/>
      <c r="BP97" s="2"/>
    </row>
    <row r="98" spans="1:68" x14ac:dyDescent="0.2">
      <c r="A98">
        <v>4.25</v>
      </c>
      <c r="B98">
        <v>2.2999999999999998</v>
      </c>
      <c r="C98">
        <v>0.18196999999999999</v>
      </c>
      <c r="D98">
        <v>-0.11879000000000001</v>
      </c>
      <c r="E98">
        <v>-4.8820000000000002E-2</v>
      </c>
      <c r="F98">
        <v>1.9378500000000001</v>
      </c>
      <c r="G98">
        <v>2.0084300000000002</v>
      </c>
      <c r="H98" s="15"/>
      <c r="I98" s="11">
        <f t="shared" si="12"/>
        <v>13.943569553805773</v>
      </c>
      <c r="J98" s="10">
        <f t="shared" si="13"/>
        <v>-8.8885695538057732</v>
      </c>
      <c r="K98" s="6">
        <v>98</v>
      </c>
      <c r="L98" s="10">
        <v>1366.4698162729653</v>
      </c>
      <c r="M98" s="10">
        <v>823.95013123359558</v>
      </c>
      <c r="N98" s="10">
        <v>6.0422134733158348</v>
      </c>
      <c r="O98" s="10">
        <v>5.0638296906045968</v>
      </c>
      <c r="P98" s="10">
        <v>5.1528516030215608</v>
      </c>
      <c r="Q98" s="10">
        <v>0.25527556421830105</v>
      </c>
      <c r="R98" s="10">
        <v>4.9540639607903909</v>
      </c>
      <c r="S98" s="10">
        <v>6.1820772511780451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97.81</v>
      </c>
      <c r="AC98" s="6">
        <v>1.8400000000000034</v>
      </c>
      <c r="AD98" s="13">
        <v>0.35</v>
      </c>
      <c r="AE98" s="8">
        <v>515.2851603021561</v>
      </c>
      <c r="AF98" s="6">
        <v>525.83725822177382</v>
      </c>
      <c r="AG98" s="6">
        <v>261.46387022661708</v>
      </c>
      <c r="AH98" s="6">
        <v>2.8771977160226117</v>
      </c>
      <c r="AI98" s="6">
        <v>2.018544790528817</v>
      </c>
      <c r="AJ98" s="6"/>
      <c r="AK98" s="6"/>
      <c r="AL98" s="6"/>
      <c r="AM98" s="6"/>
      <c r="AN98" s="6">
        <v>5.0638296906045968</v>
      </c>
      <c r="AO98" s="6">
        <v>1.5144417718533172</v>
      </c>
      <c r="AP98" s="6">
        <v>2.0917109618129364</v>
      </c>
      <c r="AQ98" s="6">
        <v>111.47500000000001</v>
      </c>
      <c r="AR98" s="6"/>
      <c r="AS98" s="6"/>
      <c r="AT98" s="6">
        <v>4.9712377190491557</v>
      </c>
      <c r="AU98" s="6">
        <v>1</v>
      </c>
      <c r="AV98" s="10"/>
      <c r="AW98" s="13">
        <v>78.875588733266085</v>
      </c>
      <c r="AX98" s="1" t="s">
        <v>150</v>
      </c>
      <c r="AY98" s="17">
        <v>8.8885695538057696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97.81</v>
      </c>
      <c r="BG98" s="18">
        <v>1.8400000000000034</v>
      </c>
      <c r="BH98" s="18">
        <v>0.35</v>
      </c>
      <c r="BI98" s="15"/>
      <c r="BJ98" s="19">
        <f t="shared" ca="1" si="14"/>
        <v>1</v>
      </c>
      <c r="BK98" s="18">
        <f t="shared" ca="1" si="15"/>
        <v>10.849240810710935</v>
      </c>
      <c r="BL98" s="17">
        <f t="shared" si="16"/>
        <v>5.7113524860069615</v>
      </c>
      <c r="BM98" s="17">
        <f t="shared" ca="1" si="17"/>
        <v>3.1360448438783877</v>
      </c>
      <c r="BN98" s="16">
        <f t="shared" si="18"/>
        <v>3.3784026313448789</v>
      </c>
      <c r="BO98" s="15"/>
      <c r="BP98" s="2"/>
    </row>
    <row r="99" spans="1:68" x14ac:dyDescent="0.2">
      <c r="A99">
        <v>4.3</v>
      </c>
      <c r="B99">
        <v>2.2000000000000002</v>
      </c>
      <c r="C99">
        <v>0.18193999999999999</v>
      </c>
      <c r="D99">
        <v>-0.12156</v>
      </c>
      <c r="E99">
        <v>-4.8460000000000003E-2</v>
      </c>
      <c r="F99">
        <v>1.9359</v>
      </c>
      <c r="G99">
        <v>2.0073300000000001</v>
      </c>
      <c r="H99" s="15"/>
      <c r="I99" s="11">
        <f t="shared" si="12"/>
        <v>14.107611548556429</v>
      </c>
      <c r="J99" s="10">
        <f t="shared" si="13"/>
        <v>-9.0526115485564294</v>
      </c>
      <c r="K99" s="6">
        <v>98</v>
      </c>
      <c r="L99" s="10">
        <v>1382.5459317585296</v>
      </c>
      <c r="M99" s="10">
        <v>829.79002624671898</v>
      </c>
      <c r="N99" s="10">
        <v>6.1132983377077856</v>
      </c>
      <c r="O99" s="10">
        <v>5.0559174567130265</v>
      </c>
      <c r="P99" s="10">
        <v>5.1463273244556769</v>
      </c>
      <c r="Q99" s="10">
        <v>0.23599240869922022</v>
      </c>
      <c r="R99" s="10">
        <v>4.5856470803512472</v>
      </c>
      <c r="S99" s="10">
        <v>6.2784630376840695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97.81</v>
      </c>
      <c r="AC99" s="6">
        <v>1.8400000000000034</v>
      </c>
      <c r="AD99" s="13">
        <v>0.35</v>
      </c>
      <c r="AE99" s="8">
        <v>514.63273244556763</v>
      </c>
      <c r="AF99" s="6">
        <v>524.12404218546021</v>
      </c>
      <c r="AG99" s="6">
        <v>260.97454933417578</v>
      </c>
      <c r="AH99" s="6">
        <v>3.3976738280835548</v>
      </c>
      <c r="AI99" s="6">
        <v>2.1807173174857644</v>
      </c>
      <c r="AJ99" s="6"/>
      <c r="AK99" s="6"/>
      <c r="AL99" s="6"/>
      <c r="AM99" s="6"/>
      <c r="AN99" s="6">
        <v>5.0559174567130265</v>
      </c>
      <c r="AO99" s="6">
        <v>1.4985931166550928</v>
      </c>
      <c r="AP99" s="6">
        <v>2.0877963946734059</v>
      </c>
      <c r="AQ99" s="6">
        <v>111.47500000000001</v>
      </c>
      <c r="AR99" s="6"/>
      <c r="AS99" s="6"/>
      <c r="AT99" s="6">
        <v>4.8937625438131205</v>
      </c>
      <c r="AU99" s="6">
        <v>1</v>
      </c>
      <c r="AV99" s="10"/>
      <c r="AW99" s="13">
        <v>78.618606327819023</v>
      </c>
      <c r="AX99" s="1" t="s">
        <v>150</v>
      </c>
      <c r="AY99" s="17">
        <v>9.0526115485564294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97.81</v>
      </c>
      <c r="BG99" s="18">
        <v>1.8400000000000034</v>
      </c>
      <c r="BH99" s="18">
        <v>0.35</v>
      </c>
      <c r="BI99" s="15"/>
      <c r="BJ99" s="19">
        <f t="shared" ca="1" si="14"/>
        <v>1</v>
      </c>
      <c r="BK99" s="18">
        <f t="shared" ca="1" si="15"/>
        <v>10.737787193532268</v>
      </c>
      <c r="BL99" s="17">
        <f t="shared" si="16"/>
        <v>5.2971835965348424</v>
      </c>
      <c r="BM99" s="17">
        <f t="shared" ca="1" si="17"/>
        <v>3.1190459614973585</v>
      </c>
      <c r="BN99" s="16">
        <f t="shared" si="18"/>
        <v>3.3599490863268353</v>
      </c>
      <c r="BO99" s="15"/>
      <c r="BP99" s="2"/>
    </row>
    <row r="100" spans="1:68" x14ac:dyDescent="0.2">
      <c r="A100">
        <v>4.3499999999999996</v>
      </c>
      <c r="B100">
        <v>2.2999999999999998</v>
      </c>
      <c r="C100">
        <v>0.18214</v>
      </c>
      <c r="D100">
        <v>-0.12245</v>
      </c>
      <c r="E100">
        <v>-4.8300000000000003E-2</v>
      </c>
      <c r="F100">
        <v>1.9350499999999999</v>
      </c>
      <c r="G100">
        <v>2.0089000000000001</v>
      </c>
      <c r="H100" s="15"/>
      <c r="I100" s="11">
        <f t="shared" si="12"/>
        <v>14.271653543307085</v>
      </c>
      <c r="J100" s="10">
        <f t="shared" si="13"/>
        <v>-9.2166535433070855</v>
      </c>
      <c r="K100" s="6">
        <v>98</v>
      </c>
      <c r="L100" s="10">
        <v>1398.6220472440939</v>
      </c>
      <c r="M100" s="10">
        <v>835.62992125984238</v>
      </c>
      <c r="N100" s="10">
        <v>6.1843832020997365</v>
      </c>
      <c r="O100" s="10">
        <v>5.1086656826568255</v>
      </c>
      <c r="P100" s="10">
        <v>5.1996924194331147</v>
      </c>
      <c r="Q100" s="10">
        <v>0.22979673779236753</v>
      </c>
      <c r="R100" s="10">
        <v>4.419429444202021</v>
      </c>
      <c r="S100" s="10">
        <v>6.3213011650200803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97.81</v>
      </c>
      <c r="AC100" s="6">
        <v>1.8400000000000034</v>
      </c>
      <c r="AD100" s="13">
        <v>0.35</v>
      </c>
      <c r="AE100" s="8">
        <v>519.96924194331154</v>
      </c>
      <c r="AF100" s="6">
        <v>529.45663480130213</v>
      </c>
      <c r="AG100" s="6">
        <v>264.9769314574836</v>
      </c>
      <c r="AH100" s="6">
        <v>2.8165980943613595</v>
      </c>
      <c r="AI100" s="6">
        <v>2.2627355241793246</v>
      </c>
      <c r="AJ100" s="6"/>
      <c r="AK100" s="6"/>
      <c r="AL100" s="6"/>
      <c r="AM100" s="6"/>
      <c r="AN100" s="6">
        <v>5.1086656826568255</v>
      </c>
      <c r="AO100" s="6">
        <v>1.5060134777584799</v>
      </c>
      <c r="AP100" s="6">
        <v>2.1198154516598686</v>
      </c>
      <c r="AQ100" s="6">
        <v>111.47500000000001</v>
      </c>
      <c r="AR100" s="6"/>
      <c r="AS100" s="6"/>
      <c r="AT100" s="6">
        <v>4.8863793498494532</v>
      </c>
      <c r="AU100" s="6">
        <v>1</v>
      </c>
      <c r="AV100" s="10"/>
      <c r="AW100" s="13">
        <v>79.418495220195311</v>
      </c>
      <c r="AX100" s="1" t="s">
        <v>150</v>
      </c>
      <c r="AY100" s="17">
        <v>9.2166535433070909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97.81</v>
      </c>
      <c r="BG100" s="18">
        <v>1.8400000000000034</v>
      </c>
      <c r="BH100" s="18">
        <v>0.35</v>
      </c>
      <c r="BI100" s="15"/>
      <c r="BJ100" s="19">
        <f t="shared" ca="1" si="14"/>
        <v>1</v>
      </c>
      <c r="BK100" s="18">
        <f t="shared" ca="1" si="15"/>
        <v>10.771230855463005</v>
      </c>
      <c r="BL100" s="17">
        <f t="shared" si="16"/>
        <v>5.1061614023705006</v>
      </c>
      <c r="BM100" s="17">
        <f t="shared" ca="1" si="17"/>
        <v>3.1080699558987228</v>
      </c>
      <c r="BN100" s="16">
        <f t="shared" si="18"/>
        <v>3.3472759644657253</v>
      </c>
      <c r="BO100" s="15"/>
      <c r="BP100" s="2"/>
    </row>
    <row r="101" spans="1:68" x14ac:dyDescent="0.2">
      <c r="A101">
        <v>4.4000000000000004</v>
      </c>
      <c r="B101">
        <v>2.2000000000000002</v>
      </c>
      <c r="C101">
        <v>0.18190000000000001</v>
      </c>
      <c r="D101">
        <v>-0.12058000000000001</v>
      </c>
      <c r="E101">
        <v>-4.8309999999999999E-2</v>
      </c>
      <c r="F101">
        <v>1.9329799999999999</v>
      </c>
      <c r="G101">
        <v>2.01125</v>
      </c>
      <c r="H101" s="15"/>
      <c r="I101" s="11">
        <f t="shared" si="12"/>
        <v>14.435695538057743</v>
      </c>
      <c r="J101" s="10">
        <f t="shared" si="13"/>
        <v>-9.3806955380577435</v>
      </c>
      <c r="K101" s="6">
        <v>98</v>
      </c>
      <c r="L101" s="10">
        <v>1414.6981627296584</v>
      </c>
      <c r="M101" s="10">
        <v>841.46981627296577</v>
      </c>
      <c r="N101" s="10">
        <v>6.2554680664916891</v>
      </c>
      <c r="O101" s="10">
        <v>5.0453678115242706</v>
      </c>
      <c r="P101" s="10">
        <v>5.1363559939859575</v>
      </c>
      <c r="Q101" s="10">
        <v>0.24281460812474337</v>
      </c>
      <c r="R101" s="10">
        <v>4.7273710858252329</v>
      </c>
      <c r="S101" s="10">
        <v>6.3186237820615805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97.81</v>
      </c>
      <c r="AC101" s="6">
        <v>1.8400000000000034</v>
      </c>
      <c r="AD101" s="13">
        <v>0.35</v>
      </c>
      <c r="AE101" s="8">
        <v>513.63559939859579</v>
      </c>
      <c r="AF101" s="6">
        <v>521.05963677895625</v>
      </c>
      <c r="AG101" s="6">
        <v>260.22669954894684</v>
      </c>
      <c r="AH101" s="6">
        <v>1.2992032917234804</v>
      </c>
      <c r="AI101" s="6">
        <v>2.1153406023031405</v>
      </c>
      <c r="AJ101" s="6"/>
      <c r="AK101" s="6"/>
      <c r="AL101" s="6"/>
      <c r="AM101" s="6"/>
      <c r="AN101" s="6">
        <v>5.0453678115242706</v>
      </c>
      <c r="AO101" s="6">
        <v>1.510588436027392</v>
      </c>
      <c r="AP101" s="6">
        <v>2.0818135963915747</v>
      </c>
      <c r="AQ101" s="6">
        <v>111.47500000000001</v>
      </c>
      <c r="AR101" s="6"/>
      <c r="AS101" s="6"/>
      <c r="AT101" s="6">
        <v>4.7477241606726581</v>
      </c>
      <c r="AU101" s="6">
        <v>1</v>
      </c>
      <c r="AV101" s="10"/>
      <c r="AW101" s="13">
        <v>78.158945516843431</v>
      </c>
      <c r="AX101" s="1" t="s">
        <v>150</v>
      </c>
      <c r="AY101" s="17">
        <v>9.3806955380577399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97.81</v>
      </c>
      <c r="BG101" s="18">
        <v>1.8400000000000034</v>
      </c>
      <c r="BH101" s="18">
        <v>0.35</v>
      </c>
      <c r="BI101" s="15"/>
      <c r="BJ101" s="19">
        <f t="shared" ca="1" si="14"/>
        <v>1</v>
      </c>
      <c r="BK101" s="18">
        <f t="shared" ca="1" si="15"/>
        <v>10.526834895250467</v>
      </c>
      <c r="BL101" s="17">
        <f t="shared" si="16"/>
        <v>5.4823713964592438</v>
      </c>
      <c r="BM101" s="17">
        <f t="shared" ca="1" si="17"/>
        <v>3.135092248007858</v>
      </c>
      <c r="BN101" s="16">
        <f t="shared" si="18"/>
        <v>3.368065257655906</v>
      </c>
      <c r="BO101" s="15"/>
      <c r="BP101" s="2"/>
    </row>
    <row r="102" spans="1:68" x14ac:dyDescent="0.2">
      <c r="A102">
        <v>4.45</v>
      </c>
      <c r="B102">
        <v>2.2000000000000002</v>
      </c>
      <c r="C102">
        <v>0.18273</v>
      </c>
      <c r="D102">
        <v>-0.1118</v>
      </c>
      <c r="E102">
        <v>-4.8079999999999998E-2</v>
      </c>
      <c r="F102">
        <v>1.93153</v>
      </c>
      <c r="G102">
        <v>2.0123000000000002</v>
      </c>
      <c r="H102" s="15"/>
      <c r="I102" s="11">
        <f t="shared" si="12"/>
        <v>14.599737532808399</v>
      </c>
      <c r="J102" s="10">
        <f t="shared" si="13"/>
        <v>-9.5447375328083996</v>
      </c>
      <c r="K102" s="6">
        <v>98</v>
      </c>
      <c r="L102" s="10">
        <v>1430.7742782152227</v>
      </c>
      <c r="M102" s="10">
        <v>847.30971128608917</v>
      </c>
      <c r="N102" s="10">
        <v>6.3265529308836399</v>
      </c>
      <c r="O102" s="10">
        <v>5.2642729491910316</v>
      </c>
      <c r="P102" s="10">
        <v>5.3561478808885736</v>
      </c>
      <c r="Q102" s="10">
        <v>0.30393594583504302</v>
      </c>
      <c r="R102" s="10">
        <v>5.674524912195305</v>
      </c>
      <c r="S102" s="10">
        <v>6.3802035901070955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97.81</v>
      </c>
      <c r="AC102" s="6">
        <v>1.8400000000000034</v>
      </c>
      <c r="AD102" s="13">
        <v>0.35</v>
      </c>
      <c r="AE102" s="8">
        <v>535.61478808885738</v>
      </c>
      <c r="AF102" s="6">
        <v>545.97185197423084</v>
      </c>
      <c r="AG102" s="6">
        <v>276.71109106664301</v>
      </c>
      <c r="AH102" s="6">
        <v>1.1036707040253719</v>
      </c>
      <c r="AI102" s="6">
        <v>1.7622620668223126</v>
      </c>
      <c r="AJ102" s="6"/>
      <c r="AK102" s="6"/>
      <c r="AL102" s="6"/>
      <c r="AM102" s="6"/>
      <c r="AN102" s="6">
        <v>5.2642729491910316</v>
      </c>
      <c r="AO102" s="6">
        <v>1.6109970101461324</v>
      </c>
      <c r="AP102" s="6">
        <v>2.2136887285331444</v>
      </c>
      <c r="AQ102" s="6">
        <v>111.47500000000001</v>
      </c>
      <c r="AR102" s="6"/>
      <c r="AS102" s="6"/>
      <c r="AT102" s="6">
        <v>4.9275352424392249</v>
      </c>
      <c r="AU102" s="6">
        <v>1</v>
      </c>
      <c r="AV102" s="10"/>
      <c r="AW102" s="13">
        <v>81.895777796134624</v>
      </c>
      <c r="AX102" s="1" t="s">
        <v>150</v>
      </c>
      <c r="AY102" s="17">
        <v>9.5447375328083996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97.81</v>
      </c>
      <c r="BG102" s="18">
        <v>1.8400000000000034</v>
      </c>
      <c r="BH102" s="18">
        <v>0.35</v>
      </c>
      <c r="BI102" s="15"/>
      <c r="BJ102" s="19">
        <f t="shared" ca="1" si="14"/>
        <v>1</v>
      </c>
      <c r="BK102" s="18">
        <f t="shared" ca="1" si="15"/>
        <v>10.954107287964357</v>
      </c>
      <c r="BL102" s="17">
        <f t="shared" si="16"/>
        <v>6.5492698879883005</v>
      </c>
      <c r="BM102" s="17">
        <f t="shared" ca="1" si="17"/>
        <v>3.1706525325008768</v>
      </c>
      <c r="BN102" s="16">
        <f t="shared" si="18"/>
        <v>3.3984793059928395</v>
      </c>
      <c r="BO102" s="15"/>
      <c r="BP102" s="2"/>
    </row>
    <row r="103" spans="1:68" x14ac:dyDescent="0.2">
      <c r="A103">
        <v>4.5</v>
      </c>
      <c r="B103">
        <v>2.2000000000000002</v>
      </c>
      <c r="C103">
        <v>0.2024</v>
      </c>
      <c r="D103">
        <v>-0.11461</v>
      </c>
      <c r="E103">
        <v>-4.6489999999999997E-2</v>
      </c>
      <c r="F103">
        <v>1.92703</v>
      </c>
      <c r="G103">
        <v>2.01973</v>
      </c>
      <c r="H103" s="15"/>
      <c r="I103" s="11">
        <f t="shared" si="12"/>
        <v>14.763779527559054</v>
      </c>
      <c r="J103" s="10">
        <f t="shared" si="13"/>
        <v>-9.708779527559054</v>
      </c>
      <c r="K103" s="6">
        <v>98</v>
      </c>
      <c r="L103" s="10">
        <v>1446.8503937007868</v>
      </c>
      <c r="M103" s="10">
        <v>853.14960629921245</v>
      </c>
      <c r="N103" s="10">
        <v>6.3976377952755898</v>
      </c>
      <c r="O103" s="10">
        <v>10.452060970763553</v>
      </c>
      <c r="P103" s="10">
        <v>10.550066038482878</v>
      </c>
      <c r="Q103" s="10">
        <v>0.28437433319655303</v>
      </c>
      <c r="R103" s="10">
        <v>2.6954744374040587</v>
      </c>
      <c r="S103" s="10">
        <v>6.8059074805087034</v>
      </c>
      <c r="T103" s="14" t="s">
        <v>153</v>
      </c>
      <c r="U103" s="6">
        <v>4</v>
      </c>
      <c r="V103" s="14" t="s">
        <v>33</v>
      </c>
      <c r="W103" s="6">
        <v>3</v>
      </c>
      <c r="X103" s="14" t="s">
        <v>151</v>
      </c>
      <c r="Y103" s="6">
        <v>4</v>
      </c>
      <c r="Z103" s="14" t="s">
        <v>118</v>
      </c>
      <c r="AA103" s="9">
        <v>5</v>
      </c>
      <c r="AB103" s="7">
        <v>47.080983161343127</v>
      </c>
      <c r="AC103" s="6">
        <v>47.930649071949873</v>
      </c>
      <c r="AD103" s="13">
        <v>4.9883677667069968</v>
      </c>
      <c r="AE103" s="8">
        <v>1055.0066038482878</v>
      </c>
      <c r="AF103" s="6">
        <v>1156.0753931332335</v>
      </c>
      <c r="AG103" s="6">
        <v>666.25495288621596</v>
      </c>
      <c r="AH103" s="6">
        <v>8.3986906676526214</v>
      </c>
      <c r="AI103" s="6">
        <v>3.7099220312512924</v>
      </c>
      <c r="AJ103" s="6"/>
      <c r="AK103" s="6"/>
      <c r="AL103" s="6"/>
      <c r="AM103" s="6"/>
      <c r="AN103" s="6">
        <v>6.9680406471757017</v>
      </c>
      <c r="AO103" s="6">
        <v>2.5256630514715575</v>
      </c>
      <c r="AP103" s="6">
        <v>5.3300396230897267</v>
      </c>
      <c r="AQ103" s="6">
        <v>114.66</v>
      </c>
      <c r="AR103" s="6"/>
      <c r="AS103" s="6"/>
      <c r="AT103" s="6">
        <v>10.706346898001764</v>
      </c>
      <c r="AU103" s="6">
        <v>1</v>
      </c>
      <c r="AV103" s="10"/>
      <c r="AW103" s="13">
        <v>173.41130896998501</v>
      </c>
      <c r="AX103" s="1" t="s">
        <v>150</v>
      </c>
      <c r="AY103" s="17">
        <v>9.7087795275590505</v>
      </c>
      <c r="AZ103" s="12">
        <v>100</v>
      </c>
      <c r="BA103" s="12">
        <v>0</v>
      </c>
      <c r="BB103" s="12">
        <v>0</v>
      </c>
      <c r="BC103" s="12">
        <v>0</v>
      </c>
      <c r="BD103" s="12">
        <v>100</v>
      </c>
      <c r="BE103" s="12">
        <v>0</v>
      </c>
      <c r="BF103" s="18">
        <v>47.080983161343127</v>
      </c>
      <c r="BG103" s="18">
        <v>47.930649071949873</v>
      </c>
      <c r="BH103" s="18">
        <v>4.9883677667069968</v>
      </c>
      <c r="BI103" s="15"/>
      <c r="BJ103" s="19">
        <f t="shared" ca="1" si="14"/>
        <v>0.90823731737969293</v>
      </c>
      <c r="BK103" s="18">
        <f t="shared" ca="1" si="15"/>
        <v>21.190202982926465</v>
      </c>
      <c r="BL103" s="17">
        <f t="shared" si="16"/>
        <v>2.8939119458985982</v>
      </c>
      <c r="BM103" s="17">
        <f t="shared" ca="1" si="17"/>
        <v>2.7246191464869169</v>
      </c>
      <c r="BN103" s="16">
        <f t="shared" si="18"/>
        <v>2.9724789690071654</v>
      </c>
      <c r="BO103" s="15"/>
      <c r="BP103" s="2"/>
    </row>
    <row r="104" spans="1:68" x14ac:dyDescent="0.2">
      <c r="A104">
        <v>4.55</v>
      </c>
      <c r="B104">
        <v>2.2999999999999998</v>
      </c>
      <c r="C104">
        <v>0.17807000000000001</v>
      </c>
      <c r="D104">
        <v>-0.11558</v>
      </c>
      <c r="E104">
        <v>1.093E-2</v>
      </c>
      <c r="F104">
        <v>1.9295500000000001</v>
      </c>
      <c r="G104">
        <v>2.0269300000000001</v>
      </c>
      <c r="H104" s="15"/>
      <c r="I104" s="11">
        <f t="shared" si="12"/>
        <v>14.92782152230971</v>
      </c>
      <c r="J104" s="10">
        <f t="shared" si="13"/>
        <v>-9.8728215223097102</v>
      </c>
      <c r="K104" s="6">
        <v>98</v>
      </c>
      <c r="L104" s="10">
        <v>1462.926509186351</v>
      </c>
      <c r="M104" s="10">
        <v>858.98950131233585</v>
      </c>
      <c r="N104" s="10">
        <v>6.4687226596675407</v>
      </c>
      <c r="O104" s="10">
        <v>4.0352392847005403</v>
      </c>
      <c r="P104" s="10">
        <v>4.3546232268669014</v>
      </c>
      <c r="Q104" s="10">
        <v>0.27762174805088213</v>
      </c>
      <c r="R104" s="10">
        <v>6.3753333775934413</v>
      </c>
      <c r="S104" s="10">
        <v>22.179440428219543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155</v>
      </c>
      <c r="AA104" s="9">
        <v>2</v>
      </c>
      <c r="AB104" s="7">
        <v>97.81</v>
      </c>
      <c r="AC104" s="6">
        <v>1.8400000000000034</v>
      </c>
      <c r="AD104" s="13">
        <v>0.35</v>
      </c>
      <c r="AE104" s="8">
        <v>435.46232268669007</v>
      </c>
      <c r="AF104" s="6">
        <v>426.25411438514413</v>
      </c>
      <c r="AG104" s="6">
        <v>217.73116134334506</v>
      </c>
      <c r="AH104" s="6">
        <v>323.19190838164116</v>
      </c>
      <c r="AI104" s="6">
        <v>1.5685454246433144</v>
      </c>
      <c r="AJ104" s="6"/>
      <c r="AK104" s="6"/>
      <c r="AL104" s="6"/>
      <c r="AM104" s="6"/>
      <c r="AN104" s="6">
        <v>4.0352392847005403</v>
      </c>
      <c r="AO104" s="6">
        <v>1.4062223832557701</v>
      </c>
      <c r="AP104" s="6">
        <v>1</v>
      </c>
      <c r="AQ104" s="6">
        <v>111.47500000000001</v>
      </c>
      <c r="AR104" s="6"/>
      <c r="AS104" s="6"/>
      <c r="AT104" s="6">
        <v>3.7120945698572432</v>
      </c>
      <c r="AU104" s="6">
        <v>1</v>
      </c>
      <c r="AV104" s="10"/>
      <c r="AW104" s="13">
        <v>63.938117157771622</v>
      </c>
      <c r="AX104" s="1" t="s">
        <v>150</v>
      </c>
      <c r="AY104" s="17">
        <v>9.8728215223097102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97.81</v>
      </c>
      <c r="BG104" s="18">
        <v>1.8400000000000034</v>
      </c>
      <c r="BH104" s="18">
        <v>0.35</v>
      </c>
      <c r="BI104" s="15"/>
      <c r="BJ104" s="19">
        <f t="shared" ca="1" si="14"/>
        <v>1</v>
      </c>
      <c r="BK104" s="18">
        <f t="shared" ca="1" si="15"/>
        <v>8.4358655530443194</v>
      </c>
      <c r="BL104" s="17">
        <f t="shared" si="16"/>
        <v>7.6624203782164138</v>
      </c>
      <c r="BM104" s="17">
        <f t="shared" ca="1" si="17"/>
        <v>3.3014591494476497</v>
      </c>
      <c r="BN104" s="16">
        <f t="shared" si="18"/>
        <v>3.5010537670600681</v>
      </c>
      <c r="BO104" s="15"/>
      <c r="BP104" s="2"/>
    </row>
    <row r="105" spans="1:68" x14ac:dyDescent="0.2">
      <c r="A105">
        <v>4.5999999999999996</v>
      </c>
      <c r="B105">
        <v>2.2999999999999998</v>
      </c>
      <c r="C105">
        <v>0.18107999999999999</v>
      </c>
      <c r="D105">
        <v>-0.1295</v>
      </c>
      <c r="E105">
        <v>-3.5799999999999998E-3</v>
      </c>
      <c r="F105">
        <v>1.9296800000000001</v>
      </c>
      <c r="G105">
        <v>2.0312999999999999</v>
      </c>
      <c r="H105" s="15"/>
      <c r="I105" s="11">
        <f t="shared" si="12"/>
        <v>15.091863517060366</v>
      </c>
      <c r="J105" s="10">
        <f t="shared" si="13"/>
        <v>-10.036863517060366</v>
      </c>
      <c r="K105" s="6">
        <v>98</v>
      </c>
      <c r="L105" s="10">
        <v>1479.0026246719153</v>
      </c>
      <c r="M105" s="10">
        <v>864.82939632545924</v>
      </c>
      <c r="N105" s="10">
        <v>6.5398075240594924</v>
      </c>
      <c r="O105" s="10">
        <v>4.8291000851546952</v>
      </c>
      <c r="P105" s="10">
        <v>5.0925417168329599</v>
      </c>
      <c r="Q105" s="10">
        <v>0.18071867049651197</v>
      </c>
      <c r="R105" s="10">
        <v>3.5486929817219153</v>
      </c>
      <c r="S105" s="10">
        <v>18.294557755435076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89.740876325168614</v>
      </c>
      <c r="AC105" s="6">
        <v>9.2495527385610501</v>
      </c>
      <c r="AD105" s="13">
        <v>1.0095709362703307</v>
      </c>
      <c r="AE105" s="8">
        <v>509.25417168329597</v>
      </c>
      <c r="AF105" s="6">
        <v>512.12240052905906</v>
      </c>
      <c r="AG105" s="6">
        <v>256.94062876247199</v>
      </c>
      <c r="AH105" s="6">
        <v>241.81200475972631</v>
      </c>
      <c r="AI105" s="6">
        <v>2.8179389007464231</v>
      </c>
      <c r="AJ105" s="6"/>
      <c r="AK105" s="6"/>
      <c r="AL105" s="6"/>
      <c r="AM105" s="6"/>
      <c r="AN105" s="6">
        <v>4.8291000851546952</v>
      </c>
      <c r="AO105" s="6">
        <v>1.4513914634331628</v>
      </c>
      <c r="AP105" s="6">
        <v>2.0555250300997758</v>
      </c>
      <c r="AQ105" s="6">
        <v>111.47500000000001</v>
      </c>
      <c r="AR105" s="6"/>
      <c r="AS105" s="6"/>
      <c r="AT105" s="6">
        <v>4.4496486820819641</v>
      </c>
      <c r="AU105" s="6">
        <v>1</v>
      </c>
      <c r="AV105" s="10"/>
      <c r="AW105" s="13">
        <v>76.818360079358854</v>
      </c>
      <c r="AX105" s="1" t="s">
        <v>150</v>
      </c>
      <c r="AY105" s="17">
        <v>10.0368635170604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89.740876325168614</v>
      </c>
      <c r="BG105" s="18">
        <v>9.2495527385610501</v>
      </c>
      <c r="BH105" s="18">
        <v>1.0095709362703307</v>
      </c>
      <c r="BI105" s="15"/>
      <c r="BJ105" s="19">
        <f t="shared" ca="1" si="14"/>
        <v>1</v>
      </c>
      <c r="BK105" s="18">
        <f t="shared" ca="1" si="15"/>
        <v>10.066818780657714</v>
      </c>
      <c r="BL105" s="17">
        <f t="shared" si="16"/>
        <v>4.1515504958285394</v>
      </c>
      <c r="BM105" s="17">
        <f t="shared" ca="1" si="17"/>
        <v>3.0766276740209877</v>
      </c>
      <c r="BN105" s="16">
        <f t="shared" si="18"/>
        <v>3.3027498508766846</v>
      </c>
      <c r="BO105" s="15"/>
      <c r="BP105" s="2"/>
    </row>
    <row r="106" spans="1:68" x14ac:dyDescent="0.2">
      <c r="A106">
        <v>4.6500000000000004</v>
      </c>
      <c r="B106">
        <v>2.2000000000000002</v>
      </c>
      <c r="C106">
        <v>0.17968999999999999</v>
      </c>
      <c r="D106">
        <v>-0.12998000000000001</v>
      </c>
      <c r="E106">
        <v>-1.0240000000000001E-2</v>
      </c>
      <c r="F106">
        <v>1.92903</v>
      </c>
      <c r="G106">
        <v>2.0349300000000001</v>
      </c>
      <c r="H106" s="15"/>
      <c r="I106" s="11">
        <f t="shared" si="12"/>
        <v>15.255905511811024</v>
      </c>
      <c r="J106" s="10">
        <f t="shared" si="13"/>
        <v>-10.200905511811024</v>
      </c>
      <c r="K106" s="6">
        <v>98</v>
      </c>
      <c r="L106" s="10">
        <v>1495.0787401574798</v>
      </c>
      <c r="M106" s="10">
        <v>870.66929133858264</v>
      </c>
      <c r="N106" s="10">
        <v>6.6108923884514432</v>
      </c>
      <c r="O106" s="10">
        <v>4.4624999148453002</v>
      </c>
      <c r="P106" s="10">
        <v>4.70026437299836</v>
      </c>
      <c r="Q106" s="10">
        <v>0.17737718506360262</v>
      </c>
      <c r="R106" s="10">
        <v>3.7737703879505693</v>
      </c>
      <c r="S106" s="10">
        <v>16.511420705073625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96.563313807718245</v>
      </c>
      <c r="AC106" s="6">
        <v>3.0866861922817606</v>
      </c>
      <c r="AD106" s="13">
        <v>0.35</v>
      </c>
      <c r="AE106" s="8">
        <v>470.026437299836</v>
      </c>
      <c r="AF106" s="6">
        <v>465.02647093172004</v>
      </c>
      <c r="AG106" s="6">
        <v>235.013218649918</v>
      </c>
      <c r="AH106" s="6">
        <v>203.66801108479916</v>
      </c>
      <c r="AI106" s="6">
        <v>2.6498697514637937</v>
      </c>
      <c r="AJ106" s="6"/>
      <c r="AK106" s="6"/>
      <c r="AL106" s="6"/>
      <c r="AM106" s="6"/>
      <c r="AN106" s="6">
        <v>4.4624999148453002</v>
      </c>
      <c r="AO106" s="6">
        <v>1.3788045248823499</v>
      </c>
      <c r="AP106" s="6">
        <v>1</v>
      </c>
      <c r="AQ106" s="6">
        <v>111.47500000000001</v>
      </c>
      <c r="AR106" s="6"/>
      <c r="AS106" s="6"/>
      <c r="AT106" s="6">
        <v>3.9756207027086661</v>
      </c>
      <c r="AU106" s="6">
        <v>1</v>
      </c>
      <c r="AV106" s="10"/>
      <c r="AW106" s="13">
        <v>69.753970639757995</v>
      </c>
      <c r="AX106" s="1" t="s">
        <v>150</v>
      </c>
      <c r="AY106" s="17">
        <v>10.200905511810999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96.563313807718245</v>
      </c>
      <c r="BG106" s="18">
        <v>3.0866861922817606</v>
      </c>
      <c r="BH106" s="18">
        <v>0.35</v>
      </c>
      <c r="BI106" s="15"/>
      <c r="BJ106" s="19">
        <f t="shared" ca="1" si="14"/>
        <v>1</v>
      </c>
      <c r="BK106" s="18">
        <f t="shared" ca="1" si="15"/>
        <v>9.0797390978212409</v>
      </c>
      <c r="BL106" s="17">
        <f t="shared" si="16"/>
        <v>4.4874658604528692</v>
      </c>
      <c r="BM106" s="17">
        <f t="shared" ca="1" si="17"/>
        <v>3.1327565707081111</v>
      </c>
      <c r="BN106" s="16">
        <f t="shared" si="18"/>
        <v>3.3464559790138129</v>
      </c>
      <c r="BO106" s="15"/>
      <c r="BP106" s="2"/>
    </row>
    <row r="107" spans="1:68" x14ac:dyDescent="0.2">
      <c r="A107">
        <v>4.7</v>
      </c>
      <c r="B107">
        <v>2.2999999999999998</v>
      </c>
      <c r="C107">
        <v>0.18018000000000001</v>
      </c>
      <c r="D107">
        <v>-0.12942000000000001</v>
      </c>
      <c r="E107">
        <v>-1.252E-2</v>
      </c>
      <c r="F107">
        <v>1.9273800000000001</v>
      </c>
      <c r="G107">
        <v>2.0351300000000001</v>
      </c>
      <c r="H107" s="15"/>
      <c r="I107" s="11">
        <f t="shared" si="12"/>
        <v>15.41994750656168</v>
      </c>
      <c r="J107" s="10">
        <f t="shared" si="13"/>
        <v>-10.364947506561681</v>
      </c>
      <c r="K107" s="6">
        <v>98</v>
      </c>
      <c r="L107" s="10">
        <v>1511.1548556430441</v>
      </c>
      <c r="M107" s="10">
        <v>876.50918635170603</v>
      </c>
      <c r="N107" s="10">
        <v>6.6819772528433941</v>
      </c>
      <c r="O107" s="10">
        <v>4.591733068407609</v>
      </c>
      <c r="P107" s="10">
        <v>4.8207071428313197</v>
      </c>
      <c r="Q107" s="10">
        <v>0.18127558473533015</v>
      </c>
      <c r="R107" s="10">
        <v>3.7603525658035006</v>
      </c>
      <c r="S107" s="10">
        <v>15.900977390535477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95.331002431741467</v>
      </c>
      <c r="AC107" s="6">
        <v>4.3189975682585384</v>
      </c>
      <c r="AD107" s="13">
        <v>0.35</v>
      </c>
      <c r="AE107" s="8">
        <v>482.07071428313191</v>
      </c>
      <c r="AF107" s="6">
        <v>478.25055470703495</v>
      </c>
      <c r="AG107" s="6">
        <v>241.03535714156598</v>
      </c>
      <c r="AH107" s="6">
        <v>189.64800283252285</v>
      </c>
      <c r="AI107" s="6">
        <v>2.6593251098153958</v>
      </c>
      <c r="AJ107" s="6"/>
      <c r="AK107" s="6"/>
      <c r="AL107" s="6"/>
      <c r="AM107" s="6"/>
      <c r="AN107" s="6">
        <v>4.591733068407609</v>
      </c>
      <c r="AO107" s="6">
        <v>1.408759407409711</v>
      </c>
      <c r="AP107" s="6">
        <v>1</v>
      </c>
      <c r="AQ107" s="6">
        <v>111.47500000000001</v>
      </c>
      <c r="AR107" s="6"/>
      <c r="AS107" s="6"/>
      <c r="AT107" s="6">
        <v>4.0486896814636761</v>
      </c>
      <c r="AU107" s="6">
        <v>1</v>
      </c>
      <c r="AV107" s="10"/>
      <c r="AW107" s="13">
        <v>71.737583206055248</v>
      </c>
      <c r="AX107" s="1" t="s">
        <v>150</v>
      </c>
      <c r="AY107" s="17">
        <v>10.3649475065617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95.331002431741467</v>
      </c>
      <c r="BG107" s="18">
        <v>4.3189975682585384</v>
      </c>
      <c r="BH107" s="18">
        <v>0.35</v>
      </c>
      <c r="BI107" s="15"/>
      <c r="BJ107" s="19">
        <f t="shared" ca="1" si="14"/>
        <v>1</v>
      </c>
      <c r="BK107" s="18">
        <f t="shared" ca="1" si="15"/>
        <v>9.275726434608373</v>
      </c>
      <c r="BL107" s="17">
        <f t="shared" si="16"/>
        <v>4.4592816821072399</v>
      </c>
      <c r="BM107" s="17">
        <f t="shared" ca="1" si="17"/>
        <v>3.1236867105970703</v>
      </c>
      <c r="BN107" s="16">
        <f t="shared" si="18"/>
        <v>3.3363583403671311</v>
      </c>
      <c r="BO107" s="15"/>
      <c r="BP107" s="2"/>
    </row>
    <row r="108" spans="1:68" x14ac:dyDescent="0.2">
      <c r="A108">
        <v>4.75</v>
      </c>
      <c r="B108">
        <v>0.5</v>
      </c>
      <c r="C108">
        <v>0.18024999999999999</v>
      </c>
      <c r="D108">
        <v>-0.12881999999999999</v>
      </c>
      <c r="E108">
        <v>-1.3299999999999999E-2</v>
      </c>
      <c r="F108">
        <v>1.9254</v>
      </c>
      <c r="G108">
        <v>2.0373299999999999</v>
      </c>
      <c r="H108" s="15"/>
      <c r="I108" s="11">
        <f t="shared" si="12"/>
        <v>15.583989501312335</v>
      </c>
      <c r="J108" s="10">
        <f t="shared" si="13"/>
        <v>-10.528989501312335</v>
      </c>
      <c r="K108" s="6">
        <v>98</v>
      </c>
      <c r="L108" s="10">
        <v>1527.2309711286082</v>
      </c>
      <c r="M108" s="10">
        <v>882.34908136482932</v>
      </c>
      <c r="N108" s="10">
        <v>6.7530621172353449</v>
      </c>
      <c r="O108" s="10">
        <v>4.6101949474879351</v>
      </c>
      <c r="P108" s="10">
        <v>4.8361617853726582</v>
      </c>
      <c r="Q108" s="10">
        <v>0.18545244152646695</v>
      </c>
      <c r="R108" s="10">
        <v>3.8347030094688326</v>
      </c>
      <c r="S108" s="10">
        <v>15.692141519772425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33</v>
      </c>
      <c r="AA108" s="9">
        <v>3</v>
      </c>
      <c r="AB108" s="7">
        <v>96.892615980798823</v>
      </c>
      <c r="AC108" s="6">
        <v>2.7573840192011829</v>
      </c>
      <c r="AD108" s="13">
        <v>0.35</v>
      </c>
      <c r="AE108" s="8">
        <v>483.61617853726585</v>
      </c>
      <c r="AF108" s="6">
        <v>479.12309409510044</v>
      </c>
      <c r="AG108" s="6">
        <v>241.8080892686329</v>
      </c>
      <c r="AH108" s="6">
        <v>183.88963342361993</v>
      </c>
      <c r="AI108" s="6">
        <v>2.6077638803598404</v>
      </c>
      <c r="AJ108" s="6"/>
      <c r="AK108" s="6"/>
      <c r="AL108" s="6"/>
      <c r="AM108" s="6"/>
      <c r="AN108" s="6">
        <v>4.6101949474879351</v>
      </c>
      <c r="AO108" s="6">
        <v>1.4196608926736893</v>
      </c>
      <c r="AP108" s="6">
        <v>1</v>
      </c>
      <c r="AQ108" s="6">
        <v>111.47500000000001</v>
      </c>
      <c r="AR108" s="6"/>
      <c r="AS108" s="6"/>
      <c r="AT108" s="6">
        <v>4.011623390900021</v>
      </c>
      <c r="AU108" s="6">
        <v>1</v>
      </c>
      <c r="AV108" s="10"/>
      <c r="AW108" s="13">
        <v>71.868464114265066</v>
      </c>
      <c r="AX108" s="1" t="s">
        <v>150</v>
      </c>
      <c r="AY108" s="17">
        <v>10.528989501312299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96.892615980798823</v>
      </c>
      <c r="BG108" s="18">
        <v>2.7573840192011829</v>
      </c>
      <c r="BH108" s="18">
        <v>0.35</v>
      </c>
      <c r="BI108" s="15"/>
      <c r="BJ108" s="19">
        <f t="shared" ca="1" si="14"/>
        <v>1</v>
      </c>
      <c r="BK108" s="18">
        <f t="shared" ca="1" si="15"/>
        <v>9.2311453274454252</v>
      </c>
      <c r="BL108" s="17">
        <f t="shared" si="16"/>
        <v>4.5537221156993102</v>
      </c>
      <c r="BM108" s="17">
        <f t="shared" ca="1" si="17"/>
        <v>3.130815448144189</v>
      </c>
      <c r="BN108" s="16">
        <f t="shared" si="18"/>
        <v>3.3397714242427972</v>
      </c>
      <c r="BO108" s="15"/>
      <c r="BP108" s="2"/>
    </row>
    <row r="109" spans="1:68" x14ac:dyDescent="0.2">
      <c r="A109">
        <v>4.8</v>
      </c>
      <c r="B109">
        <v>2.2999999999999998</v>
      </c>
      <c r="C109">
        <v>0.18021000000000001</v>
      </c>
      <c r="D109">
        <v>-0.12959999999999999</v>
      </c>
      <c r="E109">
        <v>-1.304E-2</v>
      </c>
      <c r="F109">
        <v>1.92435</v>
      </c>
      <c r="G109">
        <v>2.0381499999999999</v>
      </c>
      <c r="H109" s="15"/>
      <c r="I109" s="11">
        <f t="shared" si="12"/>
        <v>15.748031496062991</v>
      </c>
      <c r="J109" s="10">
        <f t="shared" si="13"/>
        <v>-10.693031496062991</v>
      </c>
      <c r="K109" s="6">
        <v>98</v>
      </c>
      <c r="L109" s="10">
        <v>1543.3070866141725</v>
      </c>
      <c r="M109" s="10">
        <v>888.18897637795271</v>
      </c>
      <c r="N109" s="10">
        <v>6.8241469816272957</v>
      </c>
      <c r="O109" s="10">
        <v>4.5996453022991792</v>
      </c>
      <c r="P109" s="10">
        <v>4.8266145523635648</v>
      </c>
      <c r="Q109" s="10">
        <v>0.18002252769798929</v>
      </c>
      <c r="R109" s="10">
        <v>3.7297887731646875</v>
      </c>
      <c r="S109" s="10">
        <v>15.761753476693441</v>
      </c>
      <c r="T109" s="14" t="s">
        <v>33</v>
      </c>
      <c r="U109" s="6">
        <v>3</v>
      </c>
      <c r="V109" s="14" t="s">
        <v>33</v>
      </c>
      <c r="W109" s="6">
        <v>3</v>
      </c>
      <c r="X109" s="14" t="s">
        <v>33</v>
      </c>
      <c r="Y109" s="6">
        <v>3</v>
      </c>
      <c r="Z109" s="14" t="s">
        <v>33</v>
      </c>
      <c r="AA109" s="9">
        <v>3</v>
      </c>
      <c r="AB109" s="7">
        <v>94.547200369733332</v>
      </c>
      <c r="AC109" s="6">
        <v>5.1027996302666736</v>
      </c>
      <c r="AD109" s="13">
        <v>0.35</v>
      </c>
      <c r="AE109" s="8">
        <v>482.66145523635652</v>
      </c>
      <c r="AF109" s="6">
        <v>477.05423635958567</v>
      </c>
      <c r="AG109" s="6">
        <v>241.33072761817823</v>
      </c>
      <c r="AH109" s="6">
        <v>183.85933361278927</v>
      </c>
      <c r="AI109" s="6">
        <v>2.6811169769045935</v>
      </c>
      <c r="AJ109" s="6"/>
      <c r="AK109" s="6"/>
      <c r="AL109" s="6"/>
      <c r="AM109" s="6"/>
      <c r="AN109" s="6">
        <v>4.5996453022991792</v>
      </c>
      <c r="AO109" s="6">
        <v>1.4150347496498019</v>
      </c>
      <c r="AP109" s="6">
        <v>1</v>
      </c>
      <c r="AQ109" s="6">
        <v>111.47500000000001</v>
      </c>
      <c r="AR109" s="6"/>
      <c r="AS109" s="6"/>
      <c r="AT109" s="6">
        <v>3.949770215509381</v>
      </c>
      <c r="AU109" s="6">
        <v>1</v>
      </c>
      <c r="AV109" s="10"/>
      <c r="AW109" s="13">
        <v>71.558135453937851</v>
      </c>
      <c r="AX109" s="1" t="s">
        <v>150</v>
      </c>
      <c r="AY109" s="17">
        <v>10.693031496063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94.547200369733332</v>
      </c>
      <c r="BG109" s="18">
        <v>5.1027996302666736</v>
      </c>
      <c r="BH109" s="18">
        <v>0.35</v>
      </c>
      <c r="BI109" s="15"/>
      <c r="BJ109" s="19">
        <f t="shared" ca="1" si="14"/>
        <v>1</v>
      </c>
      <c r="BK109" s="18">
        <f t="shared" ca="1" si="15"/>
        <v>9.1308519175562566</v>
      </c>
      <c r="BL109" s="17">
        <f t="shared" si="16"/>
        <v>4.4395624839775589</v>
      </c>
      <c r="BM109" s="17">
        <f t="shared" ca="1" si="17"/>
        <v>3.1280174006334009</v>
      </c>
      <c r="BN109" s="16">
        <f t="shared" si="18"/>
        <v>3.3340039925962874</v>
      </c>
      <c r="BO109" s="15"/>
      <c r="BP109" s="2"/>
    </row>
    <row r="110" spans="1:68" x14ac:dyDescent="0.2">
      <c r="A110">
        <v>4.8499999999999996</v>
      </c>
      <c r="B110">
        <v>2.2999999999999998</v>
      </c>
      <c r="C110">
        <v>0.18049000000000001</v>
      </c>
      <c r="D110">
        <v>-0.12981999999999999</v>
      </c>
      <c r="E110">
        <v>-8.77E-3</v>
      </c>
      <c r="F110">
        <v>1.9211499999999999</v>
      </c>
      <c r="G110">
        <v>2.0395500000000002</v>
      </c>
      <c r="H110" s="15"/>
      <c r="I110" s="11">
        <f t="shared" si="12"/>
        <v>15.912073490813647</v>
      </c>
      <c r="J110" s="10">
        <f t="shared" si="13"/>
        <v>-10.857073490813647</v>
      </c>
      <c r="K110" s="6">
        <v>98</v>
      </c>
      <c r="L110" s="10">
        <v>1559.3832020997368</v>
      </c>
      <c r="M110" s="10">
        <v>894.02887139107611</v>
      </c>
      <c r="N110" s="10">
        <v>6.8952318460192465</v>
      </c>
      <c r="O110" s="10">
        <v>4.6734928186204971</v>
      </c>
      <c r="P110" s="10">
        <v>4.9169247610201117</v>
      </c>
      <c r="Q110" s="10">
        <v>0.1784910135412392</v>
      </c>
      <c r="R110" s="10">
        <v>3.6301351396763644</v>
      </c>
      <c r="S110" s="10">
        <v>16.904995999973227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33</v>
      </c>
      <c r="AA110" s="9">
        <v>3</v>
      </c>
      <c r="AB110" s="7">
        <v>92.135613617319336</v>
      </c>
      <c r="AC110" s="6">
        <v>7.5143863826806694</v>
      </c>
      <c r="AD110" s="13">
        <v>0.35</v>
      </c>
      <c r="AE110" s="8">
        <v>491.6924761020112</v>
      </c>
      <c r="AF110" s="6">
        <v>486.73331293767563</v>
      </c>
      <c r="AG110" s="6">
        <v>245.84623805100557</v>
      </c>
      <c r="AH110" s="6">
        <v>205.91514830991048</v>
      </c>
      <c r="AI110" s="6">
        <v>2.7547183824378298</v>
      </c>
      <c r="AJ110" s="6"/>
      <c r="AK110" s="6"/>
      <c r="AL110" s="6"/>
      <c r="AM110" s="6"/>
      <c r="AN110" s="6">
        <v>4.6734928186204971</v>
      </c>
      <c r="AO110" s="6">
        <v>1.4331863407648631</v>
      </c>
      <c r="AP110" s="6">
        <v>1</v>
      </c>
      <c r="AQ110" s="6">
        <v>111.47500000000001</v>
      </c>
      <c r="AR110" s="6"/>
      <c r="AS110" s="6"/>
      <c r="AT110" s="6">
        <v>3.9903021697025074</v>
      </c>
      <c r="AU110" s="6">
        <v>1</v>
      </c>
      <c r="AV110" s="10"/>
      <c r="AW110" s="13">
        <v>73.009996940651348</v>
      </c>
      <c r="AX110" s="1" t="s">
        <v>150</v>
      </c>
      <c r="AY110" s="17">
        <v>10.857073490813599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92.135613617319336</v>
      </c>
      <c r="BG110" s="18">
        <v>7.5143863826806694</v>
      </c>
      <c r="BH110" s="18">
        <v>0.35</v>
      </c>
      <c r="BI110" s="15"/>
      <c r="BJ110" s="19">
        <f t="shared" ca="1" si="14"/>
        <v>1</v>
      </c>
      <c r="BK110" s="18">
        <f t="shared" ca="1" si="15"/>
        <v>9.2552562727260934</v>
      </c>
      <c r="BL110" s="17">
        <f t="shared" si="16"/>
        <v>4.3142604402436664</v>
      </c>
      <c r="BM110" s="17">
        <f t="shared" ca="1" si="17"/>
        <v>3.1158864549122058</v>
      </c>
      <c r="BN110" s="16">
        <f t="shared" si="18"/>
        <v>3.3208985367635258</v>
      </c>
      <c r="BO110" s="15"/>
      <c r="BP110" s="2"/>
    </row>
    <row r="111" spans="1:68" x14ac:dyDescent="0.2">
      <c r="A111">
        <v>4.9000000000000004</v>
      </c>
      <c r="B111">
        <v>2.2999999999999998</v>
      </c>
      <c r="C111">
        <v>0.17965999999999999</v>
      </c>
      <c r="D111">
        <v>-0.12917999999999999</v>
      </c>
      <c r="E111">
        <v>-4.2700000000000004E-3</v>
      </c>
      <c r="F111">
        <v>1.92228</v>
      </c>
      <c r="G111">
        <v>2.0402300000000002</v>
      </c>
      <c r="H111" s="15"/>
      <c r="I111" s="11">
        <f t="shared" si="12"/>
        <v>16.076115485564305</v>
      </c>
      <c r="J111" s="10">
        <f t="shared" si="13"/>
        <v>-11.021115485564305</v>
      </c>
      <c r="K111" s="6">
        <v>98</v>
      </c>
      <c r="L111" s="10">
        <v>1575.4593175853013</v>
      </c>
      <c r="M111" s="10">
        <v>899.8687664041995</v>
      </c>
      <c r="N111" s="10">
        <v>6.9663167104111983</v>
      </c>
      <c r="O111" s="10">
        <v>4.454587680953729</v>
      </c>
      <c r="P111" s="10">
        <v>4.7153690649244275</v>
      </c>
      <c r="Q111" s="10">
        <v>0.18294632745178493</v>
      </c>
      <c r="R111" s="10">
        <v>3.8797880915121326</v>
      </c>
      <c r="S111" s="10">
        <v>18.109818331298527</v>
      </c>
      <c r="T111" s="14" t="s">
        <v>33</v>
      </c>
      <c r="U111" s="6">
        <v>3</v>
      </c>
      <c r="V111" s="14" t="s">
        <v>33</v>
      </c>
      <c r="W111" s="6">
        <v>3</v>
      </c>
      <c r="X111" s="14" t="s">
        <v>33</v>
      </c>
      <c r="Y111" s="6">
        <v>3</v>
      </c>
      <c r="Z111" s="14" t="s">
        <v>33</v>
      </c>
      <c r="AA111" s="9">
        <v>3</v>
      </c>
      <c r="AB111" s="7">
        <v>97.81</v>
      </c>
      <c r="AC111" s="6">
        <v>1.8400000000000034</v>
      </c>
      <c r="AD111" s="13">
        <v>0.35</v>
      </c>
      <c r="AE111" s="8">
        <v>471.53690649244271</v>
      </c>
      <c r="AF111" s="6">
        <v>462.07522425079719</v>
      </c>
      <c r="AG111" s="6">
        <v>235.76845324622138</v>
      </c>
      <c r="AH111" s="6">
        <v>229.23774762968219</v>
      </c>
      <c r="AI111" s="6">
        <v>2.5774603571460881</v>
      </c>
      <c r="AJ111" s="6"/>
      <c r="AK111" s="6"/>
      <c r="AL111" s="6"/>
      <c r="AM111" s="6"/>
      <c r="AN111" s="6">
        <v>4.454587680953729</v>
      </c>
      <c r="AO111" s="6">
        <v>1.4044264226810621</v>
      </c>
      <c r="AP111" s="6">
        <v>1</v>
      </c>
      <c r="AQ111" s="6">
        <v>111.47500000000001</v>
      </c>
      <c r="AR111" s="6"/>
      <c r="AS111" s="6"/>
      <c r="AT111" s="6">
        <v>3.737846118687405</v>
      </c>
      <c r="AU111" s="6">
        <v>1</v>
      </c>
      <c r="AV111" s="10"/>
      <c r="AW111" s="13">
        <v>69.311283637619582</v>
      </c>
      <c r="AX111" s="1" t="s">
        <v>150</v>
      </c>
      <c r="AY111" s="17">
        <v>11.0211154855643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97.81</v>
      </c>
      <c r="BG111" s="18">
        <v>1.8400000000000034</v>
      </c>
      <c r="BH111" s="18">
        <v>0.35</v>
      </c>
      <c r="BI111" s="15"/>
      <c r="BJ111" s="19">
        <f t="shared" ca="1" si="14"/>
        <v>1</v>
      </c>
      <c r="BK111" s="18">
        <f t="shared" ca="1" si="15"/>
        <v>8.7293604418037436</v>
      </c>
      <c r="BL111" s="17">
        <f t="shared" si="16"/>
        <v>4.6579206626293557</v>
      </c>
      <c r="BM111" s="17">
        <f t="shared" ca="1" si="17"/>
        <v>3.156136759715749</v>
      </c>
      <c r="BN111" s="16">
        <f t="shared" si="18"/>
        <v>3.3517586719167514</v>
      </c>
      <c r="BO111" s="15"/>
      <c r="BP111" s="2"/>
    </row>
    <row r="112" spans="1:68" x14ac:dyDescent="0.2">
      <c r="A112">
        <v>4.95</v>
      </c>
      <c r="B112">
        <v>2.2000000000000002</v>
      </c>
      <c r="C112">
        <v>0.17998</v>
      </c>
      <c r="D112">
        <v>-0.12948999999999999</v>
      </c>
      <c r="E112">
        <v>-4.5599999999999998E-3</v>
      </c>
      <c r="F112">
        <v>1.91795</v>
      </c>
      <c r="G112">
        <v>2.0403500000000001</v>
      </c>
      <c r="H112" s="15"/>
      <c r="I112" s="11">
        <f t="shared" si="12"/>
        <v>16.240157480314959</v>
      </c>
      <c r="J112" s="10">
        <f t="shared" si="13"/>
        <v>-11.18515748031496</v>
      </c>
      <c r="K112" s="6">
        <v>98</v>
      </c>
      <c r="L112" s="10">
        <v>1591.5354330708653</v>
      </c>
      <c r="M112" s="10">
        <v>905.70866141732279</v>
      </c>
      <c r="N112" s="10">
        <v>7.0374015748031491</v>
      </c>
      <c r="O112" s="10">
        <v>4.53898484246381</v>
      </c>
      <c r="P112" s="10">
        <v>4.7986481513110384</v>
      </c>
      <c r="Q112" s="10">
        <v>0.18078828477636433</v>
      </c>
      <c r="R112" s="10">
        <v>3.7674836553076139</v>
      </c>
      <c r="S112" s="10">
        <v>18.032174225502011</v>
      </c>
      <c r="T112" s="14" t="s">
        <v>33</v>
      </c>
      <c r="U112" s="6">
        <v>3</v>
      </c>
      <c r="V112" s="14" t="s">
        <v>33</v>
      </c>
      <c r="W112" s="6">
        <v>3</v>
      </c>
      <c r="X112" s="14" t="s">
        <v>33</v>
      </c>
      <c r="Y112" s="6">
        <v>3</v>
      </c>
      <c r="Z112" s="14" t="s">
        <v>33</v>
      </c>
      <c r="AA112" s="9">
        <v>3</v>
      </c>
      <c r="AB112" s="7">
        <v>96.363369062450815</v>
      </c>
      <c r="AC112" s="6">
        <v>3.2866309375491909</v>
      </c>
      <c r="AD112" s="13">
        <v>0.35</v>
      </c>
      <c r="AE112" s="8">
        <v>479.86481513110385</v>
      </c>
      <c r="AF112" s="6">
        <v>470.92710997360064</v>
      </c>
      <c r="AG112" s="6">
        <v>239.93240756555193</v>
      </c>
      <c r="AH112" s="6">
        <v>226.17818024294803</v>
      </c>
      <c r="AI112" s="6">
        <v>2.6542915417594566</v>
      </c>
      <c r="AJ112" s="6"/>
      <c r="AK112" s="6"/>
      <c r="AL112" s="6"/>
      <c r="AM112" s="6"/>
      <c r="AN112" s="6">
        <v>4.53898484246381</v>
      </c>
      <c r="AO112" s="6">
        <v>1.4206118916823105</v>
      </c>
      <c r="AP112" s="6">
        <v>1</v>
      </c>
      <c r="AQ112" s="6">
        <v>111.47500000000001</v>
      </c>
      <c r="AR112" s="6"/>
      <c r="AS112" s="6"/>
      <c r="AT112" s="6">
        <v>3.7726359869911552</v>
      </c>
      <c r="AU112" s="6">
        <v>1</v>
      </c>
      <c r="AV112" s="10"/>
      <c r="AW112" s="13">
        <v>70.639066496040087</v>
      </c>
      <c r="AX112" s="1" t="s">
        <v>150</v>
      </c>
      <c r="AY112" s="17">
        <v>11.185157480315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96.363369062450815</v>
      </c>
      <c r="BG112" s="18">
        <v>3.2866309375491909</v>
      </c>
      <c r="BH112" s="18">
        <v>0.35</v>
      </c>
      <c r="BI112" s="15"/>
      <c r="BJ112" s="19">
        <f t="shared" ca="1" si="14"/>
        <v>1</v>
      </c>
      <c r="BK112" s="18">
        <f t="shared" ca="1" si="15"/>
        <v>8.8392230422343321</v>
      </c>
      <c r="BL112" s="17">
        <f t="shared" si="16"/>
        <v>4.516454781055657</v>
      </c>
      <c r="BM112" s="17">
        <f t="shared" ca="1" si="17"/>
        <v>3.1437799098453056</v>
      </c>
      <c r="BN112" s="16">
        <f t="shared" si="18"/>
        <v>3.3384800106123595</v>
      </c>
      <c r="BO112" s="15"/>
      <c r="BP112" s="2"/>
    </row>
    <row r="113" spans="1:68" x14ac:dyDescent="0.2">
      <c r="A113">
        <v>5</v>
      </c>
      <c r="B113">
        <v>2.2999999999999998</v>
      </c>
      <c r="C113">
        <v>0.17999000000000001</v>
      </c>
      <c r="D113">
        <v>-0.12902</v>
      </c>
      <c r="E113">
        <v>-4.5500000000000002E-3</v>
      </c>
      <c r="F113">
        <v>1.9157</v>
      </c>
      <c r="G113">
        <v>2.0414500000000002</v>
      </c>
      <c r="H113" s="15"/>
      <c r="I113" s="11">
        <f t="shared" si="12"/>
        <v>16.404199475065617</v>
      </c>
      <c r="J113" s="10">
        <f t="shared" si="13"/>
        <v>-11.349199475065618</v>
      </c>
      <c r="K113" s="6">
        <v>98</v>
      </c>
      <c r="L113" s="10">
        <v>1607.6115485564299</v>
      </c>
      <c r="M113" s="10">
        <v>911.54855643044618</v>
      </c>
      <c r="N113" s="10">
        <v>7.1084864391951008</v>
      </c>
      <c r="O113" s="10">
        <v>4.5416222537610018</v>
      </c>
      <c r="P113" s="10">
        <v>4.8013241169228333</v>
      </c>
      <c r="Q113" s="10">
        <v>0.18406015592942138</v>
      </c>
      <c r="R113" s="10">
        <v>3.8335290733795628</v>
      </c>
      <c r="S113" s="10">
        <v>18.03485160846051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97.81</v>
      </c>
      <c r="AC113" s="6">
        <v>1.8400000000000034</v>
      </c>
      <c r="AD113" s="13">
        <v>0.35</v>
      </c>
      <c r="AE113" s="8">
        <v>480.13241169228331</v>
      </c>
      <c r="AF113" s="6">
        <v>470.29627560524915</v>
      </c>
      <c r="AG113" s="6">
        <v>240.06620584614166</v>
      </c>
      <c r="AH113" s="6">
        <v>224.7709406248884</v>
      </c>
      <c r="AI113" s="6">
        <v>2.6085624521387025</v>
      </c>
      <c r="AJ113" s="6"/>
      <c r="AK113" s="6"/>
      <c r="AL113" s="6"/>
      <c r="AM113" s="6"/>
      <c r="AN113" s="6">
        <v>4.5416222537610018</v>
      </c>
      <c r="AO113" s="6">
        <v>1.4281477788140795</v>
      </c>
      <c r="AP113" s="6">
        <v>1</v>
      </c>
      <c r="AQ113" s="6">
        <v>111.47500000000001</v>
      </c>
      <c r="AR113" s="6"/>
      <c r="AS113" s="6"/>
      <c r="AT113" s="6">
        <v>3.727782772863228</v>
      </c>
      <c r="AU113" s="6">
        <v>1</v>
      </c>
      <c r="AV113" s="10"/>
      <c r="AW113" s="13">
        <v>70.544441340787358</v>
      </c>
      <c r="AX113" s="1" t="s">
        <v>150</v>
      </c>
      <c r="AY113" s="17">
        <v>11.3491994750656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97.81</v>
      </c>
      <c r="BG113" s="18">
        <v>1.8400000000000034</v>
      </c>
      <c r="BH113" s="18">
        <v>0.35</v>
      </c>
      <c r="BI113" s="15"/>
      <c r="BJ113" s="19">
        <f t="shared" ca="1" si="14"/>
        <v>1</v>
      </c>
      <c r="BK113" s="18">
        <f t="shared" ca="1" si="15"/>
        <v>8.7708291882959948</v>
      </c>
      <c r="BL113" s="17">
        <f t="shared" si="16"/>
        <v>4.6043605095168516</v>
      </c>
      <c r="BM113" s="17">
        <f t="shared" ca="1" si="17"/>
        <v>3.1514838139655046</v>
      </c>
      <c r="BN113" s="16">
        <f t="shared" si="18"/>
        <v>3.3423426005624339</v>
      </c>
      <c r="BO113" s="15"/>
      <c r="BP113" s="2"/>
    </row>
    <row r="114" spans="1:68" x14ac:dyDescent="0.2">
      <c r="A114">
        <v>5.05</v>
      </c>
      <c r="B114">
        <v>2.2999999999999998</v>
      </c>
      <c r="C114">
        <v>0.18027000000000001</v>
      </c>
      <c r="D114">
        <v>-0.12995999999999999</v>
      </c>
      <c r="E114">
        <v>-3.7200000000000002E-3</v>
      </c>
      <c r="F114">
        <v>1.91275</v>
      </c>
      <c r="G114">
        <v>2.0407999999999999</v>
      </c>
      <c r="H114" s="15"/>
      <c r="I114" s="11">
        <f t="shared" si="12"/>
        <v>16.568241469816272</v>
      </c>
      <c r="J114" s="10">
        <f t="shared" si="13"/>
        <v>-11.513241469816272</v>
      </c>
      <c r="K114" s="6">
        <v>115</v>
      </c>
      <c r="L114" s="10">
        <v>1626.476377952755</v>
      </c>
      <c r="M114" s="10">
        <v>920.17716535433055</v>
      </c>
      <c r="N114" s="10">
        <v>7.1795713035870499</v>
      </c>
      <c r="O114" s="10">
        <v>4.6154697700823197</v>
      </c>
      <c r="P114" s="10">
        <v>4.8783716413561509</v>
      </c>
      <c r="Q114" s="10">
        <v>0.17751641362330731</v>
      </c>
      <c r="R114" s="10">
        <v>3.6388456369010678</v>
      </c>
      <c r="S114" s="10">
        <v>18.257074394016065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92.997179888989137</v>
      </c>
      <c r="AC114" s="6">
        <v>6.6528201110108682</v>
      </c>
      <c r="AD114" s="13">
        <v>0.35</v>
      </c>
      <c r="AE114" s="8">
        <v>487.83716413561507</v>
      </c>
      <c r="AF114" s="6">
        <v>461.84679492255469</v>
      </c>
      <c r="AG114" s="6">
        <v>243.91858206780753</v>
      </c>
      <c r="AH114" s="6">
        <v>227.88006357453975</v>
      </c>
      <c r="AI114" s="6">
        <v>2.748124267375148</v>
      </c>
      <c r="AJ114" s="6"/>
      <c r="AK114" s="6"/>
      <c r="AL114" s="6"/>
      <c r="AM114" s="6"/>
      <c r="AN114" s="6">
        <v>4.6154697700823197</v>
      </c>
      <c r="AO114" s="6">
        <v>1.4397639379422227</v>
      </c>
      <c r="AP114" s="6">
        <v>1</v>
      </c>
      <c r="AQ114" s="6">
        <v>111.47500000000001</v>
      </c>
      <c r="AR114" s="6"/>
      <c r="AS114" s="6"/>
      <c r="AT114" s="6">
        <v>3.6015955226532039</v>
      </c>
      <c r="AU114" s="6">
        <v>1</v>
      </c>
      <c r="AV114" s="10"/>
      <c r="AW114" s="13">
        <v>69.277019238383204</v>
      </c>
      <c r="AX114" s="1" t="s">
        <v>150</v>
      </c>
      <c r="AY114" s="17">
        <v>11.5132414698163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92.997179888989137</v>
      </c>
      <c r="BG114" s="18">
        <v>6.6528201110108682</v>
      </c>
      <c r="BH114" s="18">
        <v>0.35</v>
      </c>
      <c r="BI114" s="15"/>
      <c r="BJ114" s="19">
        <f t="shared" ca="1" si="14"/>
        <v>1</v>
      </c>
      <c r="BK114" s="18">
        <f t="shared" ca="1" si="15"/>
        <v>8.8355451655104282</v>
      </c>
      <c r="BL114" s="17">
        <f t="shared" si="16"/>
        <v>4.3668040841165325</v>
      </c>
      <c r="BM114" s="17">
        <f t="shared" ca="1" si="17"/>
        <v>3.135220425620163</v>
      </c>
      <c r="BN114" s="16">
        <f t="shared" si="18"/>
        <v>3.3243427019619163</v>
      </c>
      <c r="BO114" s="15"/>
      <c r="BP114" s="2"/>
    </row>
    <row r="115" spans="1:68" x14ac:dyDescent="0.2">
      <c r="A115">
        <v>5.0999999999999996</v>
      </c>
      <c r="B115">
        <v>2.2999999999999998</v>
      </c>
      <c r="C115">
        <v>0.18059</v>
      </c>
      <c r="D115">
        <v>-0.13094</v>
      </c>
      <c r="E115">
        <v>-3.0200000000000001E-3</v>
      </c>
      <c r="F115">
        <v>1.9134500000000001</v>
      </c>
      <c r="G115">
        <v>2.0423</v>
      </c>
      <c r="H115" s="15"/>
      <c r="I115" s="11">
        <f t="shared" si="12"/>
        <v>16.732283464566926</v>
      </c>
      <c r="J115" s="10">
        <f t="shared" si="13"/>
        <v>-11.677283464566926</v>
      </c>
      <c r="K115" s="6">
        <v>115</v>
      </c>
      <c r="L115" s="10">
        <v>1645.3412073490802</v>
      </c>
      <c r="M115" s="10">
        <v>928.80577427821493</v>
      </c>
      <c r="N115" s="10">
        <v>7.2506561679790007</v>
      </c>
      <c r="O115" s="10">
        <v>4.6998669315923927</v>
      </c>
      <c r="P115" s="10">
        <v>4.965467604888393</v>
      </c>
      <c r="Q115" s="10">
        <v>0.17069421419778405</v>
      </c>
      <c r="R115" s="10">
        <v>3.4376261770339491</v>
      </c>
      <c r="S115" s="10">
        <v>18.444491201111113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87.984391394452786</v>
      </c>
      <c r="AC115" s="6">
        <v>10.814951848344663</v>
      </c>
      <c r="AD115" s="13">
        <v>1.200656757202553</v>
      </c>
      <c r="AE115" s="8">
        <v>496.54676048883931</v>
      </c>
      <c r="AF115" s="6">
        <v>470.98368302068178</v>
      </c>
      <c r="AG115" s="6">
        <v>248.27338024441966</v>
      </c>
      <c r="AH115" s="6">
        <v>230.273177824432</v>
      </c>
      <c r="AI115" s="6">
        <v>2.908984131784857</v>
      </c>
      <c r="AJ115" s="6"/>
      <c r="AK115" s="6"/>
      <c r="AL115" s="6"/>
      <c r="AM115" s="6"/>
      <c r="AN115" s="6">
        <v>4.6998669315923927</v>
      </c>
      <c r="AO115" s="6">
        <v>1.4521997326011213</v>
      </c>
      <c r="AP115" s="6">
        <v>1</v>
      </c>
      <c r="AQ115" s="6">
        <v>111.47500000000001</v>
      </c>
      <c r="AR115" s="6"/>
      <c r="AS115" s="6"/>
      <c r="AT115" s="6">
        <v>3.6210670886695833</v>
      </c>
      <c r="AU115" s="6">
        <v>1</v>
      </c>
      <c r="AV115" s="10"/>
      <c r="AW115" s="13">
        <v>70.647552453102264</v>
      </c>
      <c r="AX115" s="1" t="s">
        <v>150</v>
      </c>
      <c r="AY115" s="17">
        <v>11.6772834645669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87.984391394452786</v>
      </c>
      <c r="BG115" s="18">
        <v>10.814951848344663</v>
      </c>
      <c r="BH115" s="18">
        <v>1.200656757202553</v>
      </c>
      <c r="BI115" s="15"/>
      <c r="BJ115" s="19">
        <f t="shared" ca="1" si="14"/>
        <v>1</v>
      </c>
      <c r="BK115" s="18">
        <f t="shared" ca="1" si="15"/>
        <v>8.9206960506533566</v>
      </c>
      <c r="BL115" s="17">
        <f t="shared" si="16"/>
        <v>4.1202649839654253</v>
      </c>
      <c r="BM115" s="17">
        <f t="shared" ca="1" si="17"/>
        <v>3.1169441437282086</v>
      </c>
      <c r="BN115" s="16">
        <f t="shared" si="18"/>
        <v>3.3046604750620152</v>
      </c>
      <c r="BO115" s="15"/>
      <c r="BP115" s="2"/>
    </row>
    <row r="116" spans="1:68" x14ac:dyDescent="0.2">
      <c r="A116">
        <v>5.15</v>
      </c>
      <c r="B116">
        <v>2.1</v>
      </c>
      <c r="C116">
        <v>0.18140999999999999</v>
      </c>
      <c r="D116">
        <v>-0.12994</v>
      </c>
      <c r="E116">
        <v>-1.9499999999999999E-3</v>
      </c>
      <c r="F116">
        <v>1.9114</v>
      </c>
      <c r="G116">
        <v>2.0444499999999999</v>
      </c>
      <c r="H116" s="15"/>
      <c r="I116" s="11">
        <f t="shared" si="12"/>
        <v>16.896325459317584</v>
      </c>
      <c r="J116" s="10">
        <f t="shared" si="13"/>
        <v>-11.841325459317584</v>
      </c>
      <c r="K116" s="6">
        <v>115</v>
      </c>
      <c r="L116" s="10">
        <v>1664.2060367454058</v>
      </c>
      <c r="M116" s="10">
        <v>937.43438320209953</v>
      </c>
      <c r="N116" s="10">
        <v>7.3217410323709533</v>
      </c>
      <c r="O116" s="10">
        <v>4.9161346579619609</v>
      </c>
      <c r="P116" s="10">
        <v>5.185860642920419</v>
      </c>
      <c r="Q116" s="10">
        <v>0.1776556421830118</v>
      </c>
      <c r="R116" s="10">
        <v>3.4257696921636707</v>
      </c>
      <c r="S116" s="10">
        <v>18.730971177670686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86.573415852810314</v>
      </c>
      <c r="AC116" s="6">
        <v>12.084129203733752</v>
      </c>
      <c r="AD116" s="13">
        <v>1.3424549434559323</v>
      </c>
      <c r="AE116" s="8">
        <v>518.5860642920419</v>
      </c>
      <c r="AF116" s="6">
        <v>495.80257988348922</v>
      </c>
      <c r="AG116" s="6">
        <v>263.93954821903145</v>
      </c>
      <c r="AH116" s="6">
        <v>234.70416298902305</v>
      </c>
      <c r="AI116" s="6">
        <v>2.9190520375244877</v>
      </c>
      <c r="AJ116" s="6"/>
      <c r="AK116" s="6"/>
      <c r="AL116" s="6"/>
      <c r="AM116" s="6"/>
      <c r="AN116" s="6">
        <v>4.9161346579619609</v>
      </c>
      <c r="AO116" s="6">
        <v>1.5057073326583519</v>
      </c>
      <c r="AP116" s="6">
        <v>2.1115163857522514</v>
      </c>
      <c r="AQ116" s="6">
        <v>111.47500000000001</v>
      </c>
      <c r="AR116" s="6"/>
      <c r="AS116" s="6"/>
      <c r="AT116" s="6">
        <v>3.7649297368469612</v>
      </c>
      <c r="AU116" s="6">
        <v>1</v>
      </c>
      <c r="AV116" s="10"/>
      <c r="AW116" s="13">
        <v>74.370386982523385</v>
      </c>
      <c r="AX116" s="1" t="s">
        <v>150</v>
      </c>
      <c r="AY116" s="17">
        <v>11.8413254593176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86.573415852810314</v>
      </c>
      <c r="BG116" s="18">
        <v>12.084129203733752</v>
      </c>
      <c r="BH116" s="18">
        <v>1.3424549434559323</v>
      </c>
      <c r="BI116" s="15"/>
      <c r="BJ116" s="19">
        <f t="shared" ca="1" si="14"/>
        <v>1</v>
      </c>
      <c r="BK116" s="18">
        <f t="shared" ca="1" si="15"/>
        <v>9.2886663910835008</v>
      </c>
      <c r="BL116" s="17">
        <f t="shared" si="16"/>
        <v>4.080512915586735</v>
      </c>
      <c r="BM116" s="17">
        <f t="shared" ca="1" si="17"/>
        <v>3.1002828715605424</v>
      </c>
      <c r="BN116" s="16">
        <f t="shared" si="18"/>
        <v>3.2878979872552034</v>
      </c>
      <c r="BO116" s="15"/>
      <c r="BP116" s="2"/>
    </row>
    <row r="117" spans="1:68" x14ac:dyDescent="0.2">
      <c r="A117">
        <v>5.2</v>
      </c>
      <c r="B117">
        <v>2.2999999999999998</v>
      </c>
      <c r="C117">
        <v>0.18343000000000001</v>
      </c>
      <c r="D117">
        <v>-0.11982</v>
      </c>
      <c r="E117">
        <v>9.3999999999999997E-4</v>
      </c>
      <c r="F117">
        <v>1.91205</v>
      </c>
      <c r="G117">
        <v>2.0514800000000002</v>
      </c>
      <c r="H117" s="15"/>
      <c r="I117" s="11">
        <f t="shared" si="12"/>
        <v>17.060367454068242</v>
      </c>
      <c r="J117" s="10">
        <f t="shared" si="13"/>
        <v>-12.005367454068242</v>
      </c>
      <c r="K117" s="6">
        <v>115</v>
      </c>
      <c r="L117" s="10">
        <v>1683.0708661417314</v>
      </c>
      <c r="M117" s="10">
        <v>946.06299212598412</v>
      </c>
      <c r="N117" s="10">
        <v>7.392825896762905</v>
      </c>
      <c r="O117" s="10">
        <v>5.4488917399943251</v>
      </c>
      <c r="P117" s="10">
        <v>5.729759921872879</v>
      </c>
      <c r="Q117" s="10">
        <v>0.24810529339351656</v>
      </c>
      <c r="R117" s="10">
        <v>4.3301167374639089</v>
      </c>
      <c r="S117" s="10">
        <v>19.504734852677377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572.97599218728794</v>
      </c>
      <c r="AF117" s="6">
        <v>558.68103450164176</v>
      </c>
      <c r="AG117" s="6">
        <v>304.73199414046593</v>
      </c>
      <c r="AH117" s="6">
        <v>249.15926995024057</v>
      </c>
      <c r="AI117" s="6">
        <v>2.3094065602159413</v>
      </c>
      <c r="AJ117" s="6"/>
      <c r="AK117" s="6"/>
      <c r="AL117" s="6"/>
      <c r="AM117" s="6"/>
      <c r="AN117" s="6">
        <v>5.4488917399943251</v>
      </c>
      <c r="AO117" s="6">
        <v>1.6893692010533572</v>
      </c>
      <c r="AP117" s="6">
        <v>2.4378559531237274</v>
      </c>
      <c r="AQ117" s="6">
        <v>111.47500000000001</v>
      </c>
      <c r="AR117" s="6"/>
      <c r="AS117" s="6"/>
      <c r="AT117" s="6">
        <v>4.2053128034254605</v>
      </c>
      <c r="AU117" s="6">
        <v>1</v>
      </c>
      <c r="AV117" s="10"/>
      <c r="AW117" s="13">
        <v>83.80215517524627</v>
      </c>
      <c r="AX117" s="1" t="s">
        <v>150</v>
      </c>
      <c r="AY117" s="17">
        <v>12.0053674540682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4"/>
        <v>1</v>
      </c>
      <c r="BK117" s="18">
        <f t="shared" ca="1" si="15"/>
        <v>10.333824553938506</v>
      </c>
      <c r="BL117" s="17">
        <f t="shared" si="16"/>
        <v>5.075570771389045</v>
      </c>
      <c r="BM117" s="17">
        <f t="shared" ca="1" si="17"/>
        <v>3.1206002110284645</v>
      </c>
      <c r="BN117" s="16">
        <f t="shared" si="18"/>
        <v>3.3073686407390799</v>
      </c>
      <c r="BO117" s="15"/>
      <c r="BP117" s="2"/>
    </row>
    <row r="118" spans="1:68" x14ac:dyDescent="0.2">
      <c r="A118">
        <v>5.25</v>
      </c>
      <c r="B118">
        <v>2.2000000000000002</v>
      </c>
      <c r="C118">
        <v>0.18947</v>
      </c>
      <c r="D118">
        <v>-0.11597</v>
      </c>
      <c r="E118">
        <v>5.28E-3</v>
      </c>
      <c r="F118">
        <v>1.9094</v>
      </c>
      <c r="G118">
        <v>2.04793</v>
      </c>
      <c r="H118" s="15"/>
      <c r="I118" s="11">
        <f t="shared" si="12"/>
        <v>17.224409448818896</v>
      </c>
      <c r="J118" s="10">
        <f t="shared" si="13"/>
        <v>-12.169409448818897</v>
      </c>
      <c r="K118" s="6">
        <v>115</v>
      </c>
      <c r="L118" s="10">
        <v>1701.9356955380565</v>
      </c>
      <c r="M118" s="10">
        <v>954.6916010498685</v>
      </c>
      <c r="N118" s="10">
        <v>7.4639107611548541</v>
      </c>
      <c r="O118" s="10">
        <v>7.0418881634970196</v>
      </c>
      <c r="P118" s="10">
        <v>7.3394889179130196</v>
      </c>
      <c r="Q118" s="10">
        <v>0.27490679113664329</v>
      </c>
      <c r="R118" s="10">
        <v>3.745584933927701</v>
      </c>
      <c r="S118" s="10">
        <v>20.666719056666668</v>
      </c>
      <c r="T118" s="14" t="s">
        <v>33</v>
      </c>
      <c r="U118" s="6">
        <v>3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33</v>
      </c>
      <c r="AA118" s="9">
        <v>3</v>
      </c>
      <c r="AB118" s="7">
        <v>84.577965841669894</v>
      </c>
      <c r="AC118" s="6">
        <v>13.895925689147489</v>
      </c>
      <c r="AD118" s="13">
        <v>1.526108469182621</v>
      </c>
      <c r="AE118" s="8">
        <v>733.948891791302</v>
      </c>
      <c r="AF118" s="6">
        <v>746.95122054187448</v>
      </c>
      <c r="AG118" s="6">
        <v>425.46166884347645</v>
      </c>
      <c r="AH118" s="6">
        <v>271.60062779338591</v>
      </c>
      <c r="AI118" s="6">
        <v>2.6698099699781164</v>
      </c>
      <c r="AJ118" s="6"/>
      <c r="AK118" s="6"/>
      <c r="AL118" s="6"/>
      <c r="AM118" s="6"/>
      <c r="AN118" s="6">
        <v>7.0418881634970196</v>
      </c>
      <c r="AO118" s="6">
        <v>2.0183241265793614</v>
      </c>
      <c r="AP118" s="6">
        <v>3.4036933507478118</v>
      </c>
      <c r="AQ118" s="6">
        <v>111.47500000000001</v>
      </c>
      <c r="AR118" s="6"/>
      <c r="AS118" s="6"/>
      <c r="AT118" s="6">
        <v>5.6223168741100826</v>
      </c>
      <c r="AU118" s="6">
        <v>1</v>
      </c>
      <c r="AV118" s="10"/>
      <c r="AW118" s="13">
        <v>112.04268308128117</v>
      </c>
      <c r="AX118" s="1" t="s">
        <v>150</v>
      </c>
      <c r="AY118" s="17">
        <v>12.1694094488189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84.577965841669894</v>
      </c>
      <c r="BG118" s="18">
        <v>13.895925689147489</v>
      </c>
      <c r="BH118" s="18">
        <v>1.526108469182621</v>
      </c>
      <c r="BI118" s="15"/>
      <c r="BJ118" s="19">
        <f t="shared" ca="1" si="14"/>
        <v>1</v>
      </c>
      <c r="BK118" s="18">
        <f t="shared" ca="1" si="15"/>
        <v>13.59291537289865</v>
      </c>
      <c r="BL118" s="17">
        <f t="shared" si="16"/>
        <v>4.2368174221023622</v>
      </c>
      <c r="BM118" s="17">
        <f t="shared" ca="1" si="17"/>
        <v>2.9785338305394546</v>
      </c>
      <c r="BN118" s="16">
        <f t="shared" si="18"/>
        <v>3.1830362086565516</v>
      </c>
      <c r="BO118" s="15"/>
      <c r="BP118" s="2"/>
    </row>
    <row r="119" spans="1:68" x14ac:dyDescent="0.2">
      <c r="A119">
        <v>5.3</v>
      </c>
      <c r="B119">
        <v>2.2999999999999998</v>
      </c>
      <c r="C119">
        <v>0.18723999999999999</v>
      </c>
      <c r="D119">
        <v>-0.11524</v>
      </c>
      <c r="E119">
        <v>3.9399999999999999E-3</v>
      </c>
      <c r="F119">
        <v>1.9073800000000001</v>
      </c>
      <c r="G119">
        <v>2.0487000000000002</v>
      </c>
      <c r="H119" s="15"/>
      <c r="I119" s="11">
        <f t="shared" si="12"/>
        <v>17.388451443569551</v>
      </c>
      <c r="J119" s="10">
        <f t="shared" si="13"/>
        <v>-12.333451443569551</v>
      </c>
      <c r="K119" s="6">
        <v>115</v>
      </c>
      <c r="L119" s="10">
        <v>1720.8005249343817</v>
      </c>
      <c r="M119" s="10">
        <v>963.32020997375287</v>
      </c>
      <c r="N119" s="10">
        <v>7.5349956255468049</v>
      </c>
      <c r="O119" s="10">
        <v>6.4537454442236708</v>
      </c>
      <c r="P119" s="10">
        <v>6.7461799204829482</v>
      </c>
      <c r="Q119" s="10">
        <v>0.27998863356585962</v>
      </c>
      <c r="R119" s="10">
        <v>4.1503285839701665</v>
      </c>
      <c r="S119" s="10">
        <v>20.307949740227581</v>
      </c>
      <c r="T119" s="14" t="s">
        <v>33</v>
      </c>
      <c r="U119" s="6">
        <v>3</v>
      </c>
      <c r="V119" s="14" t="s">
        <v>33</v>
      </c>
      <c r="W119" s="6">
        <v>3</v>
      </c>
      <c r="X119" s="14" t="s">
        <v>33</v>
      </c>
      <c r="Y119" s="6">
        <v>3</v>
      </c>
      <c r="Z119" s="14" t="s">
        <v>33</v>
      </c>
      <c r="AA119" s="9">
        <v>3</v>
      </c>
      <c r="AB119" s="7">
        <v>96.382479349286783</v>
      </c>
      <c r="AC119" s="6">
        <v>3.2675206507132231</v>
      </c>
      <c r="AD119" s="13">
        <v>0.35</v>
      </c>
      <c r="AE119" s="8">
        <v>674.61799204829481</v>
      </c>
      <c r="AF119" s="6">
        <v>676.04046617384699</v>
      </c>
      <c r="AG119" s="6">
        <v>380.96349403622111</v>
      </c>
      <c r="AH119" s="6">
        <v>262.75791321629026</v>
      </c>
      <c r="AI119" s="6">
        <v>2.4094477817065005</v>
      </c>
      <c r="AJ119" s="6"/>
      <c r="AK119" s="6"/>
      <c r="AL119" s="6"/>
      <c r="AM119" s="6"/>
      <c r="AN119" s="6">
        <v>6.4537454442236708</v>
      </c>
      <c r="AO119" s="6">
        <v>1.9201471637618042</v>
      </c>
      <c r="AP119" s="6">
        <v>3.0477079522897688</v>
      </c>
      <c r="AQ119" s="6">
        <v>111.47500000000001</v>
      </c>
      <c r="AR119" s="6"/>
      <c r="AS119" s="6"/>
      <c r="AT119" s="6">
        <v>4.9911245902391315</v>
      </c>
      <c r="AU119" s="6">
        <v>1</v>
      </c>
      <c r="AV119" s="10"/>
      <c r="AW119" s="13">
        <v>101.40606992607705</v>
      </c>
      <c r="AX119" s="1" t="s">
        <v>150</v>
      </c>
      <c r="AY119" s="17">
        <v>12.333451443569601</v>
      </c>
      <c r="AZ119" s="12">
        <v>100</v>
      </c>
      <c r="BA119" s="12">
        <v>0</v>
      </c>
      <c r="BB119" s="12">
        <v>0</v>
      </c>
      <c r="BC119" s="12">
        <v>100</v>
      </c>
      <c r="BD119" s="12">
        <v>0</v>
      </c>
      <c r="BE119" s="12">
        <v>0</v>
      </c>
      <c r="BF119" s="18">
        <v>96.382479349286783</v>
      </c>
      <c r="BG119" s="18">
        <v>3.2675206507132231</v>
      </c>
      <c r="BH119" s="18">
        <v>0.35</v>
      </c>
      <c r="BI119" s="15"/>
      <c r="BJ119" s="19">
        <f t="shared" ca="1" si="14"/>
        <v>1</v>
      </c>
      <c r="BK119" s="18">
        <f t="shared" ca="1" si="15"/>
        <v>12.219778215129784</v>
      </c>
      <c r="BL119" s="17">
        <f t="shared" si="16"/>
        <v>4.7570355982413846</v>
      </c>
      <c r="BM119" s="17">
        <f t="shared" ca="1" si="17"/>
        <v>3.0460257095694976</v>
      </c>
      <c r="BN119" s="16">
        <f t="shared" si="18"/>
        <v>3.238429452081089</v>
      </c>
      <c r="BO119" s="15"/>
      <c r="BP119" s="2"/>
    </row>
    <row r="120" spans="1:68" x14ac:dyDescent="0.2">
      <c r="A120">
        <v>5.35</v>
      </c>
      <c r="B120">
        <v>2.2000000000000002</v>
      </c>
      <c r="C120">
        <v>0.18336</v>
      </c>
      <c r="D120">
        <v>-0.12558</v>
      </c>
      <c r="E120">
        <v>4.6600000000000001E-3</v>
      </c>
      <c r="F120">
        <v>1.90473</v>
      </c>
      <c r="G120">
        <v>2.0483799999999999</v>
      </c>
      <c r="H120" s="15"/>
      <c r="I120" s="11">
        <f t="shared" si="12"/>
        <v>17.552493438320209</v>
      </c>
      <c r="J120" s="10">
        <f t="shared" si="13"/>
        <v>-12.497493438320209</v>
      </c>
      <c r="K120" s="6">
        <v>115</v>
      </c>
      <c r="L120" s="10">
        <v>1739.6653543307073</v>
      </c>
      <c r="M120" s="10">
        <v>971.94881889763747</v>
      </c>
      <c r="N120" s="10">
        <v>7.6060804899387575</v>
      </c>
      <c r="O120" s="10">
        <v>5.4304298609139927</v>
      </c>
      <c r="P120" s="10">
        <v>5.7256402478246429</v>
      </c>
      <c r="Q120" s="10">
        <v>0.20800746819860474</v>
      </c>
      <c r="R120" s="10">
        <v>3.6329119398941199</v>
      </c>
      <c r="S120" s="10">
        <v>20.500721313239623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33</v>
      </c>
      <c r="AA120" s="9">
        <v>3</v>
      </c>
      <c r="AB120" s="7">
        <v>88.989681392700078</v>
      </c>
      <c r="AC120" s="6">
        <v>9.9170171203370927</v>
      </c>
      <c r="AD120" s="13">
        <v>1.0933014869628255</v>
      </c>
      <c r="AE120" s="8">
        <v>572.56402478246423</v>
      </c>
      <c r="AF120" s="6">
        <v>554.86727942602715</v>
      </c>
      <c r="AG120" s="6">
        <v>304.42301858684823</v>
      </c>
      <c r="AH120" s="6">
        <v>265.26118265076065</v>
      </c>
      <c r="AI120" s="6">
        <v>2.7526128255923119</v>
      </c>
      <c r="AJ120" s="6"/>
      <c r="AK120" s="6"/>
      <c r="AL120" s="6"/>
      <c r="AM120" s="6"/>
      <c r="AN120" s="6">
        <v>5.4304298609139927</v>
      </c>
      <c r="AO120" s="6">
        <v>1.6594122006646366</v>
      </c>
      <c r="AP120" s="6">
        <v>2.4353841486947858</v>
      </c>
      <c r="AQ120" s="6">
        <v>111.47500000000001</v>
      </c>
      <c r="AR120" s="6"/>
      <c r="AS120" s="6"/>
      <c r="AT120" s="6">
        <v>3.9992474678576908</v>
      </c>
      <c r="AU120" s="6">
        <v>1</v>
      </c>
      <c r="AV120" s="10"/>
      <c r="AW120" s="13">
        <v>83.230091913904076</v>
      </c>
      <c r="AX120" s="1" t="s">
        <v>150</v>
      </c>
      <c r="AY120" s="17">
        <v>12.4974934383202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88.989681392700078</v>
      </c>
      <c r="BG120" s="18">
        <v>9.9170171203370927</v>
      </c>
      <c r="BH120" s="18">
        <v>1.0933014869628255</v>
      </c>
      <c r="BI120" s="15"/>
      <c r="BJ120" s="19">
        <f t="shared" ca="1" si="14"/>
        <v>1</v>
      </c>
      <c r="BK120" s="18">
        <f t="shared" ca="1" si="15"/>
        <v>9.991899730207269</v>
      </c>
      <c r="BL120" s="17">
        <f t="shared" si="16"/>
        <v>4.2836843341047572</v>
      </c>
      <c r="BM120" s="17">
        <f t="shared" ca="1" si="17"/>
        <v>3.0873721151298965</v>
      </c>
      <c r="BN120" s="16">
        <f t="shared" si="18"/>
        <v>3.2654423981539251</v>
      </c>
      <c r="BO120" s="15"/>
      <c r="BP120" s="2"/>
    </row>
    <row r="121" spans="1:68" x14ac:dyDescent="0.2">
      <c r="A121">
        <v>5.4</v>
      </c>
      <c r="B121">
        <v>2.2999999999999998</v>
      </c>
      <c r="C121">
        <v>0.17952000000000001</v>
      </c>
      <c r="D121">
        <v>-0.13222</v>
      </c>
      <c r="E121">
        <v>1.1900000000000001E-3</v>
      </c>
      <c r="F121">
        <v>1.90435</v>
      </c>
      <c r="G121">
        <v>2.0497800000000002</v>
      </c>
      <c r="H121" s="15"/>
      <c r="I121" s="11">
        <f t="shared" si="12"/>
        <v>17.716535433070867</v>
      </c>
      <c r="J121" s="10">
        <f t="shared" si="13"/>
        <v>-12.661535433070867</v>
      </c>
      <c r="K121" s="6">
        <v>115</v>
      </c>
      <c r="L121" s="10">
        <v>1758.5301837270329</v>
      </c>
      <c r="M121" s="10">
        <v>980.57742782152206</v>
      </c>
      <c r="N121" s="10">
        <v>7.6771653543307092</v>
      </c>
      <c r="O121" s="10">
        <v>4.4176639227930767</v>
      </c>
      <c r="P121" s="10">
        <v>4.699495962536691</v>
      </c>
      <c r="Q121" s="10">
        <v>0.16178358637669252</v>
      </c>
      <c r="R121" s="10">
        <v>3.4425731539380888</v>
      </c>
      <c r="S121" s="10">
        <v>19.571669426639893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90.023550693542575</v>
      </c>
      <c r="AC121" s="6">
        <v>8.9991697537600999</v>
      </c>
      <c r="AD121" s="13">
        <v>0.97727955269732703</v>
      </c>
      <c r="AE121" s="8">
        <v>469.94959625366909</v>
      </c>
      <c r="AF121" s="6">
        <v>433.03472648648426</v>
      </c>
      <c r="AG121" s="6">
        <v>234.97479812683454</v>
      </c>
      <c r="AH121" s="6">
        <v>244.68694091607463</v>
      </c>
      <c r="AI121" s="6">
        <v>2.9048039221942528</v>
      </c>
      <c r="AJ121" s="6"/>
      <c r="AK121" s="6"/>
      <c r="AL121" s="6"/>
      <c r="AM121" s="6"/>
      <c r="AN121" s="6">
        <v>4.4176639227930767</v>
      </c>
      <c r="AO121" s="6">
        <v>1.419078167145706</v>
      </c>
      <c r="AP121" s="6">
        <v>1</v>
      </c>
      <c r="AQ121" s="6">
        <v>111.47500000000001</v>
      </c>
      <c r="AR121" s="6"/>
      <c r="AS121" s="6"/>
      <c r="AT121" s="6">
        <v>3.039925660560487</v>
      </c>
      <c r="AU121" s="6">
        <v>1</v>
      </c>
      <c r="AV121" s="10"/>
      <c r="AW121" s="13">
        <v>64.955208972972642</v>
      </c>
      <c r="AX121" s="1" t="s">
        <v>150</v>
      </c>
      <c r="AY121" s="17">
        <v>12.661535433070901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90.023550693542575</v>
      </c>
      <c r="BG121" s="18">
        <v>8.9991697537600999</v>
      </c>
      <c r="BH121" s="18">
        <v>0.97727955269732703</v>
      </c>
      <c r="BI121" s="15"/>
      <c r="BJ121" s="19">
        <f t="shared" ca="1" si="14"/>
        <v>1</v>
      </c>
      <c r="BK121" s="18">
        <f t="shared" ca="1" si="15"/>
        <v>7.791798510313062</v>
      </c>
      <c r="BL121" s="17">
        <f t="shared" si="16"/>
        <v>4.2349164711132792</v>
      </c>
      <c r="BM121" s="17">
        <f t="shared" ca="1" si="17"/>
        <v>3.1715592341790253</v>
      </c>
      <c r="BN121" s="16">
        <f t="shared" si="18"/>
        <v>3.3252676506746273</v>
      </c>
      <c r="BO121" s="15"/>
      <c r="BP121" s="2"/>
    </row>
    <row r="122" spans="1:68" x14ac:dyDescent="0.2">
      <c r="A122">
        <v>5.45</v>
      </c>
      <c r="B122">
        <v>2.2999999999999998</v>
      </c>
      <c r="C122">
        <v>0.17860000000000001</v>
      </c>
      <c r="D122">
        <v>-0.13655999999999999</v>
      </c>
      <c r="E122">
        <v>4.0400000000000002E-3</v>
      </c>
      <c r="F122">
        <v>1.90395</v>
      </c>
      <c r="G122">
        <v>2.0514000000000001</v>
      </c>
      <c r="H122" s="15"/>
      <c r="I122" s="11">
        <f t="shared" si="12"/>
        <v>17.880577427821521</v>
      </c>
      <c r="J122" s="10">
        <f t="shared" si="13"/>
        <v>-12.825577427821521</v>
      </c>
      <c r="K122" s="6">
        <v>115</v>
      </c>
      <c r="L122" s="10">
        <v>1777.395013123358</v>
      </c>
      <c r="M122" s="10">
        <v>989.20603674540644</v>
      </c>
      <c r="N122" s="10">
        <v>7.7482502187226583</v>
      </c>
      <c r="O122" s="10">
        <v>4.1750220834516059</v>
      </c>
      <c r="P122" s="10">
        <v>4.4678421028569071</v>
      </c>
      <c r="Q122" s="10">
        <v>0.13157098892080427</v>
      </c>
      <c r="R122" s="10">
        <v>2.9448441975304545</v>
      </c>
      <c r="S122" s="10">
        <v>20.334723569812585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80.500317800877013</v>
      </c>
      <c r="AC122" s="6">
        <v>17.652190746871966</v>
      </c>
      <c r="AD122" s="13">
        <v>1.8474914522510164</v>
      </c>
      <c r="AE122" s="8">
        <v>446.78421028569073</v>
      </c>
      <c r="AF122" s="6">
        <v>404.67163538319647</v>
      </c>
      <c r="AG122" s="6">
        <v>223.39210514284537</v>
      </c>
      <c r="AH122" s="6">
        <v>258.92173750813561</v>
      </c>
      <c r="AI122" s="6">
        <v>3.3957653883305601</v>
      </c>
      <c r="AJ122" s="6"/>
      <c r="AK122" s="6"/>
      <c r="AL122" s="6"/>
      <c r="AM122" s="6"/>
      <c r="AN122" s="6">
        <v>4.1750220834516059</v>
      </c>
      <c r="AO122" s="6">
        <v>1.3403511602221898</v>
      </c>
      <c r="AP122" s="6">
        <v>1</v>
      </c>
      <c r="AQ122" s="6">
        <v>111.47500000000001</v>
      </c>
      <c r="AR122" s="6"/>
      <c r="AS122" s="6"/>
      <c r="AT122" s="6">
        <v>2.7924539663009629</v>
      </c>
      <c r="AU122" s="6">
        <v>1</v>
      </c>
      <c r="AV122" s="10"/>
      <c r="AW122" s="13">
        <v>60.700745307479465</v>
      </c>
      <c r="AX122" s="1" t="s">
        <v>150</v>
      </c>
      <c r="AY122" s="17">
        <v>12.8255774278215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80.500317800877013</v>
      </c>
      <c r="BG122" s="18">
        <v>17.652190746871966</v>
      </c>
      <c r="BH122" s="18">
        <v>1.8474914522510164</v>
      </c>
      <c r="BI122" s="15"/>
      <c r="BJ122" s="19">
        <f t="shared" ca="1" si="14"/>
        <v>1</v>
      </c>
      <c r="BK122" s="18">
        <f t="shared" ca="1" si="15"/>
        <v>7.2363986133182046</v>
      </c>
      <c r="BL122" s="17">
        <f t="shared" si="16"/>
        <v>3.6760456411007643</v>
      </c>
      <c r="BM122" s="17">
        <f t="shared" ca="1" si="17"/>
        <v>3.1626219839110972</v>
      </c>
      <c r="BN122" s="16">
        <f t="shared" si="18"/>
        <v>3.3087974206456918</v>
      </c>
      <c r="BO122" s="15"/>
      <c r="BP122" s="2"/>
    </row>
    <row r="123" spans="1:68" x14ac:dyDescent="0.2">
      <c r="A123">
        <v>5.5</v>
      </c>
      <c r="B123">
        <v>2.2999999999999998</v>
      </c>
      <c r="C123">
        <v>0.17851</v>
      </c>
      <c r="D123">
        <v>-0.13783999999999999</v>
      </c>
      <c r="E123">
        <v>6.0000000000000001E-3</v>
      </c>
      <c r="F123">
        <v>1.90198</v>
      </c>
      <c r="G123">
        <v>2.0518800000000001</v>
      </c>
      <c r="H123" s="15"/>
      <c r="I123" s="11">
        <f t="shared" si="12"/>
        <v>18.044619422572179</v>
      </c>
      <c r="J123" s="10">
        <f t="shared" si="13"/>
        <v>-12.989619422572179</v>
      </c>
      <c r="K123" s="6">
        <v>115</v>
      </c>
      <c r="L123" s="10">
        <v>1796.2598425196836</v>
      </c>
      <c r="M123" s="10">
        <v>997.83464566929104</v>
      </c>
      <c r="N123" s="10">
        <v>7.8193350831146109</v>
      </c>
      <c r="O123" s="10">
        <v>4.1512853817768951</v>
      </c>
      <c r="P123" s="10">
        <v>4.4516620468442687</v>
      </c>
      <c r="Q123" s="10">
        <v>0.12266036109971275</v>
      </c>
      <c r="R123" s="10">
        <v>2.7553834906822101</v>
      </c>
      <c r="S123" s="10">
        <v>20.859490629678717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76.474134313115229</v>
      </c>
      <c r="AC123" s="6">
        <v>21.414140116090721</v>
      </c>
      <c r="AD123" s="13">
        <v>2.1117255707940554</v>
      </c>
      <c r="AE123" s="8">
        <v>445.16620468442687</v>
      </c>
      <c r="AF123" s="6">
        <v>401.65840353486686</v>
      </c>
      <c r="AG123" s="6">
        <v>222.58310234221344</v>
      </c>
      <c r="AH123" s="6">
        <v>268.2546283864616</v>
      </c>
      <c r="AI123" s="6">
        <v>3.6292588795050387</v>
      </c>
      <c r="AJ123" s="6"/>
      <c r="AK123" s="6"/>
      <c r="AL123" s="6"/>
      <c r="AM123" s="6"/>
      <c r="AN123" s="6">
        <v>4.1512853817768951</v>
      </c>
      <c r="AO123" s="6">
        <v>1.3286672074369619</v>
      </c>
      <c r="AP123" s="6">
        <v>1</v>
      </c>
      <c r="AQ123" s="6">
        <v>111.47500000000001</v>
      </c>
      <c r="AR123" s="6"/>
      <c r="AS123" s="6"/>
      <c r="AT123" s="6">
        <v>2.7331873288426363</v>
      </c>
      <c r="AU123" s="6">
        <v>1</v>
      </c>
      <c r="AV123" s="10"/>
      <c r="AW123" s="13">
        <v>60.24876053023003</v>
      </c>
      <c r="AX123" s="1" t="s">
        <v>150</v>
      </c>
      <c r="AY123" s="17">
        <v>12.989619422572201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76.474134313115229</v>
      </c>
      <c r="BG123" s="18">
        <v>21.414140116090721</v>
      </c>
      <c r="BH123" s="18">
        <v>2.1117255707940554</v>
      </c>
      <c r="BI123" s="15"/>
      <c r="BJ123" s="19">
        <f t="shared" ca="1" si="14"/>
        <v>1</v>
      </c>
      <c r="BK123" s="18">
        <f t="shared" ca="1" si="15"/>
        <v>7.1224869591512707</v>
      </c>
      <c r="BL123" s="17">
        <f t="shared" si="16"/>
        <v>3.4517870323049231</v>
      </c>
      <c r="BM123" s="17">
        <f t="shared" ca="1" si="17"/>
        <v>3.1529883751241772</v>
      </c>
      <c r="BN123" s="16">
        <f t="shared" si="18"/>
        <v>3.2955093319169717</v>
      </c>
      <c r="BO123" s="15"/>
      <c r="BP123" s="2"/>
    </row>
    <row r="124" spans="1:68" x14ac:dyDescent="0.2">
      <c r="A124">
        <v>5.55</v>
      </c>
      <c r="B124">
        <v>2.2999999999999998</v>
      </c>
      <c r="C124">
        <v>0.17793</v>
      </c>
      <c r="D124">
        <v>-0.1384</v>
      </c>
      <c r="E124">
        <v>6.7000000000000002E-3</v>
      </c>
      <c r="F124">
        <v>1.90028</v>
      </c>
      <c r="G124">
        <v>2.0529799999999998</v>
      </c>
      <c r="H124" s="15"/>
      <c r="I124" s="11">
        <f t="shared" si="12"/>
        <v>18.208661417322833</v>
      </c>
      <c r="J124" s="10">
        <f t="shared" si="13"/>
        <v>-13.153661417322834</v>
      </c>
      <c r="K124" s="6">
        <v>115</v>
      </c>
      <c r="L124" s="10">
        <v>1815.1246719160088</v>
      </c>
      <c r="M124" s="10">
        <v>1006.4632545931754</v>
      </c>
      <c r="N124" s="10">
        <v>7.8904199475065617</v>
      </c>
      <c r="O124" s="10">
        <v>3.9983155265398818</v>
      </c>
      <c r="P124" s="10">
        <v>4.3013909936294237</v>
      </c>
      <c r="Q124" s="10">
        <v>0.11876196142798517</v>
      </c>
      <c r="R124" s="10">
        <v>2.7610129282336251</v>
      </c>
      <c r="S124" s="10">
        <v>21.046907436773761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77.691836405387008</v>
      </c>
      <c r="AC124" s="6">
        <v>20.272247906211334</v>
      </c>
      <c r="AD124" s="13">
        <v>2.0359156884016572</v>
      </c>
      <c r="AE124" s="8">
        <v>430.13909936294237</v>
      </c>
      <c r="AF124" s="6">
        <v>382.86976025098363</v>
      </c>
      <c r="AG124" s="6">
        <v>215.06954968147119</v>
      </c>
      <c r="AH124" s="6">
        <v>270.64774263635383</v>
      </c>
      <c r="AI124" s="6">
        <v>3.6218591726760083</v>
      </c>
      <c r="AJ124" s="6"/>
      <c r="AK124" s="6"/>
      <c r="AL124" s="6"/>
      <c r="AM124" s="6"/>
      <c r="AN124" s="6">
        <v>3.9983155265398818</v>
      </c>
      <c r="AO124" s="6">
        <v>1.299580594813172</v>
      </c>
      <c r="AP124" s="6">
        <v>1</v>
      </c>
      <c r="AQ124" s="6">
        <v>111.47500000000001</v>
      </c>
      <c r="AR124" s="6"/>
      <c r="AS124" s="6"/>
      <c r="AT124" s="6">
        <v>2.5644277748159108</v>
      </c>
      <c r="AU124" s="6">
        <v>1</v>
      </c>
      <c r="AV124" s="10"/>
      <c r="AW124" s="13">
        <v>57.430464037647546</v>
      </c>
      <c r="AX124" s="1" t="s">
        <v>150</v>
      </c>
      <c r="AY124" s="17">
        <v>13.1536614173228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77.691836405387008</v>
      </c>
      <c r="BG124" s="18">
        <v>20.272247906211334</v>
      </c>
      <c r="BH124" s="18">
        <v>2.0359156884016572</v>
      </c>
      <c r="BI124" s="15"/>
      <c r="BJ124" s="19">
        <f t="shared" ca="1" si="14"/>
        <v>1</v>
      </c>
      <c r="BK124" s="18">
        <f t="shared" ca="1" si="15"/>
        <v>6.7440686824542766</v>
      </c>
      <c r="BL124" s="17">
        <f t="shared" si="16"/>
        <v>3.4993505390891002</v>
      </c>
      <c r="BM124" s="17">
        <f t="shared" ca="1" si="17"/>
        <v>3.1759950888172197</v>
      </c>
      <c r="BN124" s="16">
        <f t="shared" si="18"/>
        <v>3.308845381904145</v>
      </c>
      <c r="BO124" s="15"/>
      <c r="BP124" s="2"/>
    </row>
    <row r="125" spans="1:68" x14ac:dyDescent="0.2">
      <c r="A125">
        <v>5.6</v>
      </c>
      <c r="B125">
        <v>2.6</v>
      </c>
      <c r="C125">
        <v>0.17738000000000001</v>
      </c>
      <c r="D125">
        <v>-0.13891999999999999</v>
      </c>
      <c r="E125">
        <v>7.7600000000000004E-3</v>
      </c>
      <c r="F125">
        <v>1.89825</v>
      </c>
      <c r="G125">
        <v>2.0527500000000001</v>
      </c>
      <c r="H125" s="15"/>
      <c r="I125" s="11">
        <f t="shared" si="12"/>
        <v>18.372703412073488</v>
      </c>
      <c r="J125" s="10">
        <f t="shared" si="13"/>
        <v>-13.317703412073488</v>
      </c>
      <c r="K125" s="6">
        <v>115</v>
      </c>
      <c r="L125" s="10">
        <v>1833.9895013123339</v>
      </c>
      <c r="M125" s="10">
        <v>1015.0918635170598</v>
      </c>
      <c r="N125" s="10">
        <v>7.9615048118985117</v>
      </c>
      <c r="O125" s="10">
        <v>3.8532579051944396</v>
      </c>
      <c r="P125" s="10">
        <v>4.160420129631837</v>
      </c>
      <c r="Q125" s="10">
        <v>0.11514201887566679</v>
      </c>
      <c r="R125" s="10">
        <v>2.7675574891004073</v>
      </c>
      <c r="S125" s="10">
        <v>21.330710030374835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78.933602081546795</v>
      </c>
      <c r="AC125" s="6">
        <v>19.111144198369161</v>
      </c>
      <c r="AD125" s="13">
        <v>1.9552537200840412</v>
      </c>
      <c r="AE125" s="8">
        <v>416.04201296318371</v>
      </c>
      <c r="AF125" s="6">
        <v>365.17525687501308</v>
      </c>
      <c r="AG125" s="6">
        <v>208.02100648159185</v>
      </c>
      <c r="AH125" s="6">
        <v>275.02365020865579</v>
      </c>
      <c r="AI125" s="6">
        <v>3.6132944082944753</v>
      </c>
      <c r="AJ125" s="6"/>
      <c r="AK125" s="6"/>
      <c r="AL125" s="6"/>
      <c r="AM125" s="6"/>
      <c r="AN125" s="6">
        <v>3.8532579051944396</v>
      </c>
      <c r="AO125" s="6">
        <v>1.2725025138954948</v>
      </c>
      <c r="AP125" s="6">
        <v>1</v>
      </c>
      <c r="AQ125" s="6">
        <v>111.47500000000001</v>
      </c>
      <c r="AR125" s="6"/>
      <c r="AS125" s="6"/>
      <c r="AT125" s="6">
        <v>2.4079867025671247</v>
      </c>
      <c r="AU125" s="6">
        <v>1</v>
      </c>
      <c r="AV125" s="10"/>
      <c r="AW125" s="13">
        <v>54.776288531251964</v>
      </c>
      <c r="AX125" s="1" t="s">
        <v>150</v>
      </c>
      <c r="AY125" s="17">
        <v>13.317703412073501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78.933602081546795</v>
      </c>
      <c r="BG125" s="18">
        <v>19.111144198369161</v>
      </c>
      <c r="BH125" s="18">
        <v>1.9552537200840412</v>
      </c>
      <c r="BI125" s="15"/>
      <c r="BJ125" s="19">
        <f t="shared" ca="1" si="14"/>
        <v>1</v>
      </c>
      <c r="BK125" s="18">
        <f t="shared" ca="1" si="15"/>
        <v>6.3904075986540709</v>
      </c>
      <c r="BL125" s="17">
        <f t="shared" si="16"/>
        <v>3.5500128852056596</v>
      </c>
      <c r="BM125" s="17">
        <f t="shared" ca="1" si="17"/>
        <v>3.1989251412934414</v>
      </c>
      <c r="BN125" s="16">
        <f t="shared" si="18"/>
        <v>3.3218837324290384</v>
      </c>
      <c r="BO125" s="15"/>
      <c r="BP125" s="2"/>
    </row>
    <row r="126" spans="1:68" x14ac:dyDescent="0.2">
      <c r="A126">
        <v>5.65</v>
      </c>
      <c r="B126">
        <v>2.8</v>
      </c>
      <c r="C126">
        <v>0.1794</v>
      </c>
      <c r="D126">
        <v>-0.13839000000000001</v>
      </c>
      <c r="E126">
        <v>9.0699999999999999E-3</v>
      </c>
      <c r="F126">
        <v>1.8986000000000001</v>
      </c>
      <c r="G126">
        <v>2.0545</v>
      </c>
      <c r="H126" s="15"/>
      <c r="I126" s="11">
        <f t="shared" si="12"/>
        <v>18.536745406824146</v>
      </c>
      <c r="J126" s="10">
        <f t="shared" si="13"/>
        <v>-13.481745406824146</v>
      </c>
      <c r="K126" s="6">
        <v>115</v>
      </c>
      <c r="L126" s="10">
        <v>1852.8543307086595</v>
      </c>
      <c r="M126" s="10">
        <v>1023.7204724409444</v>
      </c>
      <c r="N126" s="10">
        <v>8.0325896762904634</v>
      </c>
      <c r="O126" s="10">
        <v>4.3860149872267966</v>
      </c>
      <c r="P126" s="10">
        <v>4.69822782687711</v>
      </c>
      <c r="Q126" s="10">
        <v>0.11883157570783731</v>
      </c>
      <c r="R126" s="10">
        <v>2.5292850854962499</v>
      </c>
      <c r="S126" s="10">
        <v>21.681447197938418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69.893756840860988</v>
      </c>
      <c r="AC126" s="6">
        <v>27.609194793388667</v>
      </c>
      <c r="AD126" s="13">
        <v>2.4970483657503442</v>
      </c>
      <c r="AE126" s="8">
        <v>469.82278268771097</v>
      </c>
      <c r="AF126" s="6">
        <v>427.33705482173195</v>
      </c>
      <c r="AG126" s="6">
        <v>234.91139134385551</v>
      </c>
      <c r="AH126" s="6">
        <v>280.77649758818649</v>
      </c>
      <c r="AI126" s="6">
        <v>3.9536863825051904</v>
      </c>
      <c r="AJ126" s="6"/>
      <c r="AK126" s="6"/>
      <c r="AL126" s="6"/>
      <c r="AM126" s="6"/>
      <c r="AN126" s="6">
        <v>4.3860149872267966</v>
      </c>
      <c r="AO126" s="6">
        <v>1.3800846748173743</v>
      </c>
      <c r="AP126" s="6">
        <v>1</v>
      </c>
      <c r="AQ126" s="6">
        <v>111.47500000000001</v>
      </c>
      <c r="AR126" s="6"/>
      <c r="AS126" s="6"/>
      <c r="AT126" s="6">
        <v>2.8031697941356351</v>
      </c>
      <c r="AU126" s="6">
        <v>1</v>
      </c>
      <c r="AV126" s="10"/>
      <c r="AW126" s="13">
        <v>64.100558223259796</v>
      </c>
      <c r="AX126" s="1" t="s">
        <v>150</v>
      </c>
      <c r="AY126" s="17">
        <v>13.4817454068241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69.893756840860988</v>
      </c>
      <c r="BG126" s="18">
        <v>27.609194793388667</v>
      </c>
      <c r="BH126" s="18">
        <v>2.4970483657503442</v>
      </c>
      <c r="BI126" s="15"/>
      <c r="BJ126" s="19">
        <f t="shared" ca="1" si="14"/>
        <v>1</v>
      </c>
      <c r="BK126" s="18">
        <f t="shared" ca="1" si="15"/>
        <v>7.3688096761987243</v>
      </c>
      <c r="BL126" s="17">
        <f t="shared" si="16"/>
        <v>3.1505264029478619</v>
      </c>
      <c r="BM126" s="17">
        <f t="shared" ca="1" si="17"/>
        <v>3.1187146659122948</v>
      </c>
      <c r="BN126" s="16">
        <f t="shared" si="18"/>
        <v>3.2566163548203293</v>
      </c>
      <c r="BO126" s="15"/>
      <c r="BP126" s="2"/>
    </row>
    <row r="127" spans="1:68" x14ac:dyDescent="0.2">
      <c r="A127">
        <v>5.7</v>
      </c>
      <c r="B127">
        <v>0.4</v>
      </c>
      <c r="C127">
        <v>0.18053</v>
      </c>
      <c r="D127">
        <v>-0.13822000000000001</v>
      </c>
      <c r="E127">
        <v>1.0919999999999999E-2</v>
      </c>
      <c r="F127">
        <v>1.8988799999999999</v>
      </c>
      <c r="G127">
        <v>2.0566300000000002</v>
      </c>
      <c r="H127" s="15"/>
      <c r="I127" s="11">
        <f t="shared" si="12"/>
        <v>18.700787401574804</v>
      </c>
      <c r="J127" s="10">
        <f t="shared" si="13"/>
        <v>-13.645787401574804</v>
      </c>
      <c r="K127" s="6">
        <v>115</v>
      </c>
      <c r="L127" s="10">
        <v>1871.7191601049851</v>
      </c>
      <c r="M127" s="10">
        <v>1032.3490813648291</v>
      </c>
      <c r="N127" s="10">
        <v>8.1036745406824142</v>
      </c>
      <c r="O127" s="10">
        <v>4.6840424638092522</v>
      </c>
      <c r="P127" s="10">
        <v>5.0033878516610111</v>
      </c>
      <c r="Q127" s="10">
        <v>0.12001501846532606</v>
      </c>
      <c r="R127" s="10">
        <v>2.3986750982233724</v>
      </c>
      <c r="S127" s="10">
        <v>22.176763045261044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65.059537196411156</v>
      </c>
      <c r="AC127" s="6">
        <v>32.137083058672602</v>
      </c>
      <c r="AD127" s="13">
        <v>2.8033797449162408</v>
      </c>
      <c r="AE127" s="8">
        <v>500.3387851661011</v>
      </c>
      <c r="AF127" s="6">
        <v>462.1285383612306</v>
      </c>
      <c r="AG127" s="6">
        <v>250.25408887457584</v>
      </c>
      <c r="AH127" s="6">
        <v>289.5035349513318</v>
      </c>
      <c r="AI127" s="6">
        <v>4.1689681138586483</v>
      </c>
      <c r="AJ127" s="6"/>
      <c r="AK127" s="6"/>
      <c r="AL127" s="6"/>
      <c r="AM127" s="6"/>
      <c r="AN127" s="6">
        <v>4.6840424638092522</v>
      </c>
      <c r="AO127" s="6">
        <v>1.4413947357170098</v>
      </c>
      <c r="AP127" s="6">
        <v>2.0020327109966067</v>
      </c>
      <c r="AQ127" s="6">
        <v>111.47500000000001</v>
      </c>
      <c r="AR127" s="6"/>
      <c r="AS127" s="6"/>
      <c r="AT127" s="6">
        <v>3.0041662543632426</v>
      </c>
      <c r="AU127" s="6">
        <v>1</v>
      </c>
      <c r="AV127" s="10"/>
      <c r="AW127" s="13">
        <v>69.319280754184589</v>
      </c>
      <c r="AX127" s="1" t="s">
        <v>150</v>
      </c>
      <c r="AY127" s="17">
        <v>13.6457874015748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65.059537196411156</v>
      </c>
      <c r="BG127" s="18">
        <v>32.137083058672602</v>
      </c>
      <c r="BH127" s="18">
        <v>2.8033797449162408</v>
      </c>
      <c r="BI127" s="15"/>
      <c r="BJ127" s="19">
        <f t="shared" ca="1" si="14"/>
        <v>1</v>
      </c>
      <c r="BK127" s="18">
        <f t="shared" ca="1" si="15"/>
        <v>7.8801412139215463</v>
      </c>
      <c r="BL127" s="17">
        <f t="shared" si="16"/>
        <v>2.9505638424945895</v>
      </c>
      <c r="BM127" s="17">
        <f t="shared" ca="1" si="17"/>
        <v>3.0787182747701807</v>
      </c>
      <c r="BN127" s="16">
        <f t="shared" si="18"/>
        <v>3.2214527357749456</v>
      </c>
      <c r="BO127" s="15"/>
      <c r="BP127" s="2"/>
    </row>
    <row r="128" spans="1:68" x14ac:dyDescent="0.2">
      <c r="A128">
        <v>5.75</v>
      </c>
      <c r="B128">
        <v>2.2999999999999998</v>
      </c>
      <c r="C128">
        <v>0.18018999999999999</v>
      </c>
      <c r="D128">
        <v>-0.13561999999999999</v>
      </c>
      <c r="E128">
        <v>1.325E-2</v>
      </c>
      <c r="F128">
        <v>1.89615</v>
      </c>
      <c r="G128">
        <v>2.0564499999999999</v>
      </c>
      <c r="H128" s="15"/>
      <c r="I128" s="11">
        <f t="shared" si="12"/>
        <v>18.864829396325458</v>
      </c>
      <c r="J128" s="10">
        <f t="shared" si="13"/>
        <v>-13.809829396325458</v>
      </c>
      <c r="K128" s="6">
        <v>115</v>
      </c>
      <c r="L128" s="10">
        <v>1890.5839895013103</v>
      </c>
      <c r="M128" s="10">
        <v>1040.9776902887136</v>
      </c>
      <c r="N128" s="10">
        <v>8.174759405074365</v>
      </c>
      <c r="O128" s="10">
        <v>4.5943704797047937</v>
      </c>
      <c r="P128" s="10">
        <v>4.9226990228589145</v>
      </c>
      <c r="Q128" s="10">
        <v>0.13811473122691831</v>
      </c>
      <c r="R128" s="10">
        <v>2.8056708440953306</v>
      </c>
      <c r="S128" s="10">
        <v>22.800593274591701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75.138618446055631</v>
      </c>
      <c r="AC128" s="6">
        <v>22.669379790985161</v>
      </c>
      <c r="AD128" s="13">
        <v>2.1920017629592135</v>
      </c>
      <c r="AE128" s="8">
        <v>492.26990228589148</v>
      </c>
      <c r="AF128" s="6">
        <v>451.52603912590598</v>
      </c>
      <c r="AG128" s="6">
        <v>246.13495114294574</v>
      </c>
      <c r="AH128" s="6">
        <v>300.87429674435668</v>
      </c>
      <c r="AI128" s="6">
        <v>3.5642099717596887</v>
      </c>
      <c r="AJ128" s="6"/>
      <c r="AK128" s="6"/>
      <c r="AL128" s="6"/>
      <c r="AM128" s="6"/>
      <c r="AN128" s="6">
        <v>4.5943704797047937</v>
      </c>
      <c r="AO128" s="6">
        <v>1.4579608509717803</v>
      </c>
      <c r="AP128" s="6">
        <v>1</v>
      </c>
      <c r="AQ128" s="6">
        <v>111.47500000000001</v>
      </c>
      <c r="AR128" s="6"/>
      <c r="AS128" s="6"/>
      <c r="AT128" s="6">
        <v>2.8946165521721419</v>
      </c>
      <c r="AU128" s="6">
        <v>1</v>
      </c>
      <c r="AV128" s="10"/>
      <c r="AW128" s="13">
        <v>67.728905868885889</v>
      </c>
      <c r="AX128" s="1" t="s">
        <v>150</v>
      </c>
      <c r="AY128" s="17">
        <v>13.809829396325499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75.138618446055631</v>
      </c>
      <c r="BG128" s="18">
        <v>22.669379790985161</v>
      </c>
      <c r="BH128" s="18">
        <v>2.1920017629592135</v>
      </c>
      <c r="BI128" s="15"/>
      <c r="BJ128" s="19">
        <f t="shared" ca="1" si="14"/>
        <v>1</v>
      </c>
      <c r="BK128" s="18">
        <f t="shared" ca="1" si="15"/>
        <v>7.641675830737797</v>
      </c>
      <c r="BL128" s="17">
        <f t="shared" si="16"/>
        <v>3.4724817010395004</v>
      </c>
      <c r="BM128" s="17">
        <f t="shared" ca="1" si="17"/>
        <v>3.1291286733492321</v>
      </c>
      <c r="BN128" s="16">
        <f t="shared" si="18"/>
        <v>3.2618599877941108</v>
      </c>
      <c r="BO128" s="15"/>
      <c r="BP128" s="2"/>
    </row>
    <row r="129" spans="1:68" x14ac:dyDescent="0.2">
      <c r="A129">
        <v>5.8</v>
      </c>
      <c r="B129">
        <v>2.2000000000000002</v>
      </c>
      <c r="C129">
        <v>0.17793999999999999</v>
      </c>
      <c r="D129">
        <v>-0.13622999999999999</v>
      </c>
      <c r="E129">
        <v>1.839E-2</v>
      </c>
      <c r="F129">
        <v>1.89723</v>
      </c>
      <c r="G129">
        <v>2.05783</v>
      </c>
      <c r="H129" s="15"/>
      <c r="I129" s="11">
        <f t="shared" si="12"/>
        <v>19.028871391076112</v>
      </c>
      <c r="J129" s="10">
        <f t="shared" si="13"/>
        <v>-13.973871391076113</v>
      </c>
      <c r="K129" s="6">
        <v>115</v>
      </c>
      <c r="L129" s="10">
        <v>1909.4488188976354</v>
      </c>
      <c r="M129" s="10">
        <v>1049.6062992125981</v>
      </c>
      <c r="N129" s="10">
        <v>8.2458442694663141</v>
      </c>
      <c r="O129" s="10">
        <v>4.0009529378370674</v>
      </c>
      <c r="P129" s="10">
        <v>4.3490983986968264</v>
      </c>
      <c r="Q129" s="10">
        <v>0.1338682601559294</v>
      </c>
      <c r="R129" s="10">
        <v>3.0780692429502627</v>
      </c>
      <c r="S129" s="10">
        <v>24.176768115261044</v>
      </c>
      <c r="T129" s="14" t="s">
        <v>33</v>
      </c>
      <c r="U129" s="6">
        <v>3</v>
      </c>
      <c r="V129" s="14" t="s">
        <v>33</v>
      </c>
      <c r="W129" s="6">
        <v>3</v>
      </c>
      <c r="X129" s="14" t="s">
        <v>33</v>
      </c>
      <c r="Y129" s="6">
        <v>3</v>
      </c>
      <c r="Z129" s="14" t="s">
        <v>33</v>
      </c>
      <c r="AA129" s="9">
        <v>3</v>
      </c>
      <c r="AB129" s="7">
        <v>85.564553809584964</v>
      </c>
      <c r="AC129" s="6">
        <v>12.997748165573455</v>
      </c>
      <c r="AD129" s="13">
        <v>1.4376980248415816</v>
      </c>
      <c r="AE129" s="8">
        <v>434.90983986968268</v>
      </c>
      <c r="AF129" s="6">
        <v>382.933916907053</v>
      </c>
      <c r="AG129" s="6">
        <v>217.45491993484131</v>
      </c>
      <c r="AH129" s="6">
        <v>327.72186197063445</v>
      </c>
      <c r="AI129" s="6">
        <v>3.2487898129332584</v>
      </c>
      <c r="AJ129" s="6"/>
      <c r="AK129" s="6"/>
      <c r="AL129" s="6"/>
      <c r="AM129" s="6"/>
      <c r="AN129" s="6">
        <v>4.0009529378370674</v>
      </c>
      <c r="AO129" s="6">
        <v>1.3510826919493792</v>
      </c>
      <c r="AP129" s="6">
        <v>1</v>
      </c>
      <c r="AQ129" s="6">
        <v>111.47500000000001</v>
      </c>
      <c r="AR129" s="6"/>
      <c r="AS129" s="6"/>
      <c r="AT129" s="6">
        <v>2.404207250017393</v>
      </c>
      <c r="AU129" s="6">
        <v>1</v>
      </c>
      <c r="AV129" s="10"/>
      <c r="AW129" s="13">
        <v>57.440087536057952</v>
      </c>
      <c r="AX129" s="1" t="s">
        <v>150</v>
      </c>
      <c r="AY129" s="17">
        <v>13.9738713910761</v>
      </c>
      <c r="AZ129" s="12">
        <v>100</v>
      </c>
      <c r="BA129" s="12">
        <v>0</v>
      </c>
      <c r="BB129" s="12">
        <v>0</v>
      </c>
      <c r="BC129" s="12">
        <v>100</v>
      </c>
      <c r="BD129" s="12">
        <v>0</v>
      </c>
      <c r="BE129" s="12">
        <v>0</v>
      </c>
      <c r="BF129" s="18">
        <v>85.564553809584964</v>
      </c>
      <c r="BG129" s="18">
        <v>12.997748165573455</v>
      </c>
      <c r="BH129" s="18">
        <v>1.4376980248415816</v>
      </c>
      <c r="BI129" s="15"/>
      <c r="BJ129" s="19">
        <f t="shared" ca="1" si="14"/>
        <v>1</v>
      </c>
      <c r="BK129" s="18">
        <f t="shared" ca="1" si="15"/>
        <v>6.4678994243735524</v>
      </c>
      <c r="BL129" s="17">
        <f t="shared" si="16"/>
        <v>3.9438276565861456</v>
      </c>
      <c r="BM129" s="17">
        <f t="shared" ca="1" si="17"/>
        <v>3.2201083789082454</v>
      </c>
      <c r="BN129" s="16">
        <f t="shared" si="18"/>
        <v>3.3286830042924156</v>
      </c>
      <c r="BO129" s="15"/>
      <c r="BP129" s="2"/>
    </row>
    <row r="130" spans="1:68" x14ac:dyDescent="0.2">
      <c r="A130">
        <v>5.85</v>
      </c>
      <c r="B130">
        <v>2.2999999999999998</v>
      </c>
      <c r="C130">
        <v>0.17988999999999999</v>
      </c>
      <c r="D130">
        <v>-0.13644000000000001</v>
      </c>
      <c r="E130">
        <v>2.0740000000000001E-2</v>
      </c>
      <c r="F130">
        <v>1.8957999999999999</v>
      </c>
      <c r="G130">
        <v>2.0581999999999998</v>
      </c>
      <c r="H130" s="15"/>
      <c r="I130" s="11">
        <f t="shared" si="12"/>
        <v>19.19291338582677</v>
      </c>
      <c r="J130" s="10">
        <f t="shared" si="13"/>
        <v>-14.137913385826771</v>
      </c>
      <c r="K130" s="6">
        <v>115</v>
      </c>
      <c r="L130" s="10">
        <v>1928.313648293961</v>
      </c>
      <c r="M130" s="10">
        <v>1058.2349081364828</v>
      </c>
      <c r="N130" s="10">
        <v>8.3169291338582667</v>
      </c>
      <c r="O130" s="10">
        <v>4.5152481407890992</v>
      </c>
      <c r="P130" s="10">
        <v>4.8724538655804244</v>
      </c>
      <c r="Q130" s="10">
        <v>0.13240636027903147</v>
      </c>
      <c r="R130" s="10">
        <v>2.7174471822989492</v>
      </c>
      <c r="S130" s="10">
        <v>24.805953110508703</v>
      </c>
      <c r="T130" s="14" t="s">
        <v>33</v>
      </c>
      <c r="U130" s="6">
        <v>3</v>
      </c>
      <c r="V130" s="14" t="s">
        <v>33</v>
      </c>
      <c r="W130" s="6">
        <v>3</v>
      </c>
      <c r="X130" s="14" t="s">
        <v>33</v>
      </c>
      <c r="Y130" s="6">
        <v>3</v>
      </c>
      <c r="Z130" s="14" t="s">
        <v>33</v>
      </c>
      <c r="AA130" s="9">
        <v>3</v>
      </c>
      <c r="AB130" s="7">
        <v>73.97560263719889</v>
      </c>
      <c r="AC130" s="6">
        <v>23.764185295308565</v>
      </c>
      <c r="AD130" s="13">
        <v>2.2602120674925468</v>
      </c>
      <c r="AE130" s="8">
        <v>487.24538655804247</v>
      </c>
      <c r="AF130" s="6">
        <v>443.3954524582806</v>
      </c>
      <c r="AG130" s="6">
        <v>243.62269327902121</v>
      </c>
      <c r="AH130" s="6">
        <v>339.20277894823755</v>
      </c>
      <c r="AI130" s="6">
        <v>3.6799243293994919</v>
      </c>
      <c r="AJ130" s="6"/>
      <c r="AK130" s="6"/>
      <c r="AL130" s="6"/>
      <c r="AM130" s="6"/>
      <c r="AN130" s="6">
        <v>4.5152481407890992</v>
      </c>
      <c r="AO130" s="6">
        <v>1.4487194484601307</v>
      </c>
      <c r="AP130" s="6">
        <v>1</v>
      </c>
      <c r="AQ130" s="6">
        <v>111.47500000000001</v>
      </c>
      <c r="AR130" s="6"/>
      <c r="AS130" s="6"/>
      <c r="AT130" s="6">
        <v>2.7695268219239177</v>
      </c>
      <c r="AU130" s="6">
        <v>1</v>
      </c>
      <c r="AV130" s="10"/>
      <c r="AW130" s="13">
        <v>66.509317868742087</v>
      </c>
      <c r="AX130" s="1" t="s">
        <v>150</v>
      </c>
      <c r="AY130" s="17">
        <v>14.137913385826799</v>
      </c>
      <c r="AZ130" s="12">
        <v>100</v>
      </c>
      <c r="BA130" s="12">
        <v>0</v>
      </c>
      <c r="BB130" s="12">
        <v>0</v>
      </c>
      <c r="BC130" s="12">
        <v>100</v>
      </c>
      <c r="BD130" s="12">
        <v>0</v>
      </c>
      <c r="BE130" s="12">
        <v>0</v>
      </c>
      <c r="BF130" s="18">
        <v>73.97560263719889</v>
      </c>
      <c r="BG130" s="18">
        <v>23.764185295308565</v>
      </c>
      <c r="BH130" s="18">
        <v>2.2602120674925468</v>
      </c>
      <c r="BI130" s="15"/>
      <c r="BJ130" s="19">
        <f t="shared" ca="1" si="14"/>
        <v>1</v>
      </c>
      <c r="BK130" s="18">
        <f t="shared" ca="1" si="15"/>
        <v>7.3864451293065505</v>
      </c>
      <c r="BL130" s="17">
        <f t="shared" si="16"/>
        <v>3.3878274572105926</v>
      </c>
      <c r="BM130" s="17">
        <f t="shared" ca="1" si="17"/>
        <v>3.1353408859433007</v>
      </c>
      <c r="BN130" s="16">
        <f t="shared" si="18"/>
        <v>3.2586241934420004</v>
      </c>
      <c r="BO130" s="15"/>
      <c r="BP130" s="2"/>
    </row>
    <row r="131" spans="1:68" x14ac:dyDescent="0.2">
      <c r="A131">
        <v>5.9</v>
      </c>
      <c r="B131">
        <v>2.2999999999999998</v>
      </c>
      <c r="C131">
        <v>0.17998</v>
      </c>
      <c r="D131">
        <v>-0.13567000000000001</v>
      </c>
      <c r="E131">
        <v>2.223E-2</v>
      </c>
      <c r="F131">
        <v>1.8955</v>
      </c>
      <c r="G131">
        <v>2.0598000000000001</v>
      </c>
      <c r="H131" s="15"/>
      <c r="I131" s="11">
        <f t="shared" si="12"/>
        <v>19.356955380577428</v>
      </c>
      <c r="J131" s="10">
        <f t="shared" si="13"/>
        <v>-14.301955380577429</v>
      </c>
      <c r="K131" s="6">
        <v>115</v>
      </c>
      <c r="L131" s="10">
        <v>1947.1784776902866</v>
      </c>
      <c r="M131" s="10">
        <v>1066.8635170603675</v>
      </c>
      <c r="N131" s="10">
        <v>8.3880139982502193</v>
      </c>
      <c r="O131" s="10">
        <v>4.53898484246381</v>
      </c>
      <c r="P131" s="10">
        <v>4.9019351601308943</v>
      </c>
      <c r="Q131" s="10">
        <v>0.13776665982765676</v>
      </c>
      <c r="R131" s="10">
        <v>2.8104545516668571</v>
      </c>
      <c r="S131" s="10">
        <v>25.204883171325299</v>
      </c>
      <c r="T131" s="14" t="s">
        <v>33</v>
      </c>
      <c r="U131" s="6">
        <v>3</v>
      </c>
      <c r="V131" s="14" t="s">
        <v>33</v>
      </c>
      <c r="W131" s="6">
        <v>3</v>
      </c>
      <c r="X131" s="14" t="s">
        <v>33</v>
      </c>
      <c r="Y131" s="6">
        <v>3</v>
      </c>
      <c r="Z131" s="14" t="s">
        <v>33</v>
      </c>
      <c r="AA131" s="9">
        <v>3</v>
      </c>
      <c r="AB131" s="7">
        <v>76.053607918938525</v>
      </c>
      <c r="AC131" s="6">
        <v>21.809108809441099</v>
      </c>
      <c r="AD131" s="13">
        <v>2.1372832716203773</v>
      </c>
      <c r="AE131" s="8">
        <v>490.19351601308944</v>
      </c>
      <c r="AF131" s="6">
        <v>445.75414420561088</v>
      </c>
      <c r="AG131" s="6">
        <v>245.09675800654472</v>
      </c>
      <c r="AH131" s="6">
        <v>345.94702298897306</v>
      </c>
      <c r="AI131" s="6">
        <v>3.5581432882695374</v>
      </c>
      <c r="AJ131" s="6"/>
      <c r="AK131" s="6"/>
      <c r="AL131" s="6"/>
      <c r="AM131" s="6"/>
      <c r="AN131" s="6">
        <v>4.53898484246381</v>
      </c>
      <c r="AO131" s="6">
        <v>1.4661227208502765</v>
      </c>
      <c r="AP131" s="6">
        <v>1</v>
      </c>
      <c r="AQ131" s="6">
        <v>111.47500000000001</v>
      </c>
      <c r="AR131" s="6"/>
      <c r="AS131" s="6"/>
      <c r="AT131" s="6">
        <v>2.7508786804483711</v>
      </c>
      <c r="AU131" s="6">
        <v>1</v>
      </c>
      <c r="AV131" s="10"/>
      <c r="AW131" s="13">
        <v>66.863121630841633</v>
      </c>
      <c r="AX131" s="1" t="s">
        <v>150</v>
      </c>
      <c r="AY131" s="17">
        <v>14.3019553805774</v>
      </c>
      <c r="AZ131" s="12">
        <v>100</v>
      </c>
      <c r="BA131" s="12">
        <v>0</v>
      </c>
      <c r="BB131" s="12">
        <v>0</v>
      </c>
      <c r="BC131" s="12">
        <v>100</v>
      </c>
      <c r="BD131" s="12">
        <v>0</v>
      </c>
      <c r="BE131" s="12">
        <v>0</v>
      </c>
      <c r="BF131" s="18">
        <v>76.053607918938525</v>
      </c>
      <c r="BG131" s="18">
        <v>21.809108809441099</v>
      </c>
      <c r="BH131" s="18">
        <v>2.1372832716203773</v>
      </c>
      <c r="BI131" s="15"/>
      <c r="BJ131" s="19">
        <f t="shared" ca="1" si="14"/>
        <v>1</v>
      </c>
      <c r="BK131" s="18">
        <f t="shared" ca="1" si="15"/>
        <v>7.3642895430708943</v>
      </c>
      <c r="BL131" s="17">
        <f t="shared" si="16"/>
        <v>3.5069890123771388</v>
      </c>
      <c r="BM131" s="17">
        <f t="shared" ca="1" si="17"/>
        <v>3.1448245163452473</v>
      </c>
      <c r="BN131" s="16">
        <f t="shared" si="18"/>
        <v>3.2638158821268277</v>
      </c>
      <c r="BO131" s="15"/>
      <c r="BP131" s="2"/>
    </row>
    <row r="132" spans="1:68" x14ac:dyDescent="0.2">
      <c r="A132">
        <v>5.95</v>
      </c>
      <c r="B132">
        <v>2.4</v>
      </c>
      <c r="C132">
        <v>0.17860000000000001</v>
      </c>
      <c r="D132">
        <v>-0.13628000000000001</v>
      </c>
      <c r="E132">
        <v>2.333E-2</v>
      </c>
      <c r="F132">
        <v>1.8948799999999999</v>
      </c>
      <c r="G132">
        <v>2.0620799999999999</v>
      </c>
      <c r="H132" s="15"/>
      <c r="I132" s="11">
        <f t="shared" si="12"/>
        <v>19.520997375328083</v>
      </c>
      <c r="J132" s="10">
        <f t="shared" si="13"/>
        <v>-14.465997375328083</v>
      </c>
      <c r="K132" s="6">
        <v>115</v>
      </c>
      <c r="L132" s="10">
        <v>1966.0433070866118</v>
      </c>
      <c r="M132" s="10">
        <v>1075.492125984252</v>
      </c>
      <c r="N132" s="10">
        <v>8.4590988626421701</v>
      </c>
      <c r="O132" s="10">
        <v>4.1750220834516059</v>
      </c>
      <c r="P132" s="10">
        <v>4.5422133757249554</v>
      </c>
      <c r="Q132" s="10">
        <v>0.13352018875666785</v>
      </c>
      <c r="R132" s="10">
        <v>2.9395402133735624</v>
      </c>
      <c r="S132" s="10">
        <v>25.499395296760376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81.485517961145391</v>
      </c>
      <c r="AC132" s="6">
        <v>16.738777114503577</v>
      </c>
      <c r="AD132" s="13">
        <v>1.7757049243510286</v>
      </c>
      <c r="AE132" s="8">
        <v>454.2213375724956</v>
      </c>
      <c r="AF132" s="6">
        <v>402.32423842865779</v>
      </c>
      <c r="AG132" s="6">
        <v>227.11066878624777</v>
      </c>
      <c r="AH132" s="6">
        <v>350.54324093043158</v>
      </c>
      <c r="AI132" s="6">
        <v>3.4018925662267105</v>
      </c>
      <c r="AJ132" s="6"/>
      <c r="AK132" s="6"/>
      <c r="AL132" s="6"/>
      <c r="AM132" s="6"/>
      <c r="AN132" s="6">
        <v>4.1750220834516059</v>
      </c>
      <c r="AO132" s="6">
        <v>1.3982480719973658</v>
      </c>
      <c r="AP132" s="6">
        <v>1</v>
      </c>
      <c r="AQ132" s="6">
        <v>111.47500000000001</v>
      </c>
      <c r="AR132" s="6"/>
      <c r="AS132" s="6"/>
      <c r="AT132" s="6">
        <v>2.4402532876520326</v>
      </c>
      <c r="AU132" s="6">
        <v>1</v>
      </c>
      <c r="AV132" s="10"/>
      <c r="AW132" s="13">
        <v>60.34863576429867</v>
      </c>
      <c r="AX132" s="1" t="s">
        <v>150</v>
      </c>
      <c r="AY132" s="17">
        <v>14.465997375328101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81.485517961145391</v>
      </c>
      <c r="BG132" s="18">
        <v>16.738777114503577</v>
      </c>
      <c r="BH132" s="18">
        <v>1.7757049243510286</v>
      </c>
      <c r="BI132" s="15"/>
      <c r="BJ132" s="19">
        <f t="shared" ca="1" si="14"/>
        <v>1</v>
      </c>
      <c r="BK132" s="18">
        <f t="shared" ca="1" si="15"/>
        <v>6.6187220458251232</v>
      </c>
      <c r="BL132" s="17">
        <f t="shared" si="16"/>
        <v>3.7514188382868294</v>
      </c>
      <c r="BM132" s="17">
        <f t="shared" ca="1" si="17"/>
        <v>3.1996148720880417</v>
      </c>
      <c r="BN132" s="16">
        <f t="shared" si="18"/>
        <v>3.3022339308309463</v>
      </c>
      <c r="BO132" s="15"/>
      <c r="BP132" s="2"/>
    </row>
    <row r="133" spans="1:68" x14ac:dyDescent="0.2">
      <c r="A133">
        <v>6</v>
      </c>
      <c r="B133">
        <v>2.5</v>
      </c>
      <c r="C133">
        <v>0.17845</v>
      </c>
      <c r="D133">
        <v>-0.13803000000000001</v>
      </c>
      <c r="E133">
        <v>2.4840000000000001E-2</v>
      </c>
      <c r="F133">
        <v>1.89438</v>
      </c>
      <c r="G133">
        <v>2.0625800000000001</v>
      </c>
      <c r="H133" s="15"/>
      <c r="I133" s="11">
        <f t="shared" si="12"/>
        <v>19.685039370078741</v>
      </c>
      <c r="J133" s="10">
        <f t="shared" si="13"/>
        <v>-14.630039370078741</v>
      </c>
      <c r="K133" s="6">
        <v>115</v>
      </c>
      <c r="L133" s="10">
        <v>1984.9081364829374</v>
      </c>
      <c r="M133" s="10">
        <v>1084.1207349081367</v>
      </c>
      <c r="N133" s="10">
        <v>8.530183727034121</v>
      </c>
      <c r="O133" s="10">
        <v>4.1354609139937555</v>
      </c>
      <c r="P133" s="10">
        <v>4.5084739077720686</v>
      </c>
      <c r="Q133" s="10">
        <v>0.1213376897825193</v>
      </c>
      <c r="R133" s="10">
        <v>2.6913250972429421</v>
      </c>
      <c r="S133" s="10">
        <v>25.903680123493977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76.126581372586429</v>
      </c>
      <c r="AC133" s="6">
        <v>21.740550140662535</v>
      </c>
      <c r="AD133" s="13">
        <v>2.1328684867510326</v>
      </c>
      <c r="AE133" s="8">
        <v>450.8473907772069</v>
      </c>
      <c r="AF133" s="6">
        <v>397.24519341088717</v>
      </c>
      <c r="AG133" s="6">
        <v>225.42369538860342</v>
      </c>
      <c r="AH133" s="6">
        <v>357.39764015574565</v>
      </c>
      <c r="AI133" s="6">
        <v>3.7156417893342724</v>
      </c>
      <c r="AJ133" s="6"/>
      <c r="AK133" s="6"/>
      <c r="AL133" s="6"/>
      <c r="AM133" s="6"/>
      <c r="AN133" s="6">
        <v>4.1354609139937555</v>
      </c>
      <c r="AO133" s="6">
        <v>1.377726338449198</v>
      </c>
      <c r="AP133" s="6">
        <v>1</v>
      </c>
      <c r="AQ133" s="6">
        <v>111.47500000000001</v>
      </c>
      <c r="AR133" s="6"/>
      <c r="AS133" s="6"/>
      <c r="AT133" s="6">
        <v>2.3790895997189794</v>
      </c>
      <c r="AU133" s="6">
        <v>1</v>
      </c>
      <c r="AV133" s="10"/>
      <c r="AW133" s="13">
        <v>59.58677901163307</v>
      </c>
      <c r="AX133" s="1" t="s">
        <v>150</v>
      </c>
      <c r="AY133" s="17">
        <v>14.6300393700787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76.126581372586429</v>
      </c>
      <c r="BG133" s="18">
        <v>21.740550140662535</v>
      </c>
      <c r="BH133" s="18">
        <v>2.1328684867510326</v>
      </c>
      <c r="BI133" s="15"/>
      <c r="BJ133" s="19">
        <f t="shared" ca="1" si="14"/>
        <v>1</v>
      </c>
      <c r="BK133" s="18">
        <f t="shared" ca="1" si="15"/>
        <v>6.4863990260799325</v>
      </c>
      <c r="BL133" s="17">
        <f t="shared" si="16"/>
        <v>3.4509955950282203</v>
      </c>
      <c r="BM133" s="17">
        <f t="shared" ca="1" si="17"/>
        <v>3.1867401941061648</v>
      </c>
      <c r="BN133" s="16">
        <f t="shared" si="18"/>
        <v>3.2856109588575482</v>
      </c>
      <c r="BO133" s="15"/>
      <c r="BP133" s="2"/>
    </row>
    <row r="134" spans="1:68" x14ac:dyDescent="0.2">
      <c r="A134">
        <v>6.05</v>
      </c>
      <c r="B134">
        <v>2.2000000000000002</v>
      </c>
      <c r="C134">
        <v>0.17843999999999999</v>
      </c>
      <c r="D134">
        <v>-0.13789999999999999</v>
      </c>
      <c r="E134">
        <v>2.596E-2</v>
      </c>
      <c r="F134">
        <v>1.89228</v>
      </c>
      <c r="G134">
        <v>2.06385</v>
      </c>
      <c r="H134" s="15"/>
      <c r="I134" s="11">
        <f t="shared" si="12"/>
        <v>19.849081364829395</v>
      </c>
      <c r="J134" s="10">
        <f t="shared" si="13"/>
        <v>-14.794081364829395</v>
      </c>
      <c r="K134" s="6">
        <v>115</v>
      </c>
      <c r="L134" s="10">
        <v>2003.7729658792625</v>
      </c>
      <c r="M134" s="10">
        <v>1092.7493438320212</v>
      </c>
      <c r="N134" s="10">
        <v>8.60126859142607</v>
      </c>
      <c r="O134" s="10">
        <v>4.1328235026965618</v>
      </c>
      <c r="P134" s="10">
        <v>4.5101545797103446</v>
      </c>
      <c r="Q134" s="10">
        <v>0.12224267542059904</v>
      </c>
      <c r="R134" s="10">
        <v>2.7103877097811093</v>
      </c>
      <c r="S134" s="10">
        <v>26.203547014846052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33</v>
      </c>
      <c r="AA134" s="9">
        <v>3</v>
      </c>
      <c r="AB134" s="7">
        <v>76.645713952917745</v>
      </c>
      <c r="AC134" s="6">
        <v>21.253072906099831</v>
      </c>
      <c r="AD134" s="13">
        <v>2.101213140982428</v>
      </c>
      <c r="AE134" s="8">
        <v>451.01545797103444</v>
      </c>
      <c r="AF134" s="6">
        <v>396.33322367442992</v>
      </c>
      <c r="AG134" s="6">
        <v>225.50772898551725</v>
      </c>
      <c r="AH134" s="6">
        <v>362.1040132817825</v>
      </c>
      <c r="AI134" s="6">
        <v>3.6895090558123873</v>
      </c>
      <c r="AJ134" s="6"/>
      <c r="AK134" s="6"/>
      <c r="AL134" s="6"/>
      <c r="AM134" s="6"/>
      <c r="AN134" s="6">
        <v>4.1328235026965618</v>
      </c>
      <c r="AO134" s="6">
        <v>1.3834550670260966</v>
      </c>
      <c r="AP134" s="6">
        <v>1</v>
      </c>
      <c r="AQ134" s="6">
        <v>111.47500000000001</v>
      </c>
      <c r="AR134" s="6"/>
      <c r="AS134" s="6"/>
      <c r="AT134" s="6">
        <v>2.3452619298868349</v>
      </c>
      <c r="AU134" s="6">
        <v>1</v>
      </c>
      <c r="AV134" s="10"/>
      <c r="AW134" s="13">
        <v>59.449983551164486</v>
      </c>
      <c r="AX134" s="1" t="s">
        <v>150</v>
      </c>
      <c r="AY134" s="17">
        <v>14.794081364829401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76.645713952917745</v>
      </c>
      <c r="BG134" s="18">
        <v>21.253072906099831</v>
      </c>
      <c r="BH134" s="18">
        <v>2.101213140982428</v>
      </c>
      <c r="BI134" s="15"/>
      <c r="BJ134" s="19">
        <f t="shared" ca="1" si="14"/>
        <v>1</v>
      </c>
      <c r="BK134" s="18">
        <f t="shared" ca="1" si="15"/>
        <v>6.4209932800655309</v>
      </c>
      <c r="BL134" s="17">
        <f t="shared" si="16"/>
        <v>3.4844165852980518</v>
      </c>
      <c r="BM134" s="17">
        <f t="shared" ca="1" si="17"/>
        <v>3.1927205256568225</v>
      </c>
      <c r="BN134" s="16">
        <f t="shared" si="18"/>
        <v>3.2870114275130069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0.17946000000000001</v>
      </c>
      <c r="D135">
        <v>-0.13647999999999999</v>
      </c>
      <c r="E135">
        <v>2.7959999999999999E-2</v>
      </c>
      <c r="F135">
        <v>1.8916500000000001</v>
      </c>
      <c r="G135">
        <v>2.0638299999999998</v>
      </c>
      <c r="H135" s="15"/>
      <c r="I135" s="11">
        <f t="shared" si="12"/>
        <v>20.01312335958005</v>
      </c>
      <c r="J135" s="10">
        <f t="shared" si="13"/>
        <v>-14.95812335958005</v>
      </c>
      <c r="K135" s="6">
        <v>115</v>
      </c>
      <c r="L135" s="10">
        <v>2022.6377952755877</v>
      </c>
      <c r="M135" s="10">
        <v>1101.3779527559057</v>
      </c>
      <c r="N135" s="10">
        <v>8.6723534558180209</v>
      </c>
      <c r="O135" s="10">
        <v>4.4018394550099371</v>
      </c>
      <c r="P135" s="10">
        <v>4.786881394944202</v>
      </c>
      <c r="Q135" s="10">
        <v>0.13212790315962245</v>
      </c>
      <c r="R135" s="10">
        <v>2.7602084166775684</v>
      </c>
      <c r="S135" s="10">
        <v>26.739023606546187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33</v>
      </c>
      <c r="AA135" s="9">
        <v>3</v>
      </c>
      <c r="AB135" s="7">
        <v>76.072453431587618</v>
      </c>
      <c r="AC135" s="6">
        <v>21.791402637387108</v>
      </c>
      <c r="AD135" s="13">
        <v>2.136143931025273</v>
      </c>
      <c r="AE135" s="8">
        <v>478.68813949442017</v>
      </c>
      <c r="AF135" s="6">
        <v>427.77962373745282</v>
      </c>
      <c r="AG135" s="6">
        <v>239.34406974721009</v>
      </c>
      <c r="AH135" s="6">
        <v>371.65721452926505</v>
      </c>
      <c r="AI135" s="6">
        <v>3.6229148275827976</v>
      </c>
      <c r="AJ135" s="6"/>
      <c r="AK135" s="6"/>
      <c r="AL135" s="6"/>
      <c r="AM135" s="6"/>
      <c r="AN135" s="6">
        <v>4.4018394550099371</v>
      </c>
      <c r="AO135" s="6">
        <v>1.4531073698778529</v>
      </c>
      <c r="AP135" s="6">
        <v>1</v>
      </c>
      <c r="AQ135" s="6">
        <v>111.47500000000001</v>
      </c>
      <c r="AR135" s="6"/>
      <c r="AS135" s="6"/>
      <c r="AT135" s="6">
        <v>2.5112825154156582</v>
      </c>
      <c r="AU135" s="6">
        <v>1</v>
      </c>
      <c r="AV135" s="10"/>
      <c r="AW135" s="13">
        <v>64.166943560617923</v>
      </c>
      <c r="AX135" s="1" t="s">
        <v>150</v>
      </c>
      <c r="AY135" s="17">
        <v>14.95812335958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76.072453431587618</v>
      </c>
      <c r="BG135" s="18">
        <v>21.791402637387108</v>
      </c>
      <c r="BH135" s="18">
        <v>2.136143931025273</v>
      </c>
      <c r="BI135" s="15"/>
      <c r="BJ135" s="19">
        <f t="shared" ca="1" si="14"/>
        <v>1</v>
      </c>
      <c r="BK135" s="18">
        <f t="shared" ca="1" si="15"/>
        <v>6.856070593857571</v>
      </c>
      <c r="BL135" s="17">
        <f t="shared" si="16"/>
        <v>3.4995554504497326</v>
      </c>
      <c r="BM135" s="17">
        <f t="shared" ca="1" si="17"/>
        <v>3.1700632273537823</v>
      </c>
      <c r="BN135" s="16">
        <f t="shared" si="18"/>
        <v>3.2686967563413822</v>
      </c>
      <c r="BO135" s="15"/>
      <c r="BP135" s="2"/>
    </row>
    <row r="136" spans="1:68" x14ac:dyDescent="0.2">
      <c r="A136">
        <v>6.15</v>
      </c>
      <c r="B136">
        <v>2.2999999999999998</v>
      </c>
      <c r="C136">
        <v>0.17985000000000001</v>
      </c>
      <c r="D136">
        <v>-0.13494</v>
      </c>
      <c r="E136">
        <v>2.946E-2</v>
      </c>
      <c r="F136">
        <v>1.8902300000000001</v>
      </c>
      <c r="G136">
        <v>2.0688800000000001</v>
      </c>
      <c r="H136" s="15"/>
      <c r="I136" s="11">
        <f t="shared" si="12"/>
        <v>20.177165354330707</v>
      </c>
      <c r="J136" s="10">
        <f t="shared" si="13"/>
        <v>-15.122165354330708</v>
      </c>
      <c r="K136" s="6">
        <v>115</v>
      </c>
      <c r="L136" s="10">
        <v>2041.5026246719133</v>
      </c>
      <c r="M136" s="10">
        <v>1110.0065616797904</v>
      </c>
      <c r="N136" s="10">
        <v>8.7434383202099735</v>
      </c>
      <c r="O136" s="10">
        <v>4.5046984956003433</v>
      </c>
      <c r="P136" s="10">
        <v>4.8955235827249695</v>
      </c>
      <c r="Q136" s="10">
        <v>0.14284850225687307</v>
      </c>
      <c r="R136" s="10">
        <v>2.9179412547607435</v>
      </c>
      <c r="S136" s="10">
        <v>27.140631050321289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33</v>
      </c>
      <c r="AA136" s="9">
        <v>3</v>
      </c>
      <c r="AB136" s="7">
        <v>79.139649278679485</v>
      </c>
      <c r="AC136" s="6">
        <v>18.918861532779104</v>
      </c>
      <c r="AD136" s="13">
        <v>1.9414891885414052</v>
      </c>
      <c r="AE136" s="8">
        <v>489.55235827249697</v>
      </c>
      <c r="AF136" s="6">
        <v>439.45136174717106</v>
      </c>
      <c r="AG136" s="6">
        <v>244.77617913624846</v>
      </c>
      <c r="AH136" s="6">
        <v>378.45653616228992</v>
      </c>
      <c r="AI136" s="6">
        <v>3.4270737917305842</v>
      </c>
      <c r="AJ136" s="6"/>
      <c r="AK136" s="6"/>
      <c r="AL136" s="6"/>
      <c r="AM136" s="6"/>
      <c r="AN136" s="6">
        <v>4.5046984956003433</v>
      </c>
      <c r="AO136" s="6">
        <v>1.4929773119756651</v>
      </c>
      <c r="AP136" s="6">
        <v>1</v>
      </c>
      <c r="AQ136" s="6">
        <v>111.47500000000001</v>
      </c>
      <c r="AR136" s="6"/>
      <c r="AS136" s="6"/>
      <c r="AT136" s="6">
        <v>2.5533723785208218</v>
      </c>
      <c r="AU136" s="6">
        <v>1</v>
      </c>
      <c r="AV136" s="10"/>
      <c r="AW136" s="13">
        <v>65.917704262075659</v>
      </c>
      <c r="AX136" s="1" t="s">
        <v>150</v>
      </c>
      <c r="AY136" s="17">
        <v>15.122165354330701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79.139649278679485</v>
      </c>
      <c r="BG136" s="18">
        <v>18.918861532779104</v>
      </c>
      <c r="BH136" s="18">
        <v>1.9414891885414052</v>
      </c>
      <c r="BI136" s="15"/>
      <c r="BJ136" s="19">
        <f t="shared" ca="1" si="14"/>
        <v>1</v>
      </c>
      <c r="BK136" s="18">
        <f t="shared" ca="1" si="15"/>
        <v>6.981530387577636</v>
      </c>
      <c r="BL136" s="17">
        <f t="shared" si="16"/>
        <v>3.6866296207526954</v>
      </c>
      <c r="BM136" s="17">
        <f t="shared" ca="1" si="17"/>
        <v>3.1761895848925916</v>
      </c>
      <c r="BN136" s="16">
        <f t="shared" si="18"/>
        <v>3.272667246487087</v>
      </c>
      <c r="BO136" s="15"/>
      <c r="BP136" s="2"/>
    </row>
    <row r="137" spans="1:68" x14ac:dyDescent="0.2">
      <c r="A137">
        <v>6.2</v>
      </c>
      <c r="B137">
        <v>2.2999999999999998</v>
      </c>
      <c r="C137">
        <v>0.17876</v>
      </c>
      <c r="D137">
        <v>-0.13572000000000001</v>
      </c>
      <c r="E137">
        <v>2.9729999999999999E-2</v>
      </c>
      <c r="F137">
        <v>1.8896500000000001</v>
      </c>
      <c r="G137">
        <v>2.06568</v>
      </c>
      <c r="H137" s="15"/>
      <c r="I137" s="11">
        <f t="shared" si="12"/>
        <v>20.341207349081365</v>
      </c>
      <c r="J137" s="10">
        <f t="shared" si="13"/>
        <v>-15.286207349081366</v>
      </c>
      <c r="K137" s="6">
        <v>115</v>
      </c>
      <c r="L137" s="10">
        <v>2060.3674540682391</v>
      </c>
      <c r="M137" s="10">
        <v>1118.6351706036751</v>
      </c>
      <c r="N137" s="10">
        <v>8.8145231846019243</v>
      </c>
      <c r="O137" s="10">
        <v>4.2172206642066428</v>
      </c>
      <c r="P137" s="10">
        <v>4.6090867178255346</v>
      </c>
      <c r="Q137" s="10">
        <v>0.13741858842839544</v>
      </c>
      <c r="R137" s="10">
        <v>2.9814710991861419</v>
      </c>
      <c r="S137" s="10">
        <v>27.212920390200804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33</v>
      </c>
      <c r="AA137" s="9">
        <v>3</v>
      </c>
      <c r="AB137" s="7">
        <v>82.52865266193055</v>
      </c>
      <c r="AC137" s="6">
        <v>15.775486597512597</v>
      </c>
      <c r="AD137" s="13">
        <v>1.6958607405568498</v>
      </c>
      <c r="AE137" s="8">
        <v>460.90867178255348</v>
      </c>
      <c r="AF137" s="6">
        <v>404.64321120627721</v>
      </c>
      <c r="AG137" s="6">
        <v>230.45433589127674</v>
      </c>
      <c r="AH137" s="6">
        <v>378.48131394374838</v>
      </c>
      <c r="AI137" s="6">
        <v>3.3540489467530707</v>
      </c>
      <c r="AJ137" s="6"/>
      <c r="AK137" s="6"/>
      <c r="AL137" s="6"/>
      <c r="AM137" s="6"/>
      <c r="AN137" s="6">
        <v>4.2172206642066428</v>
      </c>
      <c r="AO137" s="6">
        <v>1.4366799169876256</v>
      </c>
      <c r="AP137" s="6">
        <v>1</v>
      </c>
      <c r="AQ137" s="6">
        <v>111.47500000000001</v>
      </c>
      <c r="AR137" s="6"/>
      <c r="AS137" s="6"/>
      <c r="AT137" s="6">
        <v>2.3146346900288832</v>
      </c>
      <c r="AU137" s="6">
        <v>1</v>
      </c>
      <c r="AV137" s="10"/>
      <c r="AW137" s="13">
        <v>60.696481680941581</v>
      </c>
      <c r="AX137" s="1" t="s">
        <v>150</v>
      </c>
      <c r="AY137" s="17">
        <v>15.286207349081399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82.52865266193055</v>
      </c>
      <c r="BG137" s="18">
        <v>15.775486597512597</v>
      </c>
      <c r="BH137" s="18">
        <v>1.6958607405568498</v>
      </c>
      <c r="BI137" s="15"/>
      <c r="BJ137" s="19">
        <f t="shared" ca="1" si="14"/>
        <v>1</v>
      </c>
      <c r="BK137" s="18">
        <f t="shared" ca="1" si="15"/>
        <v>6.3986956334656435</v>
      </c>
      <c r="BL137" s="17">
        <f t="shared" si="16"/>
        <v>3.8396846402927398</v>
      </c>
      <c r="BM137" s="17">
        <f t="shared" ca="1" si="17"/>
        <v>3.2174355011681315</v>
      </c>
      <c r="BN137" s="16">
        <f t="shared" si="18"/>
        <v>3.2999346829353495</v>
      </c>
      <c r="BO137" s="15"/>
      <c r="BP137" s="2"/>
    </row>
    <row r="138" spans="1:68" x14ac:dyDescent="0.2">
      <c r="A138">
        <v>6.25</v>
      </c>
      <c r="B138">
        <v>2.2000000000000002</v>
      </c>
      <c r="C138">
        <v>0.17756</v>
      </c>
      <c r="D138">
        <v>-0.13769999999999999</v>
      </c>
      <c r="E138">
        <v>2.962E-2</v>
      </c>
      <c r="F138">
        <v>1.8877299999999999</v>
      </c>
      <c r="G138">
        <v>2.06853</v>
      </c>
      <c r="H138" s="15"/>
      <c r="I138" s="11">
        <f t="shared" si="12"/>
        <v>20.50524934383202</v>
      </c>
      <c r="J138" s="10">
        <f t="shared" si="13"/>
        <v>-15.45024934383202</v>
      </c>
      <c r="K138" s="6">
        <v>115</v>
      </c>
      <c r="L138" s="10">
        <v>2079.2322834645643</v>
      </c>
      <c r="M138" s="10">
        <v>1127.2637795275596</v>
      </c>
      <c r="N138" s="10">
        <v>8.8856080489938751</v>
      </c>
      <c r="O138" s="10">
        <v>3.9007313085438535</v>
      </c>
      <c r="P138" s="10">
        <v>4.2921732647021189</v>
      </c>
      <c r="Q138" s="10">
        <v>0.12363496101764462</v>
      </c>
      <c r="R138" s="10">
        <v>2.8804746079192824</v>
      </c>
      <c r="S138" s="10">
        <v>27.183469177657301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33</v>
      </c>
      <c r="AA138" s="9">
        <v>3</v>
      </c>
      <c r="AB138" s="7">
        <v>82.448142441634218</v>
      </c>
      <c r="AC138" s="6">
        <v>15.849685327374502</v>
      </c>
      <c r="AD138" s="13">
        <v>1.7021722309912817</v>
      </c>
      <c r="AE138" s="8">
        <v>429.2173264702119</v>
      </c>
      <c r="AF138" s="6">
        <v>366.24957969785623</v>
      </c>
      <c r="AG138" s="6">
        <v>214.60866323510595</v>
      </c>
      <c r="AH138" s="6">
        <v>376.41314321821903</v>
      </c>
      <c r="AI138" s="6">
        <v>3.4716501136677347</v>
      </c>
      <c r="AJ138" s="6"/>
      <c r="AK138" s="6"/>
      <c r="AL138" s="6"/>
      <c r="AM138" s="6"/>
      <c r="AN138" s="6">
        <v>3.9007313085438535</v>
      </c>
      <c r="AO138" s="6">
        <v>1.3620110374127481</v>
      </c>
      <c r="AP138" s="6">
        <v>1</v>
      </c>
      <c r="AQ138" s="6">
        <v>111.47500000000001</v>
      </c>
      <c r="AR138" s="6"/>
      <c r="AS138" s="6"/>
      <c r="AT138" s="6">
        <v>2.0609887402497535</v>
      </c>
      <c r="AU138" s="6">
        <v>1</v>
      </c>
      <c r="AV138" s="10"/>
      <c r="AW138" s="13">
        <v>54.937436954678439</v>
      </c>
      <c r="AX138" s="1" t="s">
        <v>150</v>
      </c>
      <c r="AY138" s="17">
        <v>15.450249343832001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82.448142441634218</v>
      </c>
      <c r="BG138" s="18">
        <v>15.849685327374502</v>
      </c>
      <c r="BH138" s="18">
        <v>1.7021722309912817</v>
      </c>
      <c r="BI138" s="15"/>
      <c r="BJ138" s="19">
        <f t="shared" ca="1" si="14"/>
        <v>1</v>
      </c>
      <c r="BK138" s="18">
        <f t="shared" ca="1" si="15"/>
        <v>5.7707116684490565</v>
      </c>
      <c r="BL138" s="17">
        <f t="shared" si="16"/>
        <v>3.801161865675593</v>
      </c>
      <c r="BM138" s="17">
        <f t="shared" ca="1" si="17"/>
        <v>3.2522510992216436</v>
      </c>
      <c r="BN138" s="16">
        <f t="shared" si="18"/>
        <v>3.3189218304025161</v>
      </c>
      <c r="BO138" s="15"/>
      <c r="BP138" s="2"/>
    </row>
    <row r="139" spans="1:68" x14ac:dyDescent="0.2">
      <c r="A139">
        <v>6.3</v>
      </c>
      <c r="B139">
        <v>2.2000000000000002</v>
      </c>
      <c r="C139">
        <v>0.1764</v>
      </c>
      <c r="D139">
        <v>-0.1396</v>
      </c>
      <c r="E139">
        <v>3.0110000000000001E-2</v>
      </c>
      <c r="F139">
        <v>1.88683</v>
      </c>
      <c r="G139">
        <v>2.0687799999999998</v>
      </c>
      <c r="H139" s="15"/>
      <c r="I139" s="11">
        <f t="shared" si="12"/>
        <v>20.669291338582674</v>
      </c>
      <c r="J139" s="10">
        <f t="shared" si="13"/>
        <v>-15.614291338582674</v>
      </c>
      <c r="K139" s="6">
        <v>115</v>
      </c>
      <c r="L139" s="10">
        <v>2098.0971128608894</v>
      </c>
      <c r="M139" s="10">
        <v>1135.892388451444</v>
      </c>
      <c r="N139" s="10">
        <v>8.956692913385826</v>
      </c>
      <c r="O139" s="10">
        <v>3.5947915980698277</v>
      </c>
      <c r="P139" s="10">
        <v>3.9881227156436108</v>
      </c>
      <c r="Q139" s="10">
        <v>0.11040824784571185</v>
      </c>
      <c r="R139" s="10">
        <v>2.7684265434619144</v>
      </c>
      <c r="S139" s="10">
        <v>27.314660942623828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33</v>
      </c>
      <c r="AA139" s="9">
        <v>3</v>
      </c>
      <c r="AB139" s="7">
        <v>82.265548561440397</v>
      </c>
      <c r="AC139" s="6">
        <v>16.018059440211189</v>
      </c>
      <c r="AD139" s="13">
        <v>1.7163919983484135</v>
      </c>
      <c r="AE139" s="8">
        <v>398.81227156436108</v>
      </c>
      <c r="AF139" s="6">
        <v>329.36923102060086</v>
      </c>
      <c r="AG139" s="6">
        <v>199.40613578218054</v>
      </c>
      <c r="AH139" s="6">
        <v>377.64962803003891</v>
      </c>
      <c r="AI139" s="6">
        <v>3.6121601360948556</v>
      </c>
      <c r="AJ139" s="6"/>
      <c r="AK139" s="6"/>
      <c r="AL139" s="6"/>
      <c r="AM139" s="6"/>
      <c r="AN139" s="6">
        <v>3.5947915980698277</v>
      </c>
      <c r="AO139" s="6">
        <v>1.2897845021297254</v>
      </c>
      <c r="AP139" s="6">
        <v>1</v>
      </c>
      <c r="AQ139" s="6">
        <v>111.47500000000001</v>
      </c>
      <c r="AR139" s="6"/>
      <c r="AS139" s="6"/>
      <c r="AT139" s="6">
        <v>1.8229843347579631</v>
      </c>
      <c r="AU139" s="6">
        <v>1</v>
      </c>
      <c r="AV139" s="10"/>
      <c r="AW139" s="13">
        <v>49.405384653090131</v>
      </c>
      <c r="AX139" s="1" t="s">
        <v>150</v>
      </c>
      <c r="AY139" s="17">
        <v>15.614291338582699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82.265548561440397</v>
      </c>
      <c r="BG139" s="18">
        <v>16.018059440211189</v>
      </c>
      <c r="BH139" s="18">
        <v>1.7163919983484135</v>
      </c>
      <c r="BI139" s="15"/>
      <c r="BJ139" s="19">
        <f t="shared" ca="1" si="14"/>
        <v>1</v>
      </c>
      <c r="BK139" s="18">
        <f t="shared" ca="1" si="15"/>
        <v>5.1749165486001534</v>
      </c>
      <c r="BL139" s="17">
        <f t="shared" si="16"/>
        <v>3.7565655667317279</v>
      </c>
      <c r="BM139" s="17">
        <f t="shared" ca="1" si="17"/>
        <v>3.2889729975215092</v>
      </c>
      <c r="BN139" s="16">
        <f t="shared" si="18"/>
        <v>3.337868338317481</v>
      </c>
      <c r="BO139" s="15"/>
      <c r="BP139" s="2"/>
    </row>
    <row r="140" spans="1:68" x14ac:dyDescent="0.2">
      <c r="A140">
        <v>6.35</v>
      </c>
      <c r="B140">
        <v>2.1</v>
      </c>
      <c r="C140">
        <v>0.17573</v>
      </c>
      <c r="D140">
        <v>-0.14127999999999999</v>
      </c>
      <c r="E140">
        <v>3.0980000000000001E-2</v>
      </c>
      <c r="F140">
        <v>1.8866499999999999</v>
      </c>
      <c r="G140">
        <v>2.0702500000000001</v>
      </c>
      <c r="H140" s="15"/>
      <c r="I140" s="11">
        <f t="shared" si="12"/>
        <v>20.833333333333332</v>
      </c>
      <c r="J140" s="10">
        <f t="shared" si="13"/>
        <v>-15.778333333333332</v>
      </c>
      <c r="K140" s="6">
        <v>115</v>
      </c>
      <c r="L140" s="10">
        <v>2116.961942257215</v>
      </c>
      <c r="M140" s="10">
        <v>1144.5209973753288</v>
      </c>
      <c r="N140" s="10">
        <v>9.0277777777777786</v>
      </c>
      <c r="O140" s="10">
        <v>3.4180850411581036</v>
      </c>
      <c r="P140" s="10">
        <v>3.8147703841022964</v>
      </c>
      <c r="Q140" s="10">
        <v>9.8713048830529324E-2</v>
      </c>
      <c r="R140" s="10">
        <v>2.5876537482283823</v>
      </c>
      <c r="S140" s="10">
        <v>27.547593260013389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79.622092563129968</v>
      </c>
      <c r="AC140" s="6">
        <v>18.469111630619096</v>
      </c>
      <c r="AD140" s="13">
        <v>1.9087958062509314</v>
      </c>
      <c r="AE140" s="8">
        <v>381.47703841022962</v>
      </c>
      <c r="AF140" s="6">
        <v>307.86514322772115</v>
      </c>
      <c r="AG140" s="6">
        <v>190.73851920511481</v>
      </c>
      <c r="AH140" s="6">
        <v>380.97906134884687</v>
      </c>
      <c r="AI140" s="6">
        <v>3.8645046721751024</v>
      </c>
      <c r="AJ140" s="6"/>
      <c r="AK140" s="6"/>
      <c r="AL140" s="6"/>
      <c r="AM140" s="6"/>
      <c r="AN140" s="6">
        <v>3.4180850411581036</v>
      </c>
      <c r="AO140" s="6">
        <v>1.2427477385057415</v>
      </c>
      <c r="AP140" s="6">
        <v>1</v>
      </c>
      <c r="AQ140" s="6">
        <v>111.47500000000001</v>
      </c>
      <c r="AR140" s="6"/>
      <c r="AS140" s="6"/>
      <c r="AT140" s="6">
        <v>1.6793932441222637</v>
      </c>
      <c r="AU140" s="6">
        <v>1</v>
      </c>
      <c r="AV140" s="10"/>
      <c r="AW140" s="13">
        <v>46.179771484158167</v>
      </c>
      <c r="AX140" s="1" t="s">
        <v>150</v>
      </c>
      <c r="AY140" s="17">
        <v>15.7783333333333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79.622092563129968</v>
      </c>
      <c r="BG140" s="18">
        <v>18.469111630619096</v>
      </c>
      <c r="BH140" s="18">
        <v>1.9087958062509314</v>
      </c>
      <c r="BI140" s="15"/>
      <c r="BJ140" s="19">
        <f t="shared" ca="1" si="14"/>
        <v>1</v>
      </c>
      <c r="BK140" s="18">
        <f t="shared" ca="1" si="15"/>
        <v>4.816494270169871</v>
      </c>
      <c r="BL140" s="17">
        <f t="shared" si="16"/>
        <v>3.5813745960744519</v>
      </c>
      <c r="BM140" s="17">
        <f t="shared" ca="1" si="17"/>
        <v>3.3039553147309255</v>
      </c>
      <c r="BN140" s="16">
        <f t="shared" si="18"/>
        <v>3.3401843210385866</v>
      </c>
      <c r="BO140" s="15"/>
      <c r="BP140" s="2"/>
    </row>
    <row r="141" spans="1:68" x14ac:dyDescent="0.2">
      <c r="A141">
        <v>6.4</v>
      </c>
      <c r="B141">
        <v>2.2000000000000002</v>
      </c>
      <c r="C141">
        <v>0.17566999999999999</v>
      </c>
      <c r="D141">
        <v>-0.14299000000000001</v>
      </c>
      <c r="E141">
        <v>3.1390000000000001E-2</v>
      </c>
      <c r="F141">
        <v>1.8865799999999999</v>
      </c>
      <c r="G141">
        <v>2.0684499999999999</v>
      </c>
      <c r="H141" s="15"/>
      <c r="I141" s="11">
        <f t="shared" ref="I141:I204" si="19">IF(A141="(m)",0,A141/0.3048)</f>
        <v>20.99737532808399</v>
      </c>
      <c r="J141" s="10">
        <f t="shared" ref="J141:J204" si="20">$J$7-I141</f>
        <v>-15.94237532808399</v>
      </c>
      <c r="K141" s="6">
        <v>115</v>
      </c>
      <c r="L141" s="10">
        <v>2135.8267716535406</v>
      </c>
      <c r="M141" s="10">
        <v>1153.1496062992135</v>
      </c>
      <c r="N141" s="10">
        <v>9.0988626421697276</v>
      </c>
      <c r="O141" s="10">
        <v>3.4022605733749631</v>
      </c>
      <c r="P141" s="10">
        <v>3.8005266432178546</v>
      </c>
      <c r="Q141" s="10">
        <v>8.6809006975789763E-2</v>
      </c>
      <c r="R141" s="10">
        <v>2.2841309935480352</v>
      </c>
      <c r="S141" s="10">
        <v>27.657365961311914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72.744863033042037</v>
      </c>
      <c r="AC141" s="6">
        <v>24.923691729741464</v>
      </c>
      <c r="AD141" s="13">
        <v>2.3314452372165038</v>
      </c>
      <c r="AE141" s="8">
        <v>380.05266432178547</v>
      </c>
      <c r="AF141" s="6">
        <v>305.07971315917939</v>
      </c>
      <c r="AG141" s="6">
        <v>190.02633216089274</v>
      </c>
      <c r="AH141" s="6">
        <v>381.77492542235353</v>
      </c>
      <c r="AI141" s="6">
        <v>4.3780326208290647</v>
      </c>
      <c r="AJ141" s="6"/>
      <c r="AK141" s="6"/>
      <c r="AL141" s="6"/>
      <c r="AM141" s="6"/>
      <c r="AN141" s="6">
        <v>3.4022605733749631</v>
      </c>
      <c r="AO141" s="6">
        <v>1.2223991412694972</v>
      </c>
      <c r="AP141" s="6">
        <v>1</v>
      </c>
      <c r="AQ141" s="6">
        <v>111.47500000000001</v>
      </c>
      <c r="AR141" s="6"/>
      <c r="AS141" s="6"/>
      <c r="AT141" s="6">
        <v>1.6451928693192632</v>
      </c>
      <c r="AU141" s="6">
        <v>1</v>
      </c>
      <c r="AV141" s="10"/>
      <c r="AW141" s="13">
        <v>45.761956973876906</v>
      </c>
      <c r="AX141" s="1" t="s">
        <v>150</v>
      </c>
      <c r="AY141" s="17">
        <v>15.942375328083999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72.744863033042037</v>
      </c>
      <c r="BG141" s="18">
        <v>24.923691729741464</v>
      </c>
      <c r="BH141" s="18">
        <v>2.3314452372165038</v>
      </c>
      <c r="BI141" s="15"/>
      <c r="BJ141" s="19">
        <f t="shared" ca="1" si="14"/>
        <v>1</v>
      </c>
      <c r="BK141" s="18">
        <f t="shared" ca="1" si="15"/>
        <v>4.7393906956458514</v>
      </c>
      <c r="BL141" s="17">
        <f t="shared" si="16"/>
        <v>3.1767761771993004</v>
      </c>
      <c r="BM141" s="17">
        <f t="shared" ca="1" si="17"/>
        <v>3.2822590684186945</v>
      </c>
      <c r="BN141" s="16">
        <f t="shared" si="18"/>
        <v>3.3154606285524881</v>
      </c>
      <c r="BO141" s="15"/>
      <c r="BP141" s="2"/>
    </row>
    <row r="142" spans="1:68" x14ac:dyDescent="0.2">
      <c r="A142">
        <v>6.45</v>
      </c>
      <c r="B142">
        <v>2.1</v>
      </c>
      <c r="C142">
        <v>0.17471999999999999</v>
      </c>
      <c r="D142">
        <v>-0.14505000000000001</v>
      </c>
      <c r="E142">
        <v>3.099E-2</v>
      </c>
      <c r="F142">
        <v>1.8847799999999999</v>
      </c>
      <c r="G142">
        <v>2.0723500000000001</v>
      </c>
      <c r="H142" s="15"/>
      <c r="I142" s="11">
        <f t="shared" si="19"/>
        <v>21.161417322834644</v>
      </c>
      <c r="J142" s="10">
        <f t="shared" si="20"/>
        <v>-16.106417322834645</v>
      </c>
      <c r="K142" s="6">
        <v>115</v>
      </c>
      <c r="L142" s="10">
        <v>2154.6916010498658</v>
      </c>
      <c r="M142" s="10">
        <v>1161.778215223098</v>
      </c>
      <c r="N142" s="10">
        <v>9.1699475065616785</v>
      </c>
      <c r="O142" s="10">
        <v>3.1517065001419211</v>
      </c>
      <c r="P142" s="10">
        <v>3.5484303974007161</v>
      </c>
      <c r="Q142" s="10">
        <v>7.2468465326220588E-2</v>
      </c>
      <c r="R142" s="10">
        <v>2.0422681921365835</v>
      </c>
      <c r="S142" s="10">
        <v>27.550270642971888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69.341699780094444</v>
      </c>
      <c r="AC142" s="6">
        <v>28.128470201058548</v>
      </c>
      <c r="AD142" s="13">
        <v>2.5298300188470035</v>
      </c>
      <c r="AE142" s="8">
        <v>354.84303974007162</v>
      </c>
      <c r="AF142" s="6">
        <v>274.31163545149695</v>
      </c>
      <c r="AG142" s="6">
        <v>177.42151987003581</v>
      </c>
      <c r="AH142" s="6">
        <v>378.10950452043869</v>
      </c>
      <c r="AI142" s="6">
        <v>4.8965165488564866</v>
      </c>
      <c r="AJ142" s="6"/>
      <c r="AK142" s="6"/>
      <c r="AL142" s="6"/>
      <c r="AM142" s="6"/>
      <c r="AN142" s="6">
        <v>3.1517065001419211</v>
      </c>
      <c r="AO142" s="6">
        <v>1.1533503868302459</v>
      </c>
      <c r="AP142" s="6">
        <v>1</v>
      </c>
      <c r="AQ142" s="6">
        <v>111.47500000000001</v>
      </c>
      <c r="AR142" s="6"/>
      <c r="AS142" s="6"/>
      <c r="AT142" s="6">
        <v>1.4554525277094352</v>
      </c>
      <c r="AU142" s="6">
        <v>1</v>
      </c>
      <c r="AV142" s="10"/>
      <c r="AW142" s="13">
        <v>41.146745317724537</v>
      </c>
      <c r="AX142" s="1" t="s">
        <v>150</v>
      </c>
      <c r="AY142" s="17">
        <v>16.106417322834599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69.341699780094444</v>
      </c>
      <c r="BG142" s="18">
        <v>28.128470201058548</v>
      </c>
      <c r="BH142" s="18">
        <v>2.5298300188470035</v>
      </c>
      <c r="BI142" s="15"/>
      <c r="BJ142" s="19">
        <f t="shared" ca="1" si="14"/>
        <v>1</v>
      </c>
      <c r="BK142" s="18">
        <f t="shared" ca="1" si="15"/>
        <v>4.2539695864434117</v>
      </c>
      <c r="BL142" s="17">
        <f t="shared" si="16"/>
        <v>2.9326582108052146</v>
      </c>
      <c r="BM142" s="17">
        <f t="shared" ca="1" si="17"/>
        <v>3.3044364988122288</v>
      </c>
      <c r="BN142" s="16">
        <f t="shared" si="18"/>
        <v>3.3190146074724378</v>
      </c>
      <c r="BO142" s="15"/>
      <c r="BP142" s="2"/>
    </row>
    <row r="143" spans="1:68" x14ac:dyDescent="0.2">
      <c r="A143">
        <v>6.5</v>
      </c>
      <c r="B143">
        <v>2.1</v>
      </c>
      <c r="C143">
        <v>0.17344999999999999</v>
      </c>
      <c r="D143">
        <v>-0.1467</v>
      </c>
      <c r="E143">
        <v>3.0759999999999999E-2</v>
      </c>
      <c r="F143">
        <v>1.8819999999999999</v>
      </c>
      <c r="G143">
        <v>2.07165</v>
      </c>
      <c r="H143" s="15"/>
      <c r="I143" s="11">
        <f t="shared" si="19"/>
        <v>21.325459317585302</v>
      </c>
      <c r="J143" s="10">
        <f t="shared" si="20"/>
        <v>-16.270459317585303</v>
      </c>
      <c r="K143" s="6">
        <v>115</v>
      </c>
      <c r="L143" s="10">
        <v>2173.5564304461914</v>
      </c>
      <c r="M143" s="10">
        <v>1170.4068241469827</v>
      </c>
      <c r="N143" s="10">
        <v>9.2410323709536311</v>
      </c>
      <c r="O143" s="10">
        <v>2.8167552653988066</v>
      </c>
      <c r="P143" s="10">
        <v>3.2125924134217465</v>
      </c>
      <c r="Q143" s="10">
        <v>6.0982109150594918E-2</v>
      </c>
      <c r="R143" s="10">
        <v>1.8982211654307741</v>
      </c>
      <c r="S143" s="10">
        <v>27.488690834926373</v>
      </c>
      <c r="T143" s="14" t="s">
        <v>149</v>
      </c>
      <c r="U143" s="6">
        <v>1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155</v>
      </c>
      <c r="AA143" s="9">
        <v>2</v>
      </c>
      <c r="AB143" s="7">
        <v>69.282788406941847</v>
      </c>
      <c r="AC143" s="6">
        <v>28.183860731495628</v>
      </c>
      <c r="AD143" s="13">
        <v>2.533350861562532</v>
      </c>
      <c r="AE143" s="8">
        <v>321.25924134217468</v>
      </c>
      <c r="AF143" s="6">
        <v>233.69158854830491</v>
      </c>
      <c r="AG143" s="6">
        <v>160.62962067108731</v>
      </c>
      <c r="AH143" s="6">
        <v>375.38040268743919</v>
      </c>
      <c r="AI143" s="6">
        <v>5.2680900319276773</v>
      </c>
      <c r="AJ143" s="6"/>
      <c r="AK143" s="6"/>
      <c r="AL143" s="6"/>
      <c r="AM143" s="6"/>
      <c r="AN143" s="6">
        <v>1.4083776326994033</v>
      </c>
      <c r="AO143" s="6">
        <v>1.0741670714330225</v>
      </c>
      <c r="AP143" s="6">
        <v>1</v>
      </c>
      <c r="AQ143" s="6">
        <v>111.47500000000001</v>
      </c>
      <c r="AR143" s="6"/>
      <c r="AS143" s="6"/>
      <c r="AT143" s="6">
        <v>1.2168145896972846</v>
      </c>
      <c r="AU143" s="6">
        <v>1</v>
      </c>
      <c r="AV143" s="10"/>
      <c r="AW143" s="13">
        <v>35.053738282245739</v>
      </c>
      <c r="AX143" s="1" t="s">
        <v>150</v>
      </c>
      <c r="AY143" s="17">
        <v>16.270459317585299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69.282788406941847</v>
      </c>
      <c r="BG143" s="18">
        <v>28.183860731495628</v>
      </c>
      <c r="BH143" s="18">
        <v>2.533350861562532</v>
      </c>
      <c r="BI143" s="15"/>
      <c r="BJ143" s="19">
        <f t="shared" ref="BJ143:BJ206" ca="1" si="21">IF((0.381*BM143)+(0.05*(M143/2116.217)-0.15)&lt;1,(0.381*BM143)+(0.05*(M143/2116.217)-0.15),1)</f>
        <v>1</v>
      </c>
      <c r="BK143" s="18">
        <f t="shared" ref="BK143:BK206" ca="1" si="22">((P143-(L143/2000))/1.06)*(1.06/(M143/2000))^BJ143</f>
        <v>3.6326073196779065</v>
      </c>
      <c r="BL143" s="17">
        <f t="shared" ref="BL143:BL206" si="23">(Q143/(P143-(L143/2000)))*100</f>
        <v>2.8686471847948551</v>
      </c>
      <c r="BM143" s="17">
        <f t="shared" ref="BM143:BM206" ca="1" si="24">SQRT(((3.47-LOG(BK143))^2)+((LOG(BL143)+1.22)^2))</f>
        <v>3.3587838908146463</v>
      </c>
      <c r="BN143" s="16">
        <f t="shared" ref="BN143:BN206" si="25">SQRT(((3.47-LOG(P143/1.06))^2)+((LOG(R143)+1.22)^2))</f>
        <v>3.3430342474574979</v>
      </c>
      <c r="BO143" s="15"/>
      <c r="BP143" s="2"/>
    </row>
    <row r="144" spans="1:68" x14ac:dyDescent="0.2">
      <c r="A144">
        <v>6.55</v>
      </c>
      <c r="B144">
        <v>2.1</v>
      </c>
      <c r="C144">
        <v>0.17351</v>
      </c>
      <c r="D144">
        <v>-0.14466000000000001</v>
      </c>
      <c r="E144">
        <v>3.2539999999999999E-2</v>
      </c>
      <c r="F144">
        <v>1.88228</v>
      </c>
      <c r="G144">
        <v>2.0746500000000001</v>
      </c>
      <c r="H144" s="15"/>
      <c r="I144" s="11">
        <f t="shared" si="19"/>
        <v>21.489501312335957</v>
      </c>
      <c r="J144" s="10">
        <f t="shared" si="20"/>
        <v>-16.434501312335957</v>
      </c>
      <c r="K144" s="6">
        <v>115</v>
      </c>
      <c r="L144" s="10">
        <v>2192.4212598425165</v>
      </c>
      <c r="M144" s="10">
        <v>1179.0354330708672</v>
      </c>
      <c r="N144" s="10">
        <v>9.3121172353455801</v>
      </c>
      <c r="O144" s="10">
        <v>2.8325797331819467</v>
      </c>
      <c r="P144" s="10">
        <v>3.2352795492041153</v>
      </c>
      <c r="Q144" s="10">
        <v>7.5183422240459416E-2</v>
      </c>
      <c r="R144" s="10">
        <v>2.3238616971740411</v>
      </c>
      <c r="S144" s="10">
        <v>27.965265001539489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155</v>
      </c>
      <c r="AA144" s="9">
        <v>2</v>
      </c>
      <c r="AB144" s="7">
        <v>79.132307115107309</v>
      </c>
      <c r="AC144" s="6">
        <v>18.925711223262013</v>
      </c>
      <c r="AD144" s="13">
        <v>1.9419816616306789</v>
      </c>
      <c r="AE144" s="8">
        <v>323.52795492041156</v>
      </c>
      <c r="AF144" s="6">
        <v>235.250967499388</v>
      </c>
      <c r="AG144" s="6">
        <v>161.76397746020575</v>
      </c>
      <c r="AH144" s="6">
        <v>383.72189690456048</v>
      </c>
      <c r="AI144" s="6">
        <v>4.3031820749748642</v>
      </c>
      <c r="AJ144" s="6"/>
      <c r="AK144" s="6"/>
      <c r="AL144" s="6"/>
      <c r="AM144" s="6"/>
      <c r="AN144" s="6">
        <v>2.8325797331819467</v>
      </c>
      <c r="AO144" s="6">
        <v>1.1126419658417004</v>
      </c>
      <c r="AP144" s="6">
        <v>1</v>
      </c>
      <c r="AQ144" s="6">
        <v>111.47500000000001</v>
      </c>
      <c r="AR144" s="6"/>
      <c r="AS144" s="6"/>
      <c r="AT144" s="6">
        <v>1.2123067604286277</v>
      </c>
      <c r="AU144" s="6">
        <v>1</v>
      </c>
      <c r="AV144" s="10"/>
      <c r="AW144" s="13">
        <v>35.287645124908202</v>
      </c>
      <c r="AX144" s="1" t="s">
        <v>150</v>
      </c>
      <c r="AY144" s="17">
        <v>16.434501312336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79.132307115107309</v>
      </c>
      <c r="BG144" s="18">
        <v>18.925711223262013</v>
      </c>
      <c r="BH144" s="18">
        <v>1.9419816616306789</v>
      </c>
      <c r="BI144" s="15"/>
      <c r="BJ144" s="19">
        <f t="shared" ca="1" si="21"/>
        <v>1</v>
      </c>
      <c r="BK144" s="18">
        <f t="shared" ca="1" si="22"/>
        <v>3.6285065898512077</v>
      </c>
      <c r="BL144" s="17">
        <f t="shared" si="23"/>
        <v>3.5147732531060933</v>
      </c>
      <c r="BM144" s="17">
        <f t="shared" ca="1" si="24"/>
        <v>3.4041264549742341</v>
      </c>
      <c r="BN144" s="16">
        <f t="shared" si="25"/>
        <v>3.3806272636410881</v>
      </c>
      <c r="BO144" s="15"/>
      <c r="BP144" s="2"/>
    </row>
    <row r="145" spans="1:68" x14ac:dyDescent="0.2">
      <c r="A145">
        <v>6.6</v>
      </c>
      <c r="B145">
        <v>2.2000000000000002</v>
      </c>
      <c r="C145">
        <v>0.17374999999999999</v>
      </c>
      <c r="D145">
        <v>-0.14552999999999999</v>
      </c>
      <c r="E145">
        <v>3.3079999999999998E-2</v>
      </c>
      <c r="F145">
        <v>1.8787499999999999</v>
      </c>
      <c r="G145">
        <v>2.0746000000000002</v>
      </c>
      <c r="H145" s="15"/>
      <c r="I145" s="11">
        <f t="shared" si="19"/>
        <v>21.653543307086611</v>
      </c>
      <c r="J145" s="10">
        <f t="shared" si="20"/>
        <v>-16.598543307086612</v>
      </c>
      <c r="K145" s="6">
        <v>115</v>
      </c>
      <c r="L145" s="10">
        <v>2211.2860892388417</v>
      </c>
      <c r="M145" s="10">
        <v>1187.6640419947516</v>
      </c>
      <c r="N145" s="10">
        <v>9.3832020997375309</v>
      </c>
      <c r="O145" s="10">
        <v>2.8958776043145016</v>
      </c>
      <c r="P145" s="10">
        <v>3.3006593533252002</v>
      </c>
      <c r="Q145" s="10">
        <v>6.9126979893311416E-2</v>
      </c>
      <c r="R145" s="10">
        <v>2.0943385091730375</v>
      </c>
      <c r="S145" s="10">
        <v>28.109843681298528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155</v>
      </c>
      <c r="AA145" s="9">
        <v>2</v>
      </c>
      <c r="AB145" s="7">
        <v>73.176547805193749</v>
      </c>
      <c r="AC145" s="6">
        <v>24.516928898910606</v>
      </c>
      <c r="AD145" s="13">
        <v>2.306523295895639</v>
      </c>
      <c r="AE145" s="8">
        <v>330.06593533252004</v>
      </c>
      <c r="AF145" s="6">
        <v>241.83301331384942</v>
      </c>
      <c r="AG145" s="6">
        <v>165.03296766625999</v>
      </c>
      <c r="AH145" s="6">
        <v>385.23376967782622</v>
      </c>
      <c r="AI145" s="6">
        <v>4.7747773133143419</v>
      </c>
      <c r="AJ145" s="6"/>
      <c r="AK145" s="6"/>
      <c r="AL145" s="6"/>
      <c r="AM145" s="6"/>
      <c r="AN145" s="6">
        <v>2.8958776043145016</v>
      </c>
      <c r="AO145" s="6">
        <v>1.1148169136431028</v>
      </c>
      <c r="AP145" s="6">
        <v>1</v>
      </c>
      <c r="AQ145" s="6">
        <v>111.47500000000001</v>
      </c>
      <c r="AR145" s="6"/>
      <c r="AS145" s="6"/>
      <c r="AT145" s="6">
        <v>1.234804205420599</v>
      </c>
      <c r="AU145" s="6">
        <v>1</v>
      </c>
      <c r="AV145" s="10"/>
      <c r="AW145" s="13">
        <v>36.274951997077416</v>
      </c>
      <c r="AX145" s="1" t="s">
        <v>150</v>
      </c>
      <c r="AY145" s="17">
        <v>16.598543307086601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73.176547805193749</v>
      </c>
      <c r="BG145" s="18">
        <v>24.516928898910606</v>
      </c>
      <c r="BH145" s="18">
        <v>2.306523295895639</v>
      </c>
      <c r="BI145" s="15"/>
      <c r="BJ145" s="19">
        <f t="shared" ca="1" si="21"/>
        <v>1</v>
      </c>
      <c r="BK145" s="18">
        <f t="shared" ca="1" si="22"/>
        <v>3.6963589552128231</v>
      </c>
      <c r="BL145" s="17">
        <f t="shared" si="23"/>
        <v>3.1492695347703319</v>
      </c>
      <c r="BM145" s="17">
        <f t="shared" ca="1" si="24"/>
        <v>3.3727081068509137</v>
      </c>
      <c r="BN145" s="16">
        <f t="shared" si="25"/>
        <v>3.3519545182218704</v>
      </c>
      <c r="BO145" s="15"/>
      <c r="BP145" s="2"/>
    </row>
    <row r="146" spans="1:68" x14ac:dyDescent="0.2">
      <c r="A146">
        <v>6.65</v>
      </c>
      <c r="B146">
        <v>2.1</v>
      </c>
      <c r="C146">
        <v>0.17326</v>
      </c>
      <c r="D146">
        <v>-0.14699999999999999</v>
      </c>
      <c r="E146">
        <v>3.3000000000000002E-2</v>
      </c>
      <c r="F146">
        <v>1.8789</v>
      </c>
      <c r="G146">
        <v>2.0760299999999998</v>
      </c>
      <c r="H146" s="15"/>
      <c r="I146" s="11">
        <f t="shared" si="19"/>
        <v>21.817585301837269</v>
      </c>
      <c r="J146" s="10">
        <f t="shared" si="20"/>
        <v>-16.762585301837269</v>
      </c>
      <c r="K146" s="6">
        <v>115</v>
      </c>
      <c r="L146" s="10">
        <v>2230.1509186351673</v>
      </c>
      <c r="M146" s="10">
        <v>1196.2926509186364</v>
      </c>
      <c r="N146" s="10">
        <v>9.4542869641294836</v>
      </c>
      <c r="O146" s="10">
        <v>2.766644450752199</v>
      </c>
      <c r="P146" s="10">
        <v>3.1711177652460787</v>
      </c>
      <c r="Q146" s="10">
        <v>5.8893680755026642E-2</v>
      </c>
      <c r="R146" s="10">
        <v>1.857189959971622</v>
      </c>
      <c r="S146" s="10">
        <v>28.088424617630526</v>
      </c>
      <c r="T146" s="14" t="s">
        <v>149</v>
      </c>
      <c r="U146" s="6">
        <v>1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155</v>
      </c>
      <c r="AA146" s="9">
        <v>2</v>
      </c>
      <c r="AB146" s="7">
        <v>68.971083436428444</v>
      </c>
      <c r="AC146" s="6">
        <v>28.476856364858335</v>
      </c>
      <c r="AD146" s="13">
        <v>2.5520601987132245</v>
      </c>
      <c r="AE146" s="8">
        <v>317.11177652460788</v>
      </c>
      <c r="AF146" s="6">
        <v>225.48313063416893</v>
      </c>
      <c r="AG146" s="6">
        <v>158.55588826230394</v>
      </c>
      <c r="AH146" s="6">
        <v>383.33083172916429</v>
      </c>
      <c r="AI146" s="6">
        <v>5.3844788177472171</v>
      </c>
      <c r="AJ146" s="6"/>
      <c r="AK146" s="6"/>
      <c r="AL146" s="6"/>
      <c r="AM146" s="6"/>
      <c r="AN146" s="6">
        <v>1.3833222253760995</v>
      </c>
      <c r="AO146" s="6">
        <v>1.0736262223473219</v>
      </c>
      <c r="AP146" s="6">
        <v>1</v>
      </c>
      <c r="AQ146" s="6">
        <v>111.47500000000001</v>
      </c>
      <c r="AR146" s="6"/>
      <c r="AS146" s="6"/>
      <c r="AT146" s="6">
        <v>1.1353364554023497</v>
      </c>
      <c r="AU146" s="6">
        <v>1</v>
      </c>
      <c r="AV146" s="10"/>
      <c r="AW146" s="13">
        <v>33.822469595125341</v>
      </c>
      <c r="AX146" s="1" t="s">
        <v>150</v>
      </c>
      <c r="AY146" s="17">
        <v>16.762585301837301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68.971083436428444</v>
      </c>
      <c r="BG146" s="18">
        <v>28.476856364858335</v>
      </c>
      <c r="BH146" s="18">
        <v>2.5520601987132245</v>
      </c>
      <c r="BI146" s="15"/>
      <c r="BJ146" s="19">
        <f t="shared" ca="1" si="21"/>
        <v>1</v>
      </c>
      <c r="BK146" s="18">
        <f t="shared" ca="1" si="22"/>
        <v>3.4373567443545769</v>
      </c>
      <c r="BL146" s="17">
        <f t="shared" si="23"/>
        <v>2.864419695315104</v>
      </c>
      <c r="BM146" s="17">
        <f t="shared" ca="1" si="24"/>
        <v>3.3792735880746845</v>
      </c>
      <c r="BN146" s="16">
        <f t="shared" si="25"/>
        <v>3.3438434499152305</v>
      </c>
      <c r="BO146" s="15"/>
      <c r="BP146" s="2"/>
    </row>
    <row r="147" spans="1:68" x14ac:dyDescent="0.2">
      <c r="A147">
        <v>6.7</v>
      </c>
      <c r="B147">
        <v>0.5</v>
      </c>
      <c r="C147">
        <v>0.17280000000000001</v>
      </c>
      <c r="D147">
        <v>-0.15071000000000001</v>
      </c>
      <c r="E147">
        <v>3.3210000000000003E-2</v>
      </c>
      <c r="F147">
        <v>1.87785</v>
      </c>
      <c r="G147">
        <v>2.0763500000000001</v>
      </c>
      <c r="H147" s="15"/>
      <c r="I147" s="11">
        <f t="shared" si="19"/>
        <v>21.981627296587927</v>
      </c>
      <c r="J147" s="10">
        <f t="shared" si="20"/>
        <v>-16.926627296587927</v>
      </c>
      <c r="K147" s="6">
        <v>115</v>
      </c>
      <c r="L147" s="10">
        <v>2249.0157480314929</v>
      </c>
      <c r="M147" s="10">
        <v>1204.9212598425211</v>
      </c>
      <c r="N147" s="10">
        <v>9.5253718285214362</v>
      </c>
      <c r="O147" s="10">
        <v>2.6453235310814676</v>
      </c>
      <c r="P147" s="10">
        <v>3.0506064861819975</v>
      </c>
      <c r="Q147" s="10">
        <v>3.306678292983159E-2</v>
      </c>
      <c r="R147" s="10">
        <v>1.0839412778937769</v>
      </c>
      <c r="S147" s="10">
        <v>28.144649659759036</v>
      </c>
      <c r="T147" s="14" t="s">
        <v>149</v>
      </c>
      <c r="U147" s="6">
        <v>1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52.224982152038081</v>
      </c>
      <c r="AC147" s="6">
        <v>43.66769802509927</v>
      </c>
      <c r="AD147" s="13">
        <v>4.1073198228626477</v>
      </c>
      <c r="AE147" s="8">
        <v>305.06064861819971</v>
      </c>
      <c r="AF147" s="6">
        <v>210.19563725037546</v>
      </c>
      <c r="AG147" s="6">
        <v>152.53032430909985</v>
      </c>
      <c r="AH147" s="6">
        <v>383.0251439568878</v>
      </c>
      <c r="AI147" s="6">
        <v>9.2255920167844838</v>
      </c>
      <c r="AJ147" s="6"/>
      <c r="AK147" s="6"/>
      <c r="AL147" s="6"/>
      <c r="AM147" s="6"/>
      <c r="AN147" s="6">
        <v>1.3226617655407338</v>
      </c>
      <c r="AO147" s="6">
        <v>0.98686746696525907</v>
      </c>
      <c r="AP147" s="6">
        <v>1</v>
      </c>
      <c r="AQ147" s="6">
        <v>111.47500000000001</v>
      </c>
      <c r="AR147" s="6"/>
      <c r="AS147" s="6"/>
      <c r="AT147" s="6">
        <v>1.0437651371994854</v>
      </c>
      <c r="AU147" s="6">
        <v>1</v>
      </c>
      <c r="AV147" s="10"/>
      <c r="AW147" s="13">
        <v>31.529345587556321</v>
      </c>
      <c r="AX147" s="1" t="s">
        <v>150</v>
      </c>
      <c r="AY147" s="17">
        <v>16.926627296587899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52.224982152038081</v>
      </c>
      <c r="BG147" s="18">
        <v>43.66769802509927</v>
      </c>
      <c r="BH147" s="18">
        <v>4.1073198228626477</v>
      </c>
      <c r="BI147" s="15"/>
      <c r="BJ147" s="19">
        <f t="shared" ca="1" si="21"/>
        <v>1</v>
      </c>
      <c r="BK147" s="18">
        <f t="shared" ca="1" si="22"/>
        <v>3.1970530794982994</v>
      </c>
      <c r="BL147" s="17">
        <f t="shared" si="23"/>
        <v>1.7167751807183915</v>
      </c>
      <c r="BM147" s="17">
        <f t="shared" ca="1" si="24"/>
        <v>3.3028623379373347</v>
      </c>
      <c r="BN147" s="16">
        <f t="shared" si="25"/>
        <v>3.2620050184402625</v>
      </c>
      <c r="BO147" s="15"/>
      <c r="BP147" s="2"/>
    </row>
    <row r="148" spans="1:68" x14ac:dyDescent="0.2">
      <c r="A148">
        <v>6.75</v>
      </c>
      <c r="B148">
        <v>2.1</v>
      </c>
      <c r="C148">
        <v>0.17241999999999999</v>
      </c>
      <c r="D148">
        <v>-0.14909</v>
      </c>
      <c r="E148">
        <v>3.3590000000000002E-2</v>
      </c>
      <c r="F148">
        <v>1.8794299999999999</v>
      </c>
      <c r="G148">
        <v>2.0781999999999998</v>
      </c>
      <c r="H148" s="15"/>
      <c r="I148" s="11">
        <f t="shared" si="19"/>
        <v>22.145669291338582</v>
      </c>
      <c r="J148" s="10">
        <f t="shared" si="20"/>
        <v>-17.090669291338582</v>
      </c>
      <c r="K148" s="6">
        <v>115</v>
      </c>
      <c r="L148" s="10">
        <v>2267.880577427818</v>
      </c>
      <c r="M148" s="10">
        <v>1213.5498687664056</v>
      </c>
      <c r="N148" s="10">
        <v>9.5964566929133852</v>
      </c>
      <c r="O148" s="10">
        <v>2.5451019017882461</v>
      </c>
      <c r="P148" s="10">
        <v>2.9518499208436677</v>
      </c>
      <c r="Q148" s="10">
        <v>4.4344296265900598E-2</v>
      </c>
      <c r="R148" s="10">
        <v>1.5022544321367992</v>
      </c>
      <c r="S148" s="10">
        <v>28.246390212182067</v>
      </c>
      <c r="T148" s="14" t="s">
        <v>149</v>
      </c>
      <c r="U148" s="6">
        <v>1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63.114883044655031</v>
      </c>
      <c r="AC148" s="6">
        <v>33.940366703830989</v>
      </c>
      <c r="AD148" s="13">
        <v>2.9447502515139785</v>
      </c>
      <c r="AE148" s="8">
        <v>295.1849920843668</v>
      </c>
      <c r="AF148" s="6">
        <v>197.46752195196464</v>
      </c>
      <c r="AG148" s="6">
        <v>147.59249604218337</v>
      </c>
      <c r="AH148" s="6">
        <v>383.65577525352722</v>
      </c>
      <c r="AI148" s="6">
        <v>6.6566620048349927</v>
      </c>
      <c r="AJ148" s="6"/>
      <c r="AK148" s="6"/>
      <c r="AL148" s="6"/>
      <c r="AM148" s="6"/>
      <c r="AN148" s="6">
        <v>1.2725509508941231</v>
      </c>
      <c r="AO148" s="6">
        <v>1.007908204505324</v>
      </c>
      <c r="AP148" s="6">
        <v>1</v>
      </c>
      <c r="AQ148" s="6">
        <v>111.47500000000001</v>
      </c>
      <c r="AR148" s="6"/>
      <c r="AS148" s="6"/>
      <c r="AT148" s="6">
        <v>0.96751019999705923</v>
      </c>
      <c r="AU148" s="6">
        <v>1</v>
      </c>
      <c r="AV148" s="10"/>
      <c r="AW148" s="13">
        <v>29.620128292794696</v>
      </c>
      <c r="AX148" s="1" t="s">
        <v>150</v>
      </c>
      <c r="AY148" s="17">
        <v>17.0906692913386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63.114883044655031</v>
      </c>
      <c r="BG148" s="18">
        <v>33.940366703830989</v>
      </c>
      <c r="BH148" s="18">
        <v>2.9447502515139785</v>
      </c>
      <c r="BI148" s="15"/>
      <c r="BJ148" s="19">
        <f t="shared" ca="1" si="21"/>
        <v>1</v>
      </c>
      <c r="BK148" s="18">
        <f t="shared" ca="1" si="22"/>
        <v>2.9960196592130086</v>
      </c>
      <c r="BL148" s="17">
        <f t="shared" si="23"/>
        <v>2.4393014637338908</v>
      </c>
      <c r="BM148" s="17">
        <f t="shared" ca="1" si="24"/>
        <v>3.3976576036242765</v>
      </c>
      <c r="BN148" s="16">
        <f t="shared" si="25"/>
        <v>3.3320860680924635</v>
      </c>
      <c r="BO148" s="15"/>
      <c r="BP148" s="2"/>
    </row>
    <row r="149" spans="1:68" x14ac:dyDescent="0.2">
      <c r="A149">
        <v>6.8</v>
      </c>
      <c r="B149">
        <v>2.1</v>
      </c>
      <c r="C149">
        <v>0.17122999999999999</v>
      </c>
      <c r="D149">
        <v>-0.14876</v>
      </c>
      <c r="E149">
        <v>3.4040000000000001E-2</v>
      </c>
      <c r="F149">
        <v>1.87578</v>
      </c>
      <c r="G149">
        <v>2.07965</v>
      </c>
      <c r="H149" s="15"/>
      <c r="I149" s="11">
        <f t="shared" si="19"/>
        <v>22.309711286089236</v>
      </c>
      <c r="J149" s="10">
        <f t="shared" si="20"/>
        <v>-17.254711286089236</v>
      </c>
      <c r="K149" s="6">
        <v>115</v>
      </c>
      <c r="L149" s="10">
        <v>2286.7454068241432</v>
      </c>
      <c r="M149" s="10">
        <v>1222.17847769029</v>
      </c>
      <c r="N149" s="10">
        <v>9.6675415573053343</v>
      </c>
      <c r="O149" s="10">
        <v>2.2312499574226501</v>
      </c>
      <c r="P149" s="10">
        <v>2.6397329206351801</v>
      </c>
      <c r="Q149" s="10">
        <v>4.664156750102573E-2</v>
      </c>
      <c r="R149" s="10">
        <v>1.7669047931486457</v>
      </c>
      <c r="S149" s="10">
        <v>28.366872445314591</v>
      </c>
      <c r="T149" s="14" t="s">
        <v>149</v>
      </c>
      <c r="U149" s="6">
        <v>1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73.265791883999</v>
      </c>
      <c r="AC149" s="6">
        <v>24.432843226501845</v>
      </c>
      <c r="AD149" s="13">
        <v>2.3013648894991485</v>
      </c>
      <c r="AE149" s="8">
        <v>263.97329206351799</v>
      </c>
      <c r="AF149" s="6">
        <v>159.63817902177047</v>
      </c>
      <c r="AG149" s="6">
        <v>131.98664603175899</v>
      </c>
      <c r="AH149" s="6">
        <v>384.67194969619038</v>
      </c>
      <c r="AI149" s="6">
        <v>5.6596145071177713</v>
      </c>
      <c r="AJ149" s="6"/>
      <c r="AK149" s="6"/>
      <c r="AL149" s="6"/>
      <c r="AM149" s="6"/>
      <c r="AN149" s="6">
        <v>1.115624978711325</v>
      </c>
      <c r="AO149" s="6">
        <v>0.97027450005876936</v>
      </c>
      <c r="AP149" s="6">
        <v>1</v>
      </c>
      <c r="AQ149" s="6">
        <v>111.47500000000001</v>
      </c>
      <c r="AR149" s="6"/>
      <c r="AS149" s="6"/>
      <c r="AT149" s="6">
        <v>0.76605356293588978</v>
      </c>
      <c r="AU149" s="6">
        <v>1</v>
      </c>
      <c r="AV149" s="10"/>
      <c r="AW149" s="13">
        <v>23.945726853265569</v>
      </c>
      <c r="AX149" s="1" t="s">
        <v>150</v>
      </c>
      <c r="AY149" s="17">
        <v>17.254711286089201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73.265791883999</v>
      </c>
      <c r="BG149" s="18">
        <v>24.432843226501845</v>
      </c>
      <c r="BH149" s="18">
        <v>2.3013648894991485</v>
      </c>
      <c r="BI149" s="15"/>
      <c r="BJ149" s="19">
        <f t="shared" ca="1" si="21"/>
        <v>1</v>
      </c>
      <c r="BK149" s="18">
        <f t="shared" ca="1" si="22"/>
        <v>2.4486770869193761</v>
      </c>
      <c r="BL149" s="17">
        <f t="shared" si="23"/>
        <v>3.1170013051791416</v>
      </c>
      <c r="BM149" s="17">
        <f t="shared" ca="1" si="24"/>
        <v>3.5256031321087185</v>
      </c>
      <c r="BN149" s="16">
        <f t="shared" si="25"/>
        <v>3.4059694858246301</v>
      </c>
      <c r="BO149" s="15"/>
      <c r="BP149" s="2"/>
    </row>
    <row r="150" spans="1:68" x14ac:dyDescent="0.2">
      <c r="A150">
        <v>6.85</v>
      </c>
      <c r="B150">
        <v>2.1</v>
      </c>
      <c r="C150">
        <v>0.17272000000000001</v>
      </c>
      <c r="D150">
        <v>-0.1489</v>
      </c>
      <c r="E150">
        <v>3.8080000000000003E-2</v>
      </c>
      <c r="F150">
        <v>1.8733</v>
      </c>
      <c r="G150">
        <v>2.0790500000000001</v>
      </c>
      <c r="H150" s="15"/>
      <c r="I150" s="11">
        <f t="shared" si="19"/>
        <v>22.473753280839894</v>
      </c>
      <c r="J150" s="10">
        <f t="shared" si="20"/>
        <v>-17.418753280839894</v>
      </c>
      <c r="K150" s="6">
        <v>115</v>
      </c>
      <c r="L150" s="10">
        <v>2305.6102362204688</v>
      </c>
      <c r="M150" s="10">
        <v>1230.8070866141748</v>
      </c>
      <c r="N150" s="10">
        <v>9.7386264216972869</v>
      </c>
      <c r="O150" s="10">
        <v>2.6242242407039491</v>
      </c>
      <c r="P150" s="10">
        <v>3.0482831470158525</v>
      </c>
      <c r="Q150" s="10">
        <v>4.5666967583093847E-2</v>
      </c>
      <c r="R150" s="10">
        <v>1.4981209218638361</v>
      </c>
      <c r="S150" s="10">
        <v>29.448535160548861</v>
      </c>
      <c r="T150" s="14" t="s">
        <v>149</v>
      </c>
      <c r="U150" s="6">
        <v>1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62.319033374580584</v>
      </c>
      <c r="AC150" s="6">
        <v>34.6741763938914</v>
      </c>
      <c r="AD150" s="13">
        <v>3.0067902315280088</v>
      </c>
      <c r="AE150" s="8">
        <v>304.82831470158527</v>
      </c>
      <c r="AF150" s="6">
        <v>206.59321569030104</v>
      </c>
      <c r="AG150" s="6">
        <v>152.41415735079261</v>
      </c>
      <c r="AH150" s="6">
        <v>405.46097977066097</v>
      </c>
      <c r="AI150" s="6">
        <v>6.6750286002006041</v>
      </c>
      <c r="AJ150" s="6"/>
      <c r="AK150" s="6"/>
      <c r="AL150" s="6"/>
      <c r="AM150" s="6"/>
      <c r="AN150" s="6">
        <v>1.3121121203519746</v>
      </c>
      <c r="AO150" s="6">
        <v>1.0346174953560718</v>
      </c>
      <c r="AP150" s="6">
        <v>1</v>
      </c>
      <c r="AQ150" s="6">
        <v>111.47500000000001</v>
      </c>
      <c r="AR150" s="6"/>
      <c r="AS150" s="6"/>
      <c r="AT150" s="6">
        <v>0.99416908865733611</v>
      </c>
      <c r="AU150" s="6">
        <v>1</v>
      </c>
      <c r="AV150" s="10"/>
      <c r="AW150" s="13">
        <v>30.988982353545154</v>
      </c>
      <c r="AX150" s="1" t="s">
        <v>150</v>
      </c>
      <c r="AY150" s="17">
        <v>17.418753280839901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62.319033374580584</v>
      </c>
      <c r="BG150" s="18">
        <v>34.6741763938914</v>
      </c>
      <c r="BH150" s="18">
        <v>3.0067902315280088</v>
      </c>
      <c r="BI150" s="15"/>
      <c r="BJ150" s="19">
        <f t="shared" ca="1" si="21"/>
        <v>1</v>
      </c>
      <c r="BK150" s="18">
        <f t="shared" ca="1" si="22"/>
        <v>3.0800570609645836</v>
      </c>
      <c r="BL150" s="17">
        <f t="shared" si="23"/>
        <v>2.4092586084714647</v>
      </c>
      <c r="BM150" s="17">
        <f t="shared" ca="1" si="24"/>
        <v>3.3845269009644854</v>
      </c>
      <c r="BN150" s="16">
        <f t="shared" si="25"/>
        <v>3.3189126232273654</v>
      </c>
      <c r="BO150" s="15"/>
      <c r="BP150" s="2"/>
    </row>
    <row r="151" spans="1:68" x14ac:dyDescent="0.2">
      <c r="A151">
        <v>6.9</v>
      </c>
      <c r="B151">
        <v>2.1</v>
      </c>
      <c r="C151">
        <v>0.17523</v>
      </c>
      <c r="D151">
        <v>-0.14767</v>
      </c>
      <c r="E151">
        <v>4.1009999999999998E-2</v>
      </c>
      <c r="F151">
        <v>1.87103</v>
      </c>
      <c r="G151">
        <v>2.07768</v>
      </c>
      <c r="H151" s="15"/>
      <c r="I151" s="11">
        <f t="shared" si="19"/>
        <v>22.637795275590552</v>
      </c>
      <c r="J151" s="10">
        <f t="shared" si="20"/>
        <v>-17.582795275590552</v>
      </c>
      <c r="K151" s="6">
        <v>115</v>
      </c>
      <c r="L151" s="10">
        <v>2324.4750656167944</v>
      </c>
      <c r="M151" s="10">
        <v>1239.4356955380595</v>
      </c>
      <c r="N151" s="10">
        <v>9.8097112860892395</v>
      </c>
      <c r="O151" s="10">
        <v>3.2862144762986087</v>
      </c>
      <c r="P151" s="10">
        <v>3.7215697967890184</v>
      </c>
      <c r="Q151" s="10">
        <v>5.4229524004924028E-2</v>
      </c>
      <c r="R151" s="10">
        <v>1.4571679953903705</v>
      </c>
      <c r="S151" s="10">
        <v>30.233008367389555</v>
      </c>
      <c r="T151" s="14" t="s">
        <v>149</v>
      </c>
      <c r="U151" s="6">
        <v>1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33</v>
      </c>
      <c r="AA151" s="9">
        <v>3</v>
      </c>
      <c r="AB151" s="7">
        <v>54.827548050477667</v>
      </c>
      <c r="AC151" s="6">
        <v>41.416547528168891</v>
      </c>
      <c r="AD151" s="13">
        <v>3.7559044213534389</v>
      </c>
      <c r="AE151" s="8">
        <v>372.15697967890185</v>
      </c>
      <c r="AF151" s="6">
        <v>284.69371393441901</v>
      </c>
      <c r="AG151" s="6">
        <v>186.07848983945092</v>
      </c>
      <c r="AH151" s="6">
        <v>420.13639710103502</v>
      </c>
      <c r="AI151" s="6">
        <v>6.8626267057979362</v>
      </c>
      <c r="AJ151" s="6"/>
      <c r="AK151" s="6"/>
      <c r="AL151" s="6"/>
      <c r="AM151" s="6"/>
      <c r="AN151" s="6">
        <v>1.6431072381493044</v>
      </c>
      <c r="AO151" s="6">
        <v>1.1744830621973785</v>
      </c>
      <c r="AP151" s="6">
        <v>1</v>
      </c>
      <c r="AQ151" s="6">
        <v>111.47500000000001</v>
      </c>
      <c r="AR151" s="6"/>
      <c r="AS151" s="6"/>
      <c r="AT151" s="6">
        <v>1.3783187020778433</v>
      </c>
      <c r="AU151" s="6">
        <v>1</v>
      </c>
      <c r="AV151" s="10"/>
      <c r="AW151" s="13">
        <v>42.704057090162856</v>
      </c>
      <c r="AX151" s="1" t="s">
        <v>150</v>
      </c>
      <c r="AY151" s="17">
        <v>17.582795275590598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54.827548050477667</v>
      </c>
      <c r="BG151" s="18">
        <v>41.416547528168891</v>
      </c>
      <c r="BH151" s="18">
        <v>3.7559044213534389</v>
      </c>
      <c r="BI151" s="15"/>
      <c r="BJ151" s="19">
        <f t="shared" ca="1" si="21"/>
        <v>1</v>
      </c>
      <c r="BK151" s="18">
        <f t="shared" ca="1" si="22"/>
        <v>4.1298346871792697</v>
      </c>
      <c r="BL151" s="17">
        <f t="shared" si="23"/>
        <v>2.1188934617101611</v>
      </c>
      <c r="BM151" s="17">
        <f t="shared" ca="1" si="24"/>
        <v>3.2459442002482484</v>
      </c>
      <c r="BN151" s="16">
        <f t="shared" si="25"/>
        <v>3.2353153297267192</v>
      </c>
      <c r="BO151" s="15"/>
      <c r="BP151" s="2"/>
    </row>
    <row r="152" spans="1:68" x14ac:dyDescent="0.2">
      <c r="A152">
        <v>6.95</v>
      </c>
      <c r="B152">
        <v>2.1</v>
      </c>
      <c r="C152">
        <v>0.17530999999999999</v>
      </c>
      <c r="D152">
        <v>-0.14568</v>
      </c>
      <c r="E152">
        <v>2.9790000000000001E-2</v>
      </c>
      <c r="F152">
        <v>1.87073</v>
      </c>
      <c r="G152">
        <v>2.0809500000000001</v>
      </c>
      <c r="H152" s="15"/>
      <c r="I152" s="11">
        <f t="shared" si="19"/>
        <v>22.801837270341206</v>
      </c>
      <c r="J152" s="10">
        <f t="shared" si="20"/>
        <v>-17.746837270341207</v>
      </c>
      <c r="K152" s="6">
        <v>115</v>
      </c>
      <c r="L152" s="10">
        <v>2343.3398950131195</v>
      </c>
      <c r="M152" s="10">
        <v>1248.0643044619439</v>
      </c>
      <c r="N152" s="10">
        <v>9.8807961504811885</v>
      </c>
      <c r="O152" s="10">
        <v>3.3073137666761268</v>
      </c>
      <c r="P152" s="10">
        <v>3.6994111461826327</v>
      </c>
      <c r="Q152" s="10">
        <v>6.8082765695527167E-2</v>
      </c>
      <c r="R152" s="10">
        <v>1.8403676424498199</v>
      </c>
      <c r="S152" s="10">
        <v>27.228984687951812</v>
      </c>
      <c r="T152" s="14" t="s">
        <v>33</v>
      </c>
      <c r="U152" s="6">
        <v>3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33</v>
      </c>
      <c r="AA152" s="9">
        <v>3</v>
      </c>
      <c r="AB152" s="7">
        <v>63.137310737996231</v>
      </c>
      <c r="AC152" s="6">
        <v>33.919649611186315</v>
      </c>
      <c r="AD152" s="13">
        <v>2.9430396508174526</v>
      </c>
      <c r="AE152" s="8">
        <v>369.94111461826327</v>
      </c>
      <c r="AF152" s="6">
        <v>280.97711801623689</v>
      </c>
      <c r="AG152" s="6">
        <v>184.97055730913164</v>
      </c>
      <c r="AH152" s="6">
        <v>356.87702134225282</v>
      </c>
      <c r="AI152" s="6">
        <v>5.4336969251906764</v>
      </c>
      <c r="AJ152" s="6"/>
      <c r="AK152" s="6"/>
      <c r="AL152" s="6"/>
      <c r="AM152" s="6"/>
      <c r="AN152" s="6">
        <v>3.3073137666761268</v>
      </c>
      <c r="AO152" s="6">
        <v>1.2072350673639007</v>
      </c>
      <c r="AP152" s="6">
        <v>1</v>
      </c>
      <c r="AQ152" s="6">
        <v>111.47500000000001</v>
      </c>
      <c r="AR152" s="6"/>
      <c r="AS152" s="6"/>
      <c r="AT152" s="6">
        <v>1.3460546433916509</v>
      </c>
      <c r="AU152" s="6">
        <v>1</v>
      </c>
      <c r="AV152" s="10"/>
      <c r="AW152" s="13">
        <v>42.146567702435533</v>
      </c>
      <c r="AX152" s="1" t="s">
        <v>150</v>
      </c>
      <c r="AY152" s="17">
        <v>17.746837270341199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63.137310737996231</v>
      </c>
      <c r="BG152" s="18">
        <v>33.919649611186315</v>
      </c>
      <c r="BH152" s="18">
        <v>2.9430396508174526</v>
      </c>
      <c r="BI152" s="15"/>
      <c r="BJ152" s="19">
        <f t="shared" ca="1" si="21"/>
        <v>1</v>
      </c>
      <c r="BK152" s="18">
        <f t="shared" ca="1" si="22"/>
        <v>4.0506585912907962</v>
      </c>
      <c r="BL152" s="17">
        <f t="shared" si="23"/>
        <v>2.6934231135365492</v>
      </c>
      <c r="BM152" s="17">
        <f t="shared" ca="1" si="24"/>
        <v>3.3041284290138084</v>
      </c>
      <c r="BN152" s="16">
        <f t="shared" si="25"/>
        <v>3.282268264254586</v>
      </c>
      <c r="BO152" s="15"/>
      <c r="BP152" s="2"/>
    </row>
    <row r="153" spans="1:68" x14ac:dyDescent="0.2">
      <c r="A153">
        <v>7</v>
      </c>
      <c r="B153">
        <v>2.1</v>
      </c>
      <c r="C153">
        <v>0.17616999999999999</v>
      </c>
      <c r="D153">
        <v>-0.14352999999999999</v>
      </c>
      <c r="E153">
        <v>3.5529999999999999E-2</v>
      </c>
      <c r="F153">
        <v>1.8706</v>
      </c>
      <c r="G153">
        <v>2.0825300000000002</v>
      </c>
      <c r="H153" s="15"/>
      <c r="I153" s="11">
        <f t="shared" si="19"/>
        <v>22.965879265091861</v>
      </c>
      <c r="J153" s="10">
        <f t="shared" si="20"/>
        <v>-17.910879265091861</v>
      </c>
      <c r="K153" s="6">
        <v>115</v>
      </c>
      <c r="L153" s="10">
        <v>2362.2047244094447</v>
      </c>
      <c r="M153" s="10">
        <v>1256.6929133858284</v>
      </c>
      <c r="N153" s="10">
        <v>9.9518810148731394</v>
      </c>
      <c r="O153" s="10">
        <v>3.5341311382344576</v>
      </c>
      <c r="P153" s="10">
        <v>3.9483586943227467</v>
      </c>
      <c r="Q153" s="10">
        <v>8.3049835863766894E-2</v>
      </c>
      <c r="R153" s="10">
        <v>2.1034014965049233</v>
      </c>
      <c r="S153" s="10">
        <v>28.765802506131191</v>
      </c>
      <c r="T153" s="14" t="s">
        <v>33</v>
      </c>
      <c r="U153" s="6">
        <v>3</v>
      </c>
      <c r="V153" s="14" t="s">
        <v>33</v>
      </c>
      <c r="W153" s="6">
        <v>3</v>
      </c>
      <c r="X153" s="14" t="s">
        <v>33</v>
      </c>
      <c r="Y153" s="6">
        <v>3</v>
      </c>
      <c r="Z153" s="14" t="s">
        <v>33</v>
      </c>
      <c r="AA153" s="9">
        <v>3</v>
      </c>
      <c r="AB153" s="7">
        <v>67.596416644215992</v>
      </c>
      <c r="AC153" s="6">
        <v>29.767111906270003</v>
      </c>
      <c r="AD153" s="13">
        <v>2.6364714495140049</v>
      </c>
      <c r="AE153" s="8">
        <v>394.83586943227465</v>
      </c>
      <c r="AF153" s="6">
        <v>309.15536900940754</v>
      </c>
      <c r="AG153" s="6">
        <v>197.41793471613732</v>
      </c>
      <c r="AH153" s="6">
        <v>387.02924210587992</v>
      </c>
      <c r="AI153" s="6">
        <v>4.7542040911429932</v>
      </c>
      <c r="AJ153" s="6"/>
      <c r="AK153" s="6"/>
      <c r="AL153" s="6"/>
      <c r="AM153" s="6"/>
      <c r="AN153" s="6">
        <v>3.5341311382344576</v>
      </c>
      <c r="AO153" s="6">
        <v>1.2864295937506509</v>
      </c>
      <c r="AP153" s="6">
        <v>1</v>
      </c>
      <c r="AQ153" s="6">
        <v>111.47500000000001</v>
      </c>
      <c r="AR153" s="6"/>
      <c r="AS153" s="6"/>
      <c r="AT153" s="6">
        <v>1.4736325451180428</v>
      </c>
      <c r="AU153" s="6">
        <v>1</v>
      </c>
      <c r="AV153" s="10"/>
      <c r="AW153" s="13">
        <v>46.373305351411133</v>
      </c>
      <c r="AX153" s="1" t="s">
        <v>150</v>
      </c>
      <c r="AY153" s="17">
        <v>17.9108792650919</v>
      </c>
      <c r="AZ153" s="12">
        <v>100</v>
      </c>
      <c r="BA153" s="12">
        <v>0</v>
      </c>
      <c r="BB153" s="12">
        <v>0</v>
      </c>
      <c r="BC153" s="12">
        <v>100</v>
      </c>
      <c r="BD153" s="12">
        <v>0</v>
      </c>
      <c r="BE153" s="12">
        <v>0</v>
      </c>
      <c r="BF153" s="18">
        <v>67.596416644215992</v>
      </c>
      <c r="BG153" s="18">
        <v>29.767111906270003</v>
      </c>
      <c r="BH153" s="18">
        <v>2.6364714495140049</v>
      </c>
      <c r="BI153" s="15"/>
      <c r="BJ153" s="19">
        <f t="shared" ca="1" si="21"/>
        <v>1</v>
      </c>
      <c r="BK153" s="18">
        <f t="shared" ca="1" si="22"/>
        <v>4.4040295009898323</v>
      </c>
      <c r="BL153" s="17">
        <f t="shared" si="23"/>
        <v>3.0011616524227649</v>
      </c>
      <c r="BM153" s="17">
        <f t="shared" ca="1" si="24"/>
        <v>3.2966519152724301</v>
      </c>
      <c r="BN153" s="16">
        <f t="shared" si="25"/>
        <v>3.28392567242186</v>
      </c>
      <c r="BO153" s="15"/>
      <c r="BP153" s="2"/>
    </row>
    <row r="154" spans="1:68" x14ac:dyDescent="0.2">
      <c r="A154">
        <v>7.05</v>
      </c>
      <c r="B154">
        <v>2.2000000000000002</v>
      </c>
      <c r="C154">
        <v>0.17646999999999999</v>
      </c>
      <c r="D154">
        <v>-0.14219000000000001</v>
      </c>
      <c r="E154">
        <v>3.8600000000000002E-2</v>
      </c>
      <c r="F154">
        <v>1.8688499999999999</v>
      </c>
      <c r="G154">
        <v>2.0828000000000002</v>
      </c>
      <c r="H154" s="15"/>
      <c r="I154" s="11">
        <f t="shared" si="19"/>
        <v>23.129921259842519</v>
      </c>
      <c r="J154" s="10">
        <f t="shared" si="20"/>
        <v>-18.074921259842519</v>
      </c>
      <c r="K154" s="6">
        <v>115</v>
      </c>
      <c r="L154" s="10">
        <v>2381.0695538057703</v>
      </c>
      <c r="M154" s="10">
        <v>1265.3215223097131</v>
      </c>
      <c r="N154" s="10">
        <v>10.022965879265092</v>
      </c>
      <c r="O154" s="10">
        <v>3.613253477150153</v>
      </c>
      <c r="P154" s="10">
        <v>4.0393172078213819</v>
      </c>
      <c r="Q154" s="10">
        <v>9.2378149363971915E-2</v>
      </c>
      <c r="R154" s="10">
        <v>2.2869743724285607</v>
      </c>
      <c r="S154" s="10">
        <v>29.587759074390899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33</v>
      </c>
      <c r="AA154" s="9">
        <v>3</v>
      </c>
      <c r="AB154" s="7">
        <v>71.402373485011807</v>
      </c>
      <c r="AC154" s="6">
        <v>26.188677933502987</v>
      </c>
      <c r="AD154" s="13">
        <v>2.4089485814852054</v>
      </c>
      <c r="AE154" s="8">
        <v>403.9317207821382</v>
      </c>
      <c r="AF154" s="6">
        <v>318.74667475063967</v>
      </c>
      <c r="AG154" s="6">
        <v>201.9658603910691</v>
      </c>
      <c r="AH154" s="6">
        <v>402.4757457283024</v>
      </c>
      <c r="AI154" s="6">
        <v>4.3725894441838022</v>
      </c>
      <c r="AJ154" s="6"/>
      <c r="AK154" s="6"/>
      <c r="AL154" s="6"/>
      <c r="AM154" s="6"/>
      <c r="AN154" s="6">
        <v>3.613253477150153</v>
      </c>
      <c r="AO154" s="6">
        <v>1.3247746555385214</v>
      </c>
      <c r="AP154" s="6">
        <v>1</v>
      </c>
      <c r="AQ154" s="6">
        <v>111.47500000000001</v>
      </c>
      <c r="AR154" s="6"/>
      <c r="AS154" s="6"/>
      <c r="AT154" s="6">
        <v>1.5069756298139343</v>
      </c>
      <c r="AU154" s="6">
        <v>1</v>
      </c>
      <c r="AV154" s="10"/>
      <c r="AW154" s="13">
        <v>47.812001212595945</v>
      </c>
      <c r="AX154" s="1" t="s">
        <v>150</v>
      </c>
      <c r="AY154" s="17">
        <v>18.074921259842501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71.402373485011807</v>
      </c>
      <c r="BG154" s="18">
        <v>26.188677933502987</v>
      </c>
      <c r="BH154" s="18">
        <v>2.4089485814852054</v>
      </c>
      <c r="BI154" s="15"/>
      <c r="BJ154" s="19">
        <f t="shared" ca="1" si="21"/>
        <v>1</v>
      </c>
      <c r="BK154" s="18">
        <f t="shared" ca="1" si="22"/>
        <v>4.5028593613397803</v>
      </c>
      <c r="BL154" s="17">
        <f t="shared" si="23"/>
        <v>3.2427239216786239</v>
      </c>
      <c r="BM154" s="17">
        <f t="shared" ca="1" si="24"/>
        <v>3.3058715995692793</v>
      </c>
      <c r="BN154" s="16">
        <f t="shared" si="25"/>
        <v>3.2924724973439594</v>
      </c>
      <c r="BO154" s="15"/>
      <c r="BP154" s="2"/>
    </row>
    <row r="155" spans="1:68" x14ac:dyDescent="0.2">
      <c r="A155">
        <v>7.1</v>
      </c>
      <c r="B155">
        <v>2.1</v>
      </c>
      <c r="C155">
        <v>0.17604</v>
      </c>
      <c r="D155">
        <v>-0.14194999999999999</v>
      </c>
      <c r="E155">
        <v>4.018E-2</v>
      </c>
      <c r="F155">
        <v>1.8682000000000001</v>
      </c>
      <c r="G155">
        <v>2.0838800000000002</v>
      </c>
      <c r="H155" s="15"/>
      <c r="I155" s="11">
        <f t="shared" si="19"/>
        <v>23.293963254593173</v>
      </c>
      <c r="J155" s="10">
        <f t="shared" si="20"/>
        <v>-18.238963254593173</v>
      </c>
      <c r="K155" s="6">
        <v>115</v>
      </c>
      <c r="L155" s="10">
        <v>2399.9343832020954</v>
      </c>
      <c r="M155" s="10">
        <v>1273.9501312335976</v>
      </c>
      <c r="N155" s="10">
        <v>10.094050743657043</v>
      </c>
      <c r="O155" s="10">
        <v>3.4998447913709914</v>
      </c>
      <c r="P155" s="10">
        <v>3.932000103749401</v>
      </c>
      <c r="Q155" s="10">
        <v>9.4048892080426702E-2</v>
      </c>
      <c r="R155" s="10">
        <v>2.3918842726058265</v>
      </c>
      <c r="S155" s="10">
        <v>30.010785581834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155</v>
      </c>
      <c r="AA155" s="9">
        <v>2</v>
      </c>
      <c r="AB155" s="7">
        <v>74.90194169522421</v>
      </c>
      <c r="AC155" s="6">
        <v>22.892071598447401</v>
      </c>
      <c r="AD155" s="13">
        <v>2.2059867063283942</v>
      </c>
      <c r="AE155" s="8">
        <v>393.20001037494012</v>
      </c>
      <c r="AF155" s="6">
        <v>305.01143724826989</v>
      </c>
      <c r="AG155" s="6">
        <v>196.60000518747006</v>
      </c>
      <c r="AH155" s="6">
        <v>409.71568809964026</v>
      </c>
      <c r="AI155" s="6">
        <v>4.1808042782544614</v>
      </c>
      <c r="AJ155" s="6"/>
      <c r="AK155" s="6"/>
      <c r="AL155" s="6"/>
      <c r="AM155" s="6"/>
      <c r="AN155" s="6">
        <v>3.4998447913709914</v>
      </c>
      <c r="AO155" s="6">
        <v>1.3129845282601862</v>
      </c>
      <c r="AP155" s="6">
        <v>1</v>
      </c>
      <c r="AQ155" s="6">
        <v>111.47500000000001</v>
      </c>
      <c r="AR155" s="6"/>
      <c r="AS155" s="6"/>
      <c r="AT155" s="6">
        <v>1.4250940761659576</v>
      </c>
      <c r="AU155" s="6">
        <v>1</v>
      </c>
      <c r="AV155" s="10"/>
      <c r="AW155" s="13">
        <v>45.751715587240483</v>
      </c>
      <c r="AX155" s="1" t="s">
        <v>150</v>
      </c>
      <c r="AY155" s="17">
        <v>18.238963254593202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74.90194169522421</v>
      </c>
      <c r="BG155" s="18">
        <v>22.892071598447401</v>
      </c>
      <c r="BH155" s="18">
        <v>2.2059867063283942</v>
      </c>
      <c r="BI155" s="15"/>
      <c r="BJ155" s="19">
        <f t="shared" ca="1" si="21"/>
        <v>1</v>
      </c>
      <c r="BK155" s="18">
        <f t="shared" ca="1" si="22"/>
        <v>4.2890735597363738</v>
      </c>
      <c r="BL155" s="17">
        <f t="shared" si="23"/>
        <v>3.442450918589802</v>
      </c>
      <c r="BM155" s="17">
        <f t="shared" ca="1" si="24"/>
        <v>3.3374788765997727</v>
      </c>
      <c r="BN155" s="16">
        <f t="shared" si="25"/>
        <v>3.3120969472088797</v>
      </c>
      <c r="BO155" s="15"/>
      <c r="BP155" s="2"/>
    </row>
    <row r="156" spans="1:68" x14ac:dyDescent="0.2">
      <c r="A156">
        <v>7.15</v>
      </c>
      <c r="B156">
        <v>2.1</v>
      </c>
      <c r="C156">
        <v>0.17510000000000001</v>
      </c>
      <c r="D156">
        <v>-0.1426</v>
      </c>
      <c r="E156">
        <v>4.1259999999999998E-2</v>
      </c>
      <c r="F156">
        <v>1.86873</v>
      </c>
      <c r="G156">
        <v>2.08548</v>
      </c>
      <c r="H156" s="15"/>
      <c r="I156" s="11">
        <f t="shared" si="19"/>
        <v>23.458005249343831</v>
      </c>
      <c r="J156" s="10">
        <f t="shared" si="20"/>
        <v>-18.403005249343831</v>
      </c>
      <c r="K156" s="6">
        <v>115</v>
      </c>
      <c r="L156" s="10">
        <v>2418.799212598421</v>
      </c>
      <c r="M156" s="10">
        <v>1282.5787401574823</v>
      </c>
      <c r="N156" s="10">
        <v>10.165135608048992</v>
      </c>
      <c r="O156" s="10">
        <v>3.2519281294351421</v>
      </c>
      <c r="P156" s="10">
        <v>3.6882473077906122</v>
      </c>
      <c r="Q156" s="10">
        <v>8.9523963890028591E-2</v>
      </c>
      <c r="R156" s="10">
        <v>2.4272766010275095</v>
      </c>
      <c r="S156" s="10">
        <v>30.299942941352075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155</v>
      </c>
      <c r="AA156" s="9">
        <v>2</v>
      </c>
      <c r="AB156" s="7">
        <v>77.984871245723369</v>
      </c>
      <c r="AC156" s="6">
        <v>19.997914555413715</v>
      </c>
      <c r="AD156" s="13">
        <v>2.01721419886292</v>
      </c>
      <c r="AE156" s="8">
        <v>368.82473077906121</v>
      </c>
      <c r="AF156" s="6">
        <v>275.22494187686374</v>
      </c>
      <c r="AG156" s="6">
        <v>184.41236538953061</v>
      </c>
      <c r="AH156" s="6">
        <v>414.20175085652062</v>
      </c>
      <c r="AI156" s="6">
        <v>4.1198436122882827</v>
      </c>
      <c r="AJ156" s="6"/>
      <c r="AK156" s="6"/>
      <c r="AL156" s="6"/>
      <c r="AM156" s="6"/>
      <c r="AN156" s="6">
        <v>3.2519281294351421</v>
      </c>
      <c r="AO156" s="6">
        <v>1.2657676230697785</v>
      </c>
      <c r="AP156" s="6">
        <v>1</v>
      </c>
      <c r="AQ156" s="6">
        <v>111.47500000000001</v>
      </c>
      <c r="AR156" s="6"/>
      <c r="AS156" s="6"/>
      <c r="AT156" s="6">
        <v>1.2671995519512937</v>
      </c>
      <c r="AU156" s="6">
        <v>1</v>
      </c>
      <c r="AV156" s="10"/>
      <c r="AW156" s="13">
        <v>41.283741281529558</v>
      </c>
      <c r="AX156" s="1" t="s">
        <v>150</v>
      </c>
      <c r="AY156" s="17">
        <v>18.403005249343799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77.984871245723369</v>
      </c>
      <c r="BG156" s="18">
        <v>19.997914555413715</v>
      </c>
      <c r="BH156" s="18">
        <v>2.01721419886292</v>
      </c>
      <c r="BI156" s="15"/>
      <c r="BJ156" s="19">
        <f t="shared" ca="1" si="21"/>
        <v>1</v>
      </c>
      <c r="BK156" s="18">
        <f t="shared" ca="1" si="22"/>
        <v>3.8654121168218252</v>
      </c>
      <c r="BL156" s="17">
        <f t="shared" si="23"/>
        <v>3.6115152954401508</v>
      </c>
      <c r="BM156" s="17">
        <f t="shared" ca="1" si="24"/>
        <v>3.3868480693961645</v>
      </c>
      <c r="BN156" s="16">
        <f t="shared" si="25"/>
        <v>3.3395264832281297</v>
      </c>
      <c r="BO156" s="15"/>
      <c r="BP156" s="2"/>
    </row>
    <row r="157" spans="1:68" x14ac:dyDescent="0.2">
      <c r="A157">
        <v>7.2</v>
      </c>
      <c r="B157">
        <v>2.1</v>
      </c>
      <c r="C157">
        <v>0.17474000000000001</v>
      </c>
      <c r="D157">
        <v>-0.14355999999999999</v>
      </c>
      <c r="E157">
        <v>4.1860000000000001E-2</v>
      </c>
      <c r="F157">
        <v>1.86605</v>
      </c>
      <c r="G157">
        <v>2.0865</v>
      </c>
      <c r="H157" s="15"/>
      <c r="I157" s="11">
        <f t="shared" si="19"/>
        <v>23.622047244094489</v>
      </c>
      <c r="J157" s="10">
        <f t="shared" si="20"/>
        <v>-18.567047244094489</v>
      </c>
      <c r="K157" s="6">
        <v>115</v>
      </c>
      <c r="L157" s="10">
        <v>2437.6640419947466</v>
      </c>
      <c r="M157" s="10">
        <v>1291.2073490813671</v>
      </c>
      <c r="N157" s="10">
        <v>10.236220472440944</v>
      </c>
      <c r="O157" s="10">
        <v>3.1569813227363062</v>
      </c>
      <c r="P157" s="10">
        <v>3.5956137599679208</v>
      </c>
      <c r="Q157" s="10">
        <v>8.2840993024210038E-2</v>
      </c>
      <c r="R157" s="10">
        <v>2.3039458227278873</v>
      </c>
      <c r="S157" s="10">
        <v>30.460585918862119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155</v>
      </c>
      <c r="AA157" s="9">
        <v>2</v>
      </c>
      <c r="AB157" s="7">
        <v>76.018272171554514</v>
      </c>
      <c r="AC157" s="6">
        <v>21.842309726917932</v>
      </c>
      <c r="AD157" s="13">
        <v>2.1394181015275593</v>
      </c>
      <c r="AE157" s="8">
        <v>359.56137599679209</v>
      </c>
      <c r="AF157" s="6">
        <v>263.21718158029267</v>
      </c>
      <c r="AG157" s="6">
        <v>179.78068799839605</v>
      </c>
      <c r="AH157" s="6">
        <v>416.04408918352135</v>
      </c>
      <c r="AI157" s="6">
        <v>4.3403798393835205</v>
      </c>
      <c r="AJ157" s="6"/>
      <c r="AK157" s="6"/>
      <c r="AL157" s="6"/>
      <c r="AM157" s="6"/>
      <c r="AN157" s="6">
        <v>3.1569813227363062</v>
      </c>
      <c r="AO157" s="6">
        <v>1.2402884408324786</v>
      </c>
      <c r="AP157" s="6">
        <v>1</v>
      </c>
      <c r="AQ157" s="6">
        <v>111.47500000000001</v>
      </c>
      <c r="AR157" s="6"/>
      <c r="AS157" s="6"/>
      <c r="AT157" s="6">
        <v>1.1978466807302623</v>
      </c>
      <c r="AU157" s="6">
        <v>1</v>
      </c>
      <c r="AV157" s="10"/>
      <c r="AW157" s="13">
        <v>39.482577237043898</v>
      </c>
      <c r="AX157" s="1" t="s">
        <v>150</v>
      </c>
      <c r="AY157" s="17">
        <v>18.5670472440945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76.018272171554514</v>
      </c>
      <c r="BG157" s="18">
        <v>21.842309726917932</v>
      </c>
      <c r="BH157" s="18">
        <v>2.1394181015275593</v>
      </c>
      <c r="BI157" s="15"/>
      <c r="BJ157" s="19">
        <f t="shared" ca="1" si="21"/>
        <v>1</v>
      </c>
      <c r="BK157" s="18">
        <f t="shared" ca="1" si="22"/>
        <v>3.6814873159783588</v>
      </c>
      <c r="BL157" s="17">
        <f t="shared" si="23"/>
        <v>3.4854270236900615</v>
      </c>
      <c r="BM157" s="17">
        <f t="shared" ca="1" si="24"/>
        <v>3.3968554301632032</v>
      </c>
      <c r="BN157" s="16">
        <f t="shared" si="25"/>
        <v>3.3384235394784043</v>
      </c>
      <c r="BO157" s="15"/>
      <c r="BP157" s="2"/>
    </row>
    <row r="158" spans="1:68" x14ac:dyDescent="0.2">
      <c r="A158">
        <v>7.25</v>
      </c>
      <c r="B158">
        <v>2.1</v>
      </c>
      <c r="C158">
        <v>0.17543</v>
      </c>
      <c r="D158">
        <v>-0.14297000000000001</v>
      </c>
      <c r="E158">
        <v>4.3310000000000001E-2</v>
      </c>
      <c r="F158">
        <v>1.8616999999999999</v>
      </c>
      <c r="G158">
        <v>2.0856300000000001</v>
      </c>
      <c r="H158" s="15"/>
      <c r="I158" s="11">
        <f t="shared" si="19"/>
        <v>23.786089238845143</v>
      </c>
      <c r="J158" s="10">
        <f t="shared" si="20"/>
        <v>-18.731089238845144</v>
      </c>
      <c r="K158" s="6">
        <v>115</v>
      </c>
      <c r="L158" s="10">
        <v>2456.5288713910718</v>
      </c>
      <c r="M158" s="10">
        <v>1299.8359580052515</v>
      </c>
      <c r="N158" s="10">
        <v>10.307305336832895</v>
      </c>
      <c r="O158" s="10">
        <v>3.3389627022424082</v>
      </c>
      <c r="P158" s="10">
        <v>3.7831855150913718</v>
      </c>
      <c r="Q158" s="10">
        <v>8.6948235535494273E-2</v>
      </c>
      <c r="R158" s="10">
        <v>2.2982810435452383</v>
      </c>
      <c r="S158" s="10">
        <v>30.848806447844712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155</v>
      </c>
      <c r="AA158" s="9">
        <v>2</v>
      </c>
      <c r="AB158" s="7">
        <v>74.285880703766509</v>
      </c>
      <c r="AC158" s="6">
        <v>23.471990867608184</v>
      </c>
      <c r="AD158" s="13">
        <v>2.2421284286253016</v>
      </c>
      <c r="AE158" s="8">
        <v>378.31855150913714</v>
      </c>
      <c r="AF158" s="6">
        <v>284.17475104209126</v>
      </c>
      <c r="AG158" s="6">
        <v>189.1592757545686</v>
      </c>
      <c r="AH158" s="6">
        <v>422.56802285510025</v>
      </c>
      <c r="AI158" s="6">
        <v>4.3510779624124609</v>
      </c>
      <c r="AJ158" s="6"/>
      <c r="AK158" s="6"/>
      <c r="AL158" s="6"/>
      <c r="AM158" s="6"/>
      <c r="AN158" s="6">
        <v>3.3389627022424082</v>
      </c>
      <c r="AO158" s="6">
        <v>1.2846384447961523</v>
      </c>
      <c r="AP158" s="6">
        <v>1</v>
      </c>
      <c r="AQ158" s="6">
        <v>111.47500000000001</v>
      </c>
      <c r="AR158" s="6"/>
      <c r="AS158" s="6"/>
      <c r="AT158" s="6">
        <v>1.2860891295084229</v>
      </c>
      <c r="AU158" s="6">
        <v>1</v>
      </c>
      <c r="AV158" s="10"/>
      <c r="AW158" s="13">
        <v>42.62621265631369</v>
      </c>
      <c r="AX158" s="1" t="s">
        <v>150</v>
      </c>
      <c r="AY158" s="17">
        <v>18.731089238845101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74.285880703766509</v>
      </c>
      <c r="BG158" s="18">
        <v>23.471990867608184</v>
      </c>
      <c r="BH158" s="18">
        <v>2.2421284286253016</v>
      </c>
      <c r="BI158" s="15"/>
      <c r="BJ158" s="19">
        <f t="shared" ca="1" si="21"/>
        <v>1</v>
      </c>
      <c r="BK158" s="18">
        <f t="shared" ca="1" si="22"/>
        <v>3.9311438703644686</v>
      </c>
      <c r="BL158" s="17">
        <f t="shared" si="23"/>
        <v>3.4031671755612503</v>
      </c>
      <c r="BM158" s="17">
        <f t="shared" ca="1" si="24"/>
        <v>3.3671184084070531</v>
      </c>
      <c r="BN158" s="16">
        <f t="shared" si="25"/>
        <v>3.3184845988623128</v>
      </c>
      <c r="BO158" s="15"/>
      <c r="BP158" s="2"/>
    </row>
    <row r="159" spans="1:68" x14ac:dyDescent="0.2">
      <c r="A159">
        <v>7.3</v>
      </c>
      <c r="B159">
        <v>2.1</v>
      </c>
      <c r="C159">
        <v>0.17932000000000001</v>
      </c>
      <c r="D159">
        <v>-0.14574999999999999</v>
      </c>
      <c r="E159">
        <v>4.3679999999999997E-2</v>
      </c>
      <c r="F159">
        <v>1.8659300000000001</v>
      </c>
      <c r="G159">
        <v>2.08785</v>
      </c>
      <c r="H159" s="15"/>
      <c r="I159" s="11">
        <f t="shared" si="19"/>
        <v>23.950131233595798</v>
      </c>
      <c r="J159" s="10">
        <f t="shared" si="20"/>
        <v>-18.895131233595798</v>
      </c>
      <c r="K159" s="6">
        <v>115</v>
      </c>
      <c r="L159" s="10">
        <v>2475.3937007873969</v>
      </c>
      <c r="M159" s="10">
        <v>1308.464566929136</v>
      </c>
      <c r="N159" s="10">
        <v>10.378390201224846</v>
      </c>
      <c r="O159" s="10">
        <v>4.3649156968492786</v>
      </c>
      <c r="P159" s="10">
        <v>4.8105650193385312</v>
      </c>
      <c r="Q159" s="10">
        <v>6.7595465736561319E-2</v>
      </c>
      <c r="R159" s="10">
        <v>1.4051460787834009</v>
      </c>
      <c r="S159" s="10">
        <v>30.947869617309237</v>
      </c>
      <c r="T159" s="14" t="s">
        <v>149</v>
      </c>
      <c r="U159" s="6">
        <v>1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33</v>
      </c>
      <c r="AA159" s="9">
        <v>3</v>
      </c>
      <c r="AB159" s="7">
        <v>45.447289052336203</v>
      </c>
      <c r="AC159" s="6">
        <v>49.223612774284163</v>
      </c>
      <c r="AD159" s="13">
        <v>5.3290981733796379</v>
      </c>
      <c r="AE159" s="8">
        <v>481.0565019338531</v>
      </c>
      <c r="AF159" s="6">
        <v>403.9332321655026</v>
      </c>
      <c r="AG159" s="6">
        <v>240.52825096692655</v>
      </c>
      <c r="AH159" s="6">
        <v>423.14357655945037</v>
      </c>
      <c r="AI159" s="6">
        <v>7.1166977946222989</v>
      </c>
      <c r="AJ159" s="6"/>
      <c r="AK159" s="6"/>
      <c r="AL159" s="6"/>
      <c r="AM159" s="6"/>
      <c r="AN159" s="6">
        <v>2.1824578484246393</v>
      </c>
      <c r="AO159" s="6">
        <v>1.4268301484618207</v>
      </c>
      <c r="AP159" s="6">
        <v>1</v>
      </c>
      <c r="AQ159" s="6">
        <v>111.47500000000001</v>
      </c>
      <c r="AR159" s="6"/>
      <c r="AS159" s="6"/>
      <c r="AT159" s="6">
        <v>1.8433266520464291</v>
      </c>
      <c r="AU159" s="6">
        <v>1</v>
      </c>
      <c r="AV159" s="10"/>
      <c r="AW159" s="13">
        <v>60.589984824825393</v>
      </c>
      <c r="AX159" s="1" t="s">
        <v>150</v>
      </c>
      <c r="AY159" s="17">
        <v>18.895131233595801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45.447289052336203</v>
      </c>
      <c r="BG159" s="18">
        <v>49.223612774284163</v>
      </c>
      <c r="BH159" s="18">
        <v>5.3290981733796379</v>
      </c>
      <c r="BI159" s="15"/>
      <c r="BJ159" s="19">
        <f t="shared" ca="1" si="21"/>
        <v>1</v>
      </c>
      <c r="BK159" s="18">
        <f t="shared" ca="1" si="22"/>
        <v>5.4611615159439513</v>
      </c>
      <c r="BL159" s="17">
        <f t="shared" si="23"/>
        <v>1.8919104355457967</v>
      </c>
      <c r="BM159" s="17">
        <f t="shared" ca="1" si="24"/>
        <v>3.1158373642177253</v>
      </c>
      <c r="BN159" s="16">
        <f t="shared" si="25"/>
        <v>3.1279783645430155</v>
      </c>
      <c r="BO159" s="15"/>
      <c r="BP159" s="2"/>
    </row>
    <row r="160" spans="1:68" x14ac:dyDescent="0.2">
      <c r="A160">
        <v>7.35</v>
      </c>
      <c r="B160">
        <v>2.1</v>
      </c>
      <c r="C160">
        <v>0.17732000000000001</v>
      </c>
      <c r="D160">
        <v>-0.14627999999999999</v>
      </c>
      <c r="E160">
        <v>2.639E-2</v>
      </c>
      <c r="F160">
        <v>1.8653299999999999</v>
      </c>
      <c r="G160">
        <v>2.0899299999999998</v>
      </c>
      <c r="H160" s="15"/>
      <c r="I160" s="11">
        <f t="shared" si="19"/>
        <v>24.114173228346456</v>
      </c>
      <c r="J160" s="10">
        <f t="shared" si="20"/>
        <v>-19.059173228346456</v>
      </c>
      <c r="K160" s="6">
        <v>115</v>
      </c>
      <c r="L160" s="10">
        <v>2494.2585301837225</v>
      </c>
      <c r="M160" s="10">
        <v>1317.0931758530207</v>
      </c>
      <c r="N160" s="10">
        <v>10.449475065616797</v>
      </c>
      <c r="O160" s="10">
        <v>3.8374334374112986</v>
      </c>
      <c r="P160" s="10">
        <v>4.2164223499529854</v>
      </c>
      <c r="Q160" s="10">
        <v>6.3905908904390601E-2</v>
      </c>
      <c r="R160" s="10">
        <v>1.5156429693316462</v>
      </c>
      <c r="S160" s="10">
        <v>26.318674482061581</v>
      </c>
      <c r="T160" s="14" t="s">
        <v>149</v>
      </c>
      <c r="U160" s="6">
        <v>1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33</v>
      </c>
      <c r="AA160" s="9">
        <v>3</v>
      </c>
      <c r="AB160" s="7">
        <v>51.158034556204335</v>
      </c>
      <c r="AC160" s="6">
        <v>44.573599813191009</v>
      </c>
      <c r="AD160" s="13">
        <v>4.2683656306046576</v>
      </c>
      <c r="AE160" s="8">
        <v>421.64223499529851</v>
      </c>
      <c r="AF160" s="6">
        <v>332.92439874388992</v>
      </c>
      <c r="AG160" s="6">
        <v>210.82111749764925</v>
      </c>
      <c r="AH160" s="6">
        <v>326.45210228114985</v>
      </c>
      <c r="AI160" s="6">
        <v>6.5978599197472638</v>
      </c>
      <c r="AJ160" s="6"/>
      <c r="AK160" s="6"/>
      <c r="AL160" s="6"/>
      <c r="AM160" s="6"/>
      <c r="AN160" s="6">
        <v>1.9187167187056493</v>
      </c>
      <c r="AO160" s="6">
        <v>1.3164254016693091</v>
      </c>
      <c r="AP160" s="6">
        <v>1</v>
      </c>
      <c r="AQ160" s="6">
        <v>111.47500000000001</v>
      </c>
      <c r="AR160" s="6"/>
      <c r="AS160" s="6"/>
      <c r="AT160" s="6">
        <v>1.4908926194233973</v>
      </c>
      <c r="AU160" s="6">
        <v>1</v>
      </c>
      <c r="AV160" s="10"/>
      <c r="AW160" s="13">
        <v>49.938659811583484</v>
      </c>
      <c r="AX160" s="1" t="s">
        <v>150</v>
      </c>
      <c r="AY160" s="17">
        <v>19.059173228346499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51.158034556204335</v>
      </c>
      <c r="BG160" s="18">
        <v>44.573599813191009</v>
      </c>
      <c r="BH160" s="18">
        <v>4.2683656306046576</v>
      </c>
      <c r="BI160" s="15"/>
      <c r="BJ160" s="19">
        <f t="shared" ca="1" si="21"/>
        <v>1</v>
      </c>
      <c r="BK160" s="18">
        <f t="shared" ca="1" si="22"/>
        <v>4.5088580508938554</v>
      </c>
      <c r="BL160" s="17">
        <f t="shared" si="23"/>
        <v>2.1522263743587144</v>
      </c>
      <c r="BM160" s="17">
        <f t="shared" ca="1" si="24"/>
        <v>3.2157335251069279</v>
      </c>
      <c r="BN160" s="16">
        <f t="shared" si="25"/>
        <v>3.1938453824714417</v>
      </c>
      <c r="BO160" s="15"/>
      <c r="BP160" s="2"/>
    </row>
    <row r="161" spans="1:68" x14ac:dyDescent="0.2">
      <c r="A161">
        <v>7.4</v>
      </c>
      <c r="B161">
        <v>2.1</v>
      </c>
      <c r="C161">
        <v>0.17624000000000001</v>
      </c>
      <c r="D161">
        <v>-0.14663999999999999</v>
      </c>
      <c r="E161">
        <v>3.074E-2</v>
      </c>
      <c r="F161">
        <v>1.86375</v>
      </c>
      <c r="G161">
        <v>2.09015</v>
      </c>
      <c r="H161" s="15"/>
      <c r="I161" s="11">
        <f t="shared" si="19"/>
        <v>24.278215223097114</v>
      </c>
      <c r="J161" s="10">
        <f t="shared" si="20"/>
        <v>-19.223215223097114</v>
      </c>
      <c r="K161" s="6">
        <v>115</v>
      </c>
      <c r="L161" s="10">
        <v>2513.1233595800481</v>
      </c>
      <c r="M161" s="10">
        <v>1325.7217847769055</v>
      </c>
      <c r="N161" s="10">
        <v>10.52055993000875</v>
      </c>
      <c r="O161" s="10">
        <v>3.5525930173147908</v>
      </c>
      <c r="P161" s="10">
        <v>3.9483530567085259</v>
      </c>
      <c r="Q161" s="10">
        <v>6.1399794829708615E-2</v>
      </c>
      <c r="R161" s="10">
        <v>1.5550735698618974</v>
      </c>
      <c r="S161" s="10">
        <v>27.483336069009368</v>
      </c>
      <c r="T161" s="14" t="s">
        <v>149</v>
      </c>
      <c r="U161" s="6">
        <v>1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33</v>
      </c>
      <c r="AA161" s="9">
        <v>3</v>
      </c>
      <c r="AB161" s="7">
        <v>54.443905466787349</v>
      </c>
      <c r="AC161" s="6">
        <v>41.751855382924298</v>
      </c>
      <c r="AD161" s="13">
        <v>3.8042391502883537</v>
      </c>
      <c r="AE161" s="8">
        <v>394.83530567085256</v>
      </c>
      <c r="AF161" s="6">
        <v>300.2771389859343</v>
      </c>
      <c r="AG161" s="6">
        <v>197.41765283542628</v>
      </c>
      <c r="AH161" s="6">
        <v>348.94853771658416</v>
      </c>
      <c r="AI161" s="6">
        <v>6.4305639255949014</v>
      </c>
      <c r="AJ161" s="6"/>
      <c r="AK161" s="6"/>
      <c r="AL161" s="6"/>
      <c r="AM161" s="6"/>
      <c r="AN161" s="6">
        <v>1.7762965086573954</v>
      </c>
      <c r="AO161" s="6">
        <v>1.2671162333201016</v>
      </c>
      <c r="AP161" s="6">
        <v>1</v>
      </c>
      <c r="AQ161" s="6">
        <v>111.47500000000001</v>
      </c>
      <c r="AR161" s="6"/>
      <c r="AS161" s="6"/>
      <c r="AT161" s="6">
        <v>1.3256312630313425</v>
      </c>
      <c r="AU161" s="6">
        <v>1</v>
      </c>
      <c r="AV161" s="10"/>
      <c r="AW161" s="13">
        <v>45.041570847890142</v>
      </c>
      <c r="AX161" s="1" t="s">
        <v>150</v>
      </c>
      <c r="AY161" s="17">
        <v>19.2232152230971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54.443905466787349</v>
      </c>
      <c r="BG161" s="18">
        <v>41.751855382924298</v>
      </c>
      <c r="BH161" s="18">
        <v>3.8042391502883537</v>
      </c>
      <c r="BI161" s="15"/>
      <c r="BJ161" s="19">
        <f t="shared" ca="1" si="21"/>
        <v>1</v>
      </c>
      <c r="BK161" s="18">
        <f t="shared" ca="1" si="22"/>
        <v>4.0608691926586706</v>
      </c>
      <c r="BL161" s="17">
        <f t="shared" si="23"/>
        <v>2.2810012453490218</v>
      </c>
      <c r="BM161" s="17">
        <f t="shared" ca="1" si="24"/>
        <v>3.267718070681584</v>
      </c>
      <c r="BN161" s="16">
        <f t="shared" si="25"/>
        <v>3.2243764180153196</v>
      </c>
      <c r="BO161" s="15"/>
      <c r="BP161" s="2"/>
    </row>
    <row r="162" spans="1:68" x14ac:dyDescent="0.2">
      <c r="A162">
        <v>7.45</v>
      </c>
      <c r="B162">
        <v>2.1</v>
      </c>
      <c r="C162">
        <v>0.17588999999999999</v>
      </c>
      <c r="D162">
        <v>-0.14491999999999999</v>
      </c>
      <c r="E162">
        <v>3.388E-2</v>
      </c>
      <c r="F162">
        <v>1.86205</v>
      </c>
      <c r="G162">
        <v>2.09083</v>
      </c>
      <c r="H162" s="15"/>
      <c r="I162" s="11">
        <f t="shared" si="19"/>
        <v>24.442257217847768</v>
      </c>
      <c r="J162" s="10">
        <f t="shared" si="20"/>
        <v>-19.387257217847768</v>
      </c>
      <c r="K162" s="6">
        <v>115</v>
      </c>
      <c r="L162" s="10">
        <v>2531.9881889763733</v>
      </c>
      <c r="M162" s="10">
        <v>1334.3503937007899</v>
      </c>
      <c r="N162" s="10">
        <v>10.5916447944007</v>
      </c>
      <c r="O162" s="10">
        <v>3.4602836219131401</v>
      </c>
      <c r="P162" s="10">
        <v>3.8681497160920317</v>
      </c>
      <c r="Q162" s="10">
        <v>7.3373450964300327E-2</v>
      </c>
      <c r="R162" s="10">
        <v>1.8968617129543033</v>
      </c>
      <c r="S162" s="10">
        <v>28.32403431797858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33</v>
      </c>
      <c r="AA162" s="9">
        <v>3</v>
      </c>
      <c r="AB162" s="7">
        <v>63.29954097860864</v>
      </c>
      <c r="AC162" s="6">
        <v>33.769733473342285</v>
      </c>
      <c r="AD162" s="13">
        <v>2.9307255480490761</v>
      </c>
      <c r="AE162" s="8">
        <v>386.81497160920316</v>
      </c>
      <c r="AF162" s="6">
        <v>289.73175600773948</v>
      </c>
      <c r="AG162" s="6">
        <v>193.40748580460158</v>
      </c>
      <c r="AH162" s="6">
        <v>364.78058448503066</v>
      </c>
      <c r="AI162" s="6">
        <v>5.2718655934202552</v>
      </c>
      <c r="AJ162" s="6"/>
      <c r="AK162" s="6"/>
      <c r="AL162" s="6"/>
      <c r="AM162" s="6"/>
      <c r="AN162" s="6">
        <v>3.4602836219131401</v>
      </c>
      <c r="AO162" s="6">
        <v>1.2852341868089516</v>
      </c>
      <c r="AP162" s="6">
        <v>1</v>
      </c>
      <c r="AQ162" s="6">
        <v>111.47500000000001</v>
      </c>
      <c r="AR162" s="6"/>
      <c r="AS162" s="6"/>
      <c r="AT162" s="6">
        <v>1.2653050212876313</v>
      </c>
      <c r="AU162" s="6">
        <v>1</v>
      </c>
      <c r="AV162" s="10"/>
      <c r="AW162" s="13">
        <v>43.45976340116092</v>
      </c>
      <c r="AX162" s="1" t="s">
        <v>150</v>
      </c>
      <c r="AY162" s="17">
        <v>19.3872572178478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63.29954097860864</v>
      </c>
      <c r="BG162" s="18">
        <v>33.769733473342285</v>
      </c>
      <c r="BH162" s="18">
        <v>2.9307255480490761</v>
      </c>
      <c r="BI162" s="15"/>
      <c r="BJ162" s="19">
        <f t="shared" ca="1" si="21"/>
        <v>1</v>
      </c>
      <c r="BK162" s="18">
        <f t="shared" ca="1" si="22"/>
        <v>3.9002583337751737</v>
      </c>
      <c r="BL162" s="17">
        <f t="shared" si="23"/>
        <v>2.8197180197499647</v>
      </c>
      <c r="BM162" s="17">
        <f t="shared" ca="1" si="24"/>
        <v>3.3283164478140281</v>
      </c>
      <c r="BN162" s="16">
        <f t="shared" si="25"/>
        <v>3.2709978254772305</v>
      </c>
      <c r="BO162" s="15"/>
      <c r="BP162" s="2"/>
    </row>
    <row r="163" spans="1:68" x14ac:dyDescent="0.2">
      <c r="A163">
        <v>7.5</v>
      </c>
      <c r="B163">
        <v>2.2000000000000002</v>
      </c>
      <c r="C163">
        <v>0.17632</v>
      </c>
      <c r="D163">
        <v>-0.1439</v>
      </c>
      <c r="E163">
        <v>3.6740000000000002E-2</v>
      </c>
      <c r="F163">
        <v>1.8600300000000001</v>
      </c>
      <c r="G163">
        <v>2.09118</v>
      </c>
      <c r="H163" s="15"/>
      <c r="I163" s="11">
        <f t="shared" si="19"/>
        <v>24.606299212598422</v>
      </c>
      <c r="J163" s="10">
        <f t="shared" si="20"/>
        <v>-19.551299212598423</v>
      </c>
      <c r="K163" s="6">
        <v>115</v>
      </c>
      <c r="L163" s="10">
        <v>2550.8530183726984</v>
      </c>
      <c r="M163" s="10">
        <v>1342.9790026246744</v>
      </c>
      <c r="N163" s="10">
        <v>10.662729658792649</v>
      </c>
      <c r="O163" s="10">
        <v>3.5736923076923088</v>
      </c>
      <c r="P163" s="10">
        <v>3.9925849358474892</v>
      </c>
      <c r="Q163" s="10">
        <v>8.0474107509232576E-2</v>
      </c>
      <c r="R163" s="10">
        <v>2.015589118385297</v>
      </c>
      <c r="S163" s="10">
        <v>29.08976584410977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33</v>
      </c>
      <c r="AA163" s="9">
        <v>3</v>
      </c>
      <c r="AB163" s="7">
        <v>65.254935894751924</v>
      </c>
      <c r="AC163" s="6">
        <v>31.955174999176364</v>
      </c>
      <c r="AD163" s="13">
        <v>2.7898891060717173</v>
      </c>
      <c r="AE163" s="8">
        <v>399.25849358474892</v>
      </c>
      <c r="AF163" s="6">
        <v>303.2614977791859</v>
      </c>
      <c r="AG163" s="6">
        <v>199.62924679237446</v>
      </c>
      <c r="AH163" s="6">
        <v>379.07045866938074</v>
      </c>
      <c r="AI163" s="6">
        <v>4.9613286303168138</v>
      </c>
      <c r="AJ163" s="6"/>
      <c r="AK163" s="6"/>
      <c r="AL163" s="6"/>
      <c r="AM163" s="6"/>
      <c r="AN163" s="6">
        <v>3.5736923076923088</v>
      </c>
      <c r="AO163" s="6">
        <v>1.3261228902911042</v>
      </c>
      <c r="AP163" s="6">
        <v>1</v>
      </c>
      <c r="AQ163" s="6">
        <v>111.47500000000001</v>
      </c>
      <c r="AR163" s="6"/>
      <c r="AS163" s="6"/>
      <c r="AT163" s="6">
        <v>1.3155759825897562</v>
      </c>
      <c r="AU163" s="6">
        <v>1</v>
      </c>
      <c r="AV163" s="10"/>
      <c r="AW163" s="13">
        <v>45.489224666877881</v>
      </c>
      <c r="AX163" s="1" t="s">
        <v>150</v>
      </c>
      <c r="AY163" s="17">
        <v>19.551299212598401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65.254935894751924</v>
      </c>
      <c r="BG163" s="18">
        <v>31.955174999176364</v>
      </c>
      <c r="BH163" s="18">
        <v>2.7898891060717173</v>
      </c>
      <c r="BI163" s="15"/>
      <c r="BJ163" s="19">
        <f t="shared" ca="1" si="21"/>
        <v>1</v>
      </c>
      <c r="BK163" s="18">
        <f t="shared" ca="1" si="22"/>
        <v>4.0464644962442655</v>
      </c>
      <c r="BL163" s="17">
        <f t="shared" si="23"/>
        <v>2.9617009711178173</v>
      </c>
      <c r="BM163" s="17">
        <f t="shared" ca="1" si="24"/>
        <v>3.3253040476022226</v>
      </c>
      <c r="BN163" s="16">
        <f t="shared" si="25"/>
        <v>3.2709840604316489</v>
      </c>
      <c r="BO163" s="15"/>
      <c r="BP163" s="2"/>
    </row>
    <row r="164" spans="1:68" x14ac:dyDescent="0.2">
      <c r="A164">
        <v>7.55</v>
      </c>
      <c r="B164">
        <v>2.1</v>
      </c>
      <c r="C164">
        <v>0.17696999999999999</v>
      </c>
      <c r="D164">
        <v>-0.14323</v>
      </c>
      <c r="E164">
        <v>3.8719999999999997E-2</v>
      </c>
      <c r="F164">
        <v>1.8593299999999999</v>
      </c>
      <c r="G164">
        <v>2.0920999999999998</v>
      </c>
      <c r="H164" s="15"/>
      <c r="I164" s="11">
        <f t="shared" si="19"/>
        <v>24.77034120734908</v>
      </c>
      <c r="J164" s="10">
        <f t="shared" si="20"/>
        <v>-19.715341207349081</v>
      </c>
      <c r="K164" s="6">
        <v>115</v>
      </c>
      <c r="L164" s="10">
        <v>2569.717847769024</v>
      </c>
      <c r="M164" s="10">
        <v>1351.6076115485591</v>
      </c>
      <c r="N164" s="10">
        <v>10.7338145231846</v>
      </c>
      <c r="O164" s="10">
        <v>3.7451240420096474</v>
      </c>
      <c r="P164" s="10">
        <v>4.1716504244561055</v>
      </c>
      <c r="Q164" s="10">
        <v>8.513826425933517E-2</v>
      </c>
      <c r="R164" s="10">
        <v>2.0408772451357882</v>
      </c>
      <c r="S164" s="10">
        <v>29.619887669892911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33</v>
      </c>
      <c r="AA164" s="9">
        <v>3</v>
      </c>
      <c r="AB164" s="7">
        <v>64.534326435483194</v>
      </c>
      <c r="AC164" s="6">
        <v>32.62542441590989</v>
      </c>
      <c r="AD164" s="13">
        <v>2.8402491486069126</v>
      </c>
      <c r="AE164" s="8">
        <v>417.16504244561054</v>
      </c>
      <c r="AF164" s="6">
        <v>323.21833000394508</v>
      </c>
      <c r="AG164" s="6">
        <v>208.58252122280527</v>
      </c>
      <c r="AH164" s="6">
        <v>388.51350473228524</v>
      </c>
      <c r="AI164" s="6">
        <v>4.8998537387948868</v>
      </c>
      <c r="AJ164" s="6"/>
      <c r="AK164" s="6"/>
      <c r="AL164" s="6"/>
      <c r="AM164" s="6"/>
      <c r="AN164" s="6">
        <v>3.7451240420096474</v>
      </c>
      <c r="AO164" s="6">
        <v>1.370945847274994</v>
      </c>
      <c r="AP164" s="6">
        <v>1</v>
      </c>
      <c r="AQ164" s="6">
        <v>111.47500000000001</v>
      </c>
      <c r="AR164" s="6"/>
      <c r="AS164" s="6"/>
      <c r="AT164" s="6">
        <v>1.3941836204797766</v>
      </c>
      <c r="AU164" s="6">
        <v>1</v>
      </c>
      <c r="AV164" s="10"/>
      <c r="AW164" s="13">
        <v>48.482749500591758</v>
      </c>
      <c r="AX164" s="1" t="s">
        <v>150</v>
      </c>
      <c r="AY164" s="17">
        <v>19.715341207349098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64.534326435483194</v>
      </c>
      <c r="BG164" s="18">
        <v>32.62542441590989</v>
      </c>
      <c r="BH164" s="18">
        <v>2.8402491486069126</v>
      </c>
      <c r="BI164" s="15"/>
      <c r="BJ164" s="19">
        <f t="shared" ca="1" si="21"/>
        <v>1</v>
      </c>
      <c r="BK164" s="18">
        <f t="shared" ca="1" si="22"/>
        <v>4.2716413786160157</v>
      </c>
      <c r="BL164" s="17">
        <f t="shared" si="23"/>
        <v>2.9492349635391935</v>
      </c>
      <c r="BM164" s="17">
        <f t="shared" ca="1" si="24"/>
        <v>3.3041397888580972</v>
      </c>
      <c r="BN164" s="16">
        <f t="shared" si="25"/>
        <v>3.256678207863307</v>
      </c>
      <c r="BO164" s="15"/>
      <c r="BP164" s="2"/>
    </row>
    <row r="165" spans="1:68" x14ac:dyDescent="0.2">
      <c r="A165">
        <v>7.6</v>
      </c>
      <c r="B165">
        <v>2.2000000000000002</v>
      </c>
      <c r="C165">
        <v>0.17668</v>
      </c>
      <c r="D165">
        <v>-0.14363000000000001</v>
      </c>
      <c r="E165">
        <v>4.0030000000000003E-2</v>
      </c>
      <c r="F165">
        <v>1.8590800000000001</v>
      </c>
      <c r="G165">
        <v>2.0924</v>
      </c>
      <c r="H165" s="15"/>
      <c r="I165" s="11">
        <f t="shared" si="19"/>
        <v>24.934383202099735</v>
      </c>
      <c r="J165" s="10">
        <f t="shared" si="20"/>
        <v>-19.879383202099735</v>
      </c>
      <c r="K165" s="6">
        <v>115</v>
      </c>
      <c r="L165" s="10">
        <v>2588.5826771653492</v>
      </c>
      <c r="M165" s="10">
        <v>1360.2362204724436</v>
      </c>
      <c r="N165" s="10">
        <v>10.804899387576551</v>
      </c>
      <c r="O165" s="10">
        <v>3.6686391143911452</v>
      </c>
      <c r="P165" s="10">
        <v>4.1002161120505187</v>
      </c>
      <c r="Q165" s="10">
        <v>8.2353693065243996E-2</v>
      </c>
      <c r="R165" s="10">
        <v>2.0085207904824047</v>
      </c>
      <c r="S165" s="10">
        <v>29.970624837456501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33</v>
      </c>
      <c r="AA165" s="9">
        <v>3</v>
      </c>
      <c r="AB165" s="7">
        <v>64.449798186034002</v>
      </c>
      <c r="AC165" s="6">
        <v>32.703933077621784</v>
      </c>
      <c r="AD165" s="13">
        <v>2.8462687363442085</v>
      </c>
      <c r="AE165" s="8">
        <v>410.0216112050519</v>
      </c>
      <c r="AF165" s="6">
        <v>313.70459740350401</v>
      </c>
      <c r="AG165" s="6">
        <v>205.01080560252592</v>
      </c>
      <c r="AH165" s="6">
        <v>394.2663521118161</v>
      </c>
      <c r="AI165" s="6">
        <v>4.9787883936208637</v>
      </c>
      <c r="AJ165" s="6"/>
      <c r="AK165" s="6"/>
      <c r="AL165" s="6"/>
      <c r="AM165" s="6"/>
      <c r="AN165" s="6">
        <v>3.6686391143911452</v>
      </c>
      <c r="AO165" s="6">
        <v>1.3562925134550416</v>
      </c>
      <c r="AP165" s="6">
        <v>1</v>
      </c>
      <c r="AQ165" s="6">
        <v>111.47500000000001</v>
      </c>
      <c r="AR165" s="6"/>
      <c r="AS165" s="6"/>
      <c r="AT165" s="6">
        <v>1.3392754165726211</v>
      </c>
      <c r="AU165" s="6">
        <v>1</v>
      </c>
      <c r="AV165" s="10"/>
      <c r="AW165" s="13">
        <v>47.055689610525604</v>
      </c>
      <c r="AX165" s="1" t="s">
        <v>150</v>
      </c>
      <c r="AY165" s="17">
        <v>19.879383202099699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64.449798186034002</v>
      </c>
      <c r="BG165" s="18">
        <v>32.703933077621784</v>
      </c>
      <c r="BH165" s="18">
        <v>2.8462687363442085</v>
      </c>
      <c r="BI165" s="15"/>
      <c r="BJ165" s="19">
        <f t="shared" ca="1" si="21"/>
        <v>1</v>
      </c>
      <c r="BK165" s="18">
        <f t="shared" ca="1" si="22"/>
        <v>4.1256433716980085</v>
      </c>
      <c r="BL165" s="17">
        <f t="shared" si="23"/>
        <v>2.9349929065797089</v>
      </c>
      <c r="BM165" s="17">
        <f t="shared" ca="1" si="24"/>
        <v>3.3160571920954252</v>
      </c>
      <c r="BN165" s="16">
        <f t="shared" si="25"/>
        <v>3.2600542147048825</v>
      </c>
      <c r="BO165" s="15"/>
      <c r="BP165" s="2"/>
    </row>
    <row r="166" spans="1:68" x14ac:dyDescent="0.2">
      <c r="A166">
        <v>7.65</v>
      </c>
      <c r="B166">
        <v>2.1</v>
      </c>
      <c r="C166">
        <v>0.17665</v>
      </c>
      <c r="D166">
        <v>-0.14418</v>
      </c>
      <c r="E166">
        <v>4.1919999999999999E-2</v>
      </c>
      <c r="F166">
        <v>1.85808</v>
      </c>
      <c r="G166">
        <v>2.0924499999999999</v>
      </c>
      <c r="H166" s="15"/>
      <c r="I166" s="11">
        <f t="shared" si="19"/>
        <v>25.098425196850393</v>
      </c>
      <c r="J166" s="10">
        <f t="shared" si="20"/>
        <v>-20.043425196850393</v>
      </c>
      <c r="K166" s="6">
        <v>115</v>
      </c>
      <c r="L166" s="10">
        <v>2607.4475065616748</v>
      </c>
      <c r="M166" s="10">
        <v>1368.8648293963283</v>
      </c>
      <c r="N166" s="10">
        <v>10.875984251968504</v>
      </c>
      <c r="O166" s="10">
        <v>3.6607268804995745</v>
      </c>
      <c r="P166" s="10">
        <v>4.0995906436188037</v>
      </c>
      <c r="Q166" s="10">
        <v>7.8524907673368782E-2</v>
      </c>
      <c r="R166" s="10">
        <v>1.9154328931742566</v>
      </c>
      <c r="S166" s="10">
        <v>30.47665021661312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33</v>
      </c>
      <c r="AA166" s="9">
        <v>3</v>
      </c>
      <c r="AB166" s="7">
        <v>62.398673985778984</v>
      </c>
      <c r="AC166" s="6">
        <v>34.600864432583222</v>
      </c>
      <c r="AD166" s="13">
        <v>3.0004615816377989</v>
      </c>
      <c r="AE166" s="8">
        <v>409.95906436188034</v>
      </c>
      <c r="AF166" s="6">
        <v>312.52131703528306</v>
      </c>
      <c r="AG166" s="6">
        <v>204.97953218094017</v>
      </c>
      <c r="AH166" s="6">
        <v>403.2136998441178</v>
      </c>
      <c r="AI166" s="6">
        <v>5.2207519436653262</v>
      </c>
      <c r="AJ166" s="6"/>
      <c r="AK166" s="6"/>
      <c r="AL166" s="6"/>
      <c r="AM166" s="6"/>
      <c r="AN166" s="6">
        <v>3.6607268804995745</v>
      </c>
      <c r="AO166" s="6">
        <v>1.3515095777419317</v>
      </c>
      <c r="AP166" s="6">
        <v>1</v>
      </c>
      <c r="AQ166" s="6">
        <v>111.47500000000001</v>
      </c>
      <c r="AR166" s="6"/>
      <c r="AS166" s="6"/>
      <c r="AT166" s="6">
        <v>1.3223676304902832</v>
      </c>
      <c r="AU166" s="6">
        <v>1</v>
      </c>
      <c r="AV166" s="10"/>
      <c r="AW166" s="13">
        <v>46.878197555292459</v>
      </c>
      <c r="AX166" s="1" t="s">
        <v>150</v>
      </c>
      <c r="AY166" s="17">
        <v>20.0434251968504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62.398673985778984</v>
      </c>
      <c r="BG166" s="18">
        <v>34.600864432583222</v>
      </c>
      <c r="BH166" s="18">
        <v>3.0004615816377989</v>
      </c>
      <c r="BI166" s="15"/>
      <c r="BJ166" s="19">
        <f t="shared" ca="1" si="21"/>
        <v>1</v>
      </c>
      <c r="BK166" s="18">
        <f t="shared" ca="1" si="22"/>
        <v>4.0849422533135691</v>
      </c>
      <c r="BL166" s="17">
        <f t="shared" si="23"/>
        <v>2.8086068025891118</v>
      </c>
      <c r="BM166" s="17">
        <f t="shared" ca="1" si="24"/>
        <v>3.310087606622794</v>
      </c>
      <c r="BN166" s="16">
        <f t="shared" si="25"/>
        <v>3.2505367381800694</v>
      </c>
      <c r="BO166" s="15"/>
      <c r="BP166" s="2"/>
    </row>
    <row r="167" spans="1:68" x14ac:dyDescent="0.2">
      <c r="A167">
        <v>7.7</v>
      </c>
      <c r="B167">
        <v>0.5</v>
      </c>
      <c r="C167">
        <v>0.1767</v>
      </c>
      <c r="D167">
        <v>-0.14387</v>
      </c>
      <c r="E167">
        <v>4.3679999999999997E-2</v>
      </c>
      <c r="F167">
        <v>1.8563799999999999</v>
      </c>
      <c r="G167">
        <v>2.09273</v>
      </c>
      <c r="H167" s="15"/>
      <c r="I167" s="11">
        <f t="shared" si="19"/>
        <v>25.262467191601051</v>
      </c>
      <c r="J167" s="10">
        <f t="shared" si="20"/>
        <v>-20.207467191601051</v>
      </c>
      <c r="K167" s="6">
        <v>115</v>
      </c>
      <c r="L167" s="10">
        <v>2626.3123359580004</v>
      </c>
      <c r="M167" s="10">
        <v>1377.493438320213</v>
      </c>
      <c r="N167" s="10">
        <v>10.947069116360455</v>
      </c>
      <c r="O167" s="10">
        <v>3.6739139369855227</v>
      </c>
      <c r="P167" s="10">
        <v>4.1195632594747753</v>
      </c>
      <c r="Q167" s="10">
        <v>8.0682950348789403E-2</v>
      </c>
      <c r="R167" s="10">
        <v>1.9585316517041687</v>
      </c>
      <c r="S167" s="10">
        <v>30.947869617309237</v>
      </c>
      <c r="T167" s="14" t="s">
        <v>33</v>
      </c>
      <c r="U167" s="6">
        <v>3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33</v>
      </c>
      <c r="AA167" s="9">
        <v>3</v>
      </c>
      <c r="AB167" s="7">
        <v>63.385112074879366</v>
      </c>
      <c r="AC167" s="6">
        <v>33.690615961232254</v>
      </c>
      <c r="AD167" s="13">
        <v>2.9242719638883727</v>
      </c>
      <c r="AE167" s="8">
        <v>411.95632594747747</v>
      </c>
      <c r="AF167" s="6">
        <v>313.76134070090762</v>
      </c>
      <c r="AG167" s="6">
        <v>205.97816297373876</v>
      </c>
      <c r="AH167" s="6">
        <v>411.44503887666076</v>
      </c>
      <c r="AI167" s="6">
        <v>5.1058659130163884</v>
      </c>
      <c r="AJ167" s="6"/>
      <c r="AK167" s="6"/>
      <c r="AL167" s="6"/>
      <c r="AM167" s="6"/>
      <c r="AN167" s="6">
        <v>3.6739139369855227</v>
      </c>
      <c r="AO167" s="6">
        <v>1.3634418455391371</v>
      </c>
      <c r="AP167" s="6">
        <v>1</v>
      </c>
      <c r="AQ167" s="6">
        <v>111.47500000000001</v>
      </c>
      <c r="AR167" s="6"/>
      <c r="AS167" s="6"/>
      <c r="AT167" s="6">
        <v>1.3164213274846033</v>
      </c>
      <c r="AU167" s="6">
        <v>1</v>
      </c>
      <c r="AV167" s="10"/>
      <c r="AW167" s="13">
        <v>47.064201105136142</v>
      </c>
      <c r="AX167" s="1" t="s">
        <v>150</v>
      </c>
      <c r="AY167" s="17">
        <v>20.207467191601101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63.385112074879366</v>
      </c>
      <c r="BG167" s="18">
        <v>33.690615961232254</v>
      </c>
      <c r="BH167" s="18">
        <v>2.9242719638883727</v>
      </c>
      <c r="BI167" s="15"/>
      <c r="BJ167" s="19">
        <f t="shared" ca="1" si="21"/>
        <v>1</v>
      </c>
      <c r="BK167" s="18">
        <f t="shared" ca="1" si="22"/>
        <v>4.0746576548750078</v>
      </c>
      <c r="BL167" s="17">
        <f t="shared" si="23"/>
        <v>2.874955333218836</v>
      </c>
      <c r="BM167" s="17">
        <f t="shared" ca="1" si="24"/>
        <v>3.3161545716454355</v>
      </c>
      <c r="BN167" s="16">
        <f t="shared" si="25"/>
        <v>3.2531451456086473</v>
      </c>
      <c r="BO167" s="15"/>
      <c r="BP167" s="2"/>
    </row>
    <row r="168" spans="1:68" x14ac:dyDescent="0.2">
      <c r="A168">
        <v>7.75</v>
      </c>
      <c r="B168">
        <v>2.1</v>
      </c>
      <c r="C168">
        <v>0.17729</v>
      </c>
      <c r="D168">
        <v>-0.14243</v>
      </c>
      <c r="E168">
        <v>4.5420000000000002E-2</v>
      </c>
      <c r="F168">
        <v>1.85693</v>
      </c>
      <c r="G168">
        <v>2.09463</v>
      </c>
      <c r="H168" s="15"/>
      <c r="I168" s="11">
        <f t="shared" si="19"/>
        <v>25.426509186351705</v>
      </c>
      <c r="J168" s="10">
        <f t="shared" si="20"/>
        <v>-20.371509186351705</v>
      </c>
      <c r="K168" s="6">
        <v>115</v>
      </c>
      <c r="L168" s="10">
        <v>2645.1771653543256</v>
      </c>
      <c r="M168" s="10">
        <v>1386.1220472440975</v>
      </c>
      <c r="N168" s="10">
        <v>11.018153980752405</v>
      </c>
      <c r="O168" s="10">
        <v>3.8295212035197284</v>
      </c>
      <c r="P168" s="10">
        <v>4.2818789767498009</v>
      </c>
      <c r="Q168" s="10">
        <v>9.0707406647517336E-2</v>
      </c>
      <c r="R168" s="10">
        <v>2.1184019244833872</v>
      </c>
      <c r="S168" s="10">
        <v>31.413734252088357</v>
      </c>
      <c r="T168" s="14" t="s">
        <v>33</v>
      </c>
      <c r="U168" s="6">
        <v>3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33</v>
      </c>
      <c r="AA168" s="9">
        <v>3</v>
      </c>
      <c r="AB168" s="7">
        <v>65.996179804250161</v>
      </c>
      <c r="AC168" s="6">
        <v>31.264064988155894</v>
      </c>
      <c r="AD168" s="13">
        <v>2.7397552075939511</v>
      </c>
      <c r="AE168" s="8">
        <v>428.18789767498009</v>
      </c>
      <c r="AF168" s="6">
        <v>331.74761159230326</v>
      </c>
      <c r="AG168" s="6">
        <v>214.09394883749005</v>
      </c>
      <c r="AH168" s="6">
        <v>419.56622272462528</v>
      </c>
      <c r="AI168" s="6">
        <v>4.7205395182213552</v>
      </c>
      <c r="AJ168" s="6"/>
      <c r="AK168" s="6"/>
      <c r="AL168" s="6"/>
      <c r="AM168" s="6"/>
      <c r="AN168" s="6">
        <v>3.8295212035197284</v>
      </c>
      <c r="AO168" s="6">
        <v>1.4168049106964578</v>
      </c>
      <c r="AP168" s="6">
        <v>1</v>
      </c>
      <c r="AQ168" s="6">
        <v>111.47500000000001</v>
      </c>
      <c r="AR168" s="6"/>
      <c r="AS168" s="6"/>
      <c r="AT168" s="6">
        <v>1.3838258059029291</v>
      </c>
      <c r="AU168" s="6">
        <v>1</v>
      </c>
      <c r="AV168" s="10"/>
      <c r="AW168" s="13">
        <v>49.762141738845486</v>
      </c>
      <c r="AX168" s="1" t="s">
        <v>150</v>
      </c>
      <c r="AY168" s="17">
        <v>20.371509186351702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65.996179804250161</v>
      </c>
      <c r="BG168" s="18">
        <v>31.264064988155894</v>
      </c>
      <c r="BH168" s="18">
        <v>2.7397552075939511</v>
      </c>
      <c r="BI168" s="15"/>
      <c r="BJ168" s="19">
        <f t="shared" ca="1" si="21"/>
        <v>1</v>
      </c>
      <c r="BK168" s="18">
        <f t="shared" ca="1" si="22"/>
        <v>4.2698843149581673</v>
      </c>
      <c r="BL168" s="17">
        <f t="shared" si="23"/>
        <v>3.0651742332959726</v>
      </c>
      <c r="BM168" s="17">
        <f t="shared" ca="1" si="24"/>
        <v>3.3128878504166881</v>
      </c>
      <c r="BN168" s="16">
        <f t="shared" si="25"/>
        <v>3.254344201954523</v>
      </c>
      <c r="BO168" s="15"/>
      <c r="BP168" s="2"/>
    </row>
    <row r="169" spans="1:68" x14ac:dyDescent="0.2">
      <c r="A169">
        <v>7.8</v>
      </c>
      <c r="B169">
        <v>2.2000000000000002</v>
      </c>
      <c r="C169">
        <v>0.17754</v>
      </c>
      <c r="D169">
        <v>-0.14235999999999999</v>
      </c>
      <c r="E169">
        <v>5.1240000000000001E-2</v>
      </c>
      <c r="F169">
        <v>1.8540300000000001</v>
      </c>
      <c r="G169">
        <v>2.0939000000000001</v>
      </c>
      <c r="H169" s="15"/>
      <c r="I169" s="11">
        <f t="shared" si="19"/>
        <v>25.590551181102359</v>
      </c>
      <c r="J169" s="10">
        <f t="shared" si="20"/>
        <v>-20.53555118110236</v>
      </c>
      <c r="K169" s="6">
        <v>115</v>
      </c>
      <c r="L169" s="10">
        <v>2664.0419947506507</v>
      </c>
      <c r="M169" s="10">
        <v>1394.750656167982</v>
      </c>
      <c r="N169" s="10">
        <v>11.089238845144356</v>
      </c>
      <c r="O169" s="10">
        <v>3.895456485949476</v>
      </c>
      <c r="P169" s="10">
        <v>4.3702528702781507</v>
      </c>
      <c r="Q169" s="10">
        <v>9.1194706606483378E-2</v>
      </c>
      <c r="R169" s="10">
        <v>2.0867146436009127</v>
      </c>
      <c r="S169" s="10">
        <v>32.971971133935746</v>
      </c>
      <c r="T169" s="14" t="s">
        <v>33</v>
      </c>
      <c r="U169" s="6">
        <v>3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33</v>
      </c>
      <c r="AA169" s="9">
        <v>3</v>
      </c>
      <c r="AB169" s="7">
        <v>64.981769188846997</v>
      </c>
      <c r="AC169" s="6">
        <v>32.209448390745834</v>
      </c>
      <c r="AD169" s="13">
        <v>2.8087824204071761</v>
      </c>
      <c r="AE169" s="8">
        <v>437.02528702781512</v>
      </c>
      <c r="AF169" s="6">
        <v>341.03484439585475</v>
      </c>
      <c r="AG169" s="6">
        <v>218.51264351390753</v>
      </c>
      <c r="AH169" s="6">
        <v>450.15906422656565</v>
      </c>
      <c r="AI169" s="6">
        <v>4.7922220849246671</v>
      </c>
      <c r="AJ169" s="6"/>
      <c r="AK169" s="6"/>
      <c r="AL169" s="6"/>
      <c r="AM169" s="6"/>
      <c r="AN169" s="6">
        <v>3.895456485949476</v>
      </c>
      <c r="AO169" s="6">
        <v>1.4370044402243347</v>
      </c>
      <c r="AP169" s="6">
        <v>1</v>
      </c>
      <c r="AQ169" s="6">
        <v>111.47500000000001</v>
      </c>
      <c r="AR169" s="6"/>
      <c r="AS169" s="6"/>
      <c r="AT169" s="6">
        <v>1.4124397963176005</v>
      </c>
      <c r="AU169" s="6">
        <v>1</v>
      </c>
      <c r="AV169" s="10"/>
      <c r="AW169" s="13">
        <v>51.155226659378215</v>
      </c>
      <c r="AX169" s="1" t="s">
        <v>150</v>
      </c>
      <c r="AY169" s="17">
        <v>20.535551181102399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64.981769188846997</v>
      </c>
      <c r="BG169" s="18">
        <v>32.209448390745834</v>
      </c>
      <c r="BH169" s="18">
        <v>2.8087824204071761</v>
      </c>
      <c r="BI169" s="15"/>
      <c r="BJ169" s="19">
        <f t="shared" ca="1" si="21"/>
        <v>1</v>
      </c>
      <c r="BK169" s="18">
        <f t="shared" ca="1" si="22"/>
        <v>4.3566667052163108</v>
      </c>
      <c r="BL169" s="17">
        <f t="shared" si="23"/>
        <v>3.0015716515854005</v>
      </c>
      <c r="BM169" s="17">
        <f t="shared" ca="1" si="24"/>
        <v>3.3007089889541135</v>
      </c>
      <c r="BN169" s="16">
        <f t="shared" si="25"/>
        <v>3.2434280567943072</v>
      </c>
      <c r="BO169" s="15"/>
      <c r="BP169" s="2"/>
    </row>
    <row r="170" spans="1:68" x14ac:dyDescent="0.2">
      <c r="A170">
        <v>7.85</v>
      </c>
      <c r="B170">
        <v>2.2000000000000002</v>
      </c>
      <c r="C170">
        <v>0.17754</v>
      </c>
      <c r="D170">
        <v>-0.14233000000000001</v>
      </c>
      <c r="E170">
        <v>5.3789999999999998E-2</v>
      </c>
      <c r="F170">
        <v>1.84968</v>
      </c>
      <c r="G170">
        <v>2.0924299999999998</v>
      </c>
      <c r="H170" s="15"/>
      <c r="I170" s="11">
        <f t="shared" si="19"/>
        <v>25.754593175853017</v>
      </c>
      <c r="J170" s="10">
        <f t="shared" si="20"/>
        <v>-20.699593175853018</v>
      </c>
      <c r="K170" s="6">
        <v>115</v>
      </c>
      <c r="L170" s="10">
        <v>2682.9068241469763</v>
      </c>
      <c r="M170" s="10">
        <v>1403.3792650918667</v>
      </c>
      <c r="N170" s="10">
        <v>11.160323709536307</v>
      </c>
      <c r="O170" s="10">
        <v>3.895456485949476</v>
      </c>
      <c r="P170" s="10">
        <v>4.3800842205017654</v>
      </c>
      <c r="Q170" s="10">
        <v>9.1403549446040039E-2</v>
      </c>
      <c r="R170" s="10">
        <v>2.0867989025920877</v>
      </c>
      <c r="S170" s="10">
        <v>33.654703788353416</v>
      </c>
      <c r="T170" s="14" t="s">
        <v>33</v>
      </c>
      <c r="U170" s="6">
        <v>3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33</v>
      </c>
      <c r="AA170" s="9">
        <v>3</v>
      </c>
      <c r="AB170" s="7">
        <v>65.095765508828961</v>
      </c>
      <c r="AC170" s="6">
        <v>32.103365039136619</v>
      </c>
      <c r="AD170" s="13">
        <v>2.8008694520344135</v>
      </c>
      <c r="AE170" s="8">
        <v>438.00842205017653</v>
      </c>
      <c r="AF170" s="6">
        <v>341.08177798708431</v>
      </c>
      <c r="AG170" s="6">
        <v>219.00421102508827</v>
      </c>
      <c r="AH170" s="6">
        <v>462.74153304995195</v>
      </c>
      <c r="AI170" s="6">
        <v>4.7920285886573168</v>
      </c>
      <c r="AJ170" s="6"/>
      <c r="AK170" s="6"/>
      <c r="AL170" s="6"/>
      <c r="AM170" s="6"/>
      <c r="AN170" s="6">
        <v>3.895456485949476</v>
      </c>
      <c r="AO170" s="6">
        <v>1.4428919755265877</v>
      </c>
      <c r="AP170" s="6">
        <v>1</v>
      </c>
      <c r="AQ170" s="6">
        <v>111.47500000000001</v>
      </c>
      <c r="AR170" s="6"/>
      <c r="AS170" s="6"/>
      <c r="AT170" s="6">
        <v>1.4007496829643795</v>
      </c>
      <c r="AU170" s="6">
        <v>1</v>
      </c>
      <c r="AV170" s="10"/>
      <c r="AW170" s="13">
        <v>51.162266698062645</v>
      </c>
      <c r="AX170" s="1" t="s">
        <v>150</v>
      </c>
      <c r="AY170" s="17">
        <v>20.699593175853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65.095765508828961</v>
      </c>
      <c r="BG170" s="18">
        <v>32.103365039136619</v>
      </c>
      <c r="BH170" s="18">
        <v>2.8008694520344135</v>
      </c>
      <c r="BI170" s="15"/>
      <c r="BJ170" s="19">
        <f t="shared" ca="1" si="21"/>
        <v>1</v>
      </c>
      <c r="BK170" s="18">
        <f t="shared" ca="1" si="22"/>
        <v>4.3304484881773782</v>
      </c>
      <c r="BL170" s="17">
        <f t="shared" si="23"/>
        <v>3.0080505072387602</v>
      </c>
      <c r="BM170" s="17">
        <f t="shared" ca="1" si="24"/>
        <v>3.3034388597732356</v>
      </c>
      <c r="BN170" s="16">
        <f t="shared" si="25"/>
        <v>3.242577452921902</v>
      </c>
      <c r="BO170" s="15"/>
      <c r="BP170" s="2"/>
    </row>
    <row r="171" spans="1:68" x14ac:dyDescent="0.2">
      <c r="A171">
        <v>7.9</v>
      </c>
      <c r="B171">
        <v>2.1</v>
      </c>
      <c r="C171">
        <v>0.17793</v>
      </c>
      <c r="D171">
        <v>-0.14085</v>
      </c>
      <c r="E171">
        <v>5.5620000000000003E-2</v>
      </c>
      <c r="F171">
        <v>1.8509</v>
      </c>
      <c r="G171">
        <v>2.0952000000000002</v>
      </c>
      <c r="H171" s="15"/>
      <c r="I171" s="11">
        <f t="shared" si="19"/>
        <v>25.918635170603675</v>
      </c>
      <c r="J171" s="10">
        <f t="shared" si="20"/>
        <v>-20.863635170603676</v>
      </c>
      <c r="K171" s="6">
        <v>115</v>
      </c>
      <c r="L171" s="10">
        <v>2701.7716535433019</v>
      </c>
      <c r="M171" s="10">
        <v>1412.0078740157514</v>
      </c>
      <c r="N171" s="10">
        <v>11.231408573928258</v>
      </c>
      <c r="O171" s="10">
        <v>3.9983155265398818</v>
      </c>
      <c r="P171" s="10">
        <v>4.4899987006644118</v>
      </c>
      <c r="Q171" s="10">
        <v>0.10170646286417716</v>
      </c>
      <c r="R171" s="10">
        <v>2.2651780021479082</v>
      </c>
      <c r="S171" s="10">
        <v>34.14466486975904</v>
      </c>
      <c r="T171" s="14" t="s">
        <v>33</v>
      </c>
      <c r="U171" s="6">
        <v>3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68.645414982934085</v>
      </c>
      <c r="AC171" s="6">
        <v>28.782822792237255</v>
      </c>
      <c r="AD171" s="13">
        <v>2.5717622248286647</v>
      </c>
      <c r="AE171" s="8">
        <v>448.99987006644113</v>
      </c>
      <c r="AF171" s="6">
        <v>352.90319745349416</v>
      </c>
      <c r="AG171" s="6">
        <v>224.49993503322059</v>
      </c>
      <c r="AH171" s="6">
        <v>471.35841522851899</v>
      </c>
      <c r="AI171" s="6">
        <v>4.4146640972663986</v>
      </c>
      <c r="AJ171" s="6"/>
      <c r="AK171" s="6"/>
      <c r="AL171" s="6"/>
      <c r="AM171" s="6"/>
      <c r="AN171" s="6">
        <v>3.9983155265398818</v>
      </c>
      <c r="AO171" s="6">
        <v>1.4868634359602539</v>
      </c>
      <c r="AP171" s="6">
        <v>1</v>
      </c>
      <c r="AQ171" s="6">
        <v>111.47500000000001</v>
      </c>
      <c r="AR171" s="6"/>
      <c r="AS171" s="6"/>
      <c r="AT171" s="6">
        <v>1.4396424103322389</v>
      </c>
      <c r="AU171" s="6">
        <v>1</v>
      </c>
      <c r="AV171" s="10"/>
      <c r="AW171" s="13">
        <v>52.935479618024125</v>
      </c>
      <c r="AX171" s="1" t="s">
        <v>150</v>
      </c>
      <c r="AY171" s="17">
        <v>20.8636351706037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68.645414982934085</v>
      </c>
      <c r="BG171" s="18">
        <v>28.782822792237255</v>
      </c>
      <c r="BH171" s="18">
        <v>2.5717622248286647</v>
      </c>
      <c r="BI171" s="15"/>
      <c r="BJ171" s="19">
        <f t="shared" ca="1" si="21"/>
        <v>1</v>
      </c>
      <c r="BK171" s="18">
        <f t="shared" ca="1" si="22"/>
        <v>4.4463107205841865</v>
      </c>
      <c r="BL171" s="17">
        <f t="shared" si="23"/>
        <v>3.2399746982673068</v>
      </c>
      <c r="BM171" s="17">
        <f t="shared" ca="1" si="24"/>
        <v>3.310356381320434</v>
      </c>
      <c r="BN171" s="16">
        <f t="shared" si="25"/>
        <v>3.2502208448217149</v>
      </c>
      <c r="BO171" s="15"/>
      <c r="BP171" s="2"/>
    </row>
    <row r="172" spans="1:68" x14ac:dyDescent="0.2">
      <c r="A172">
        <v>7.95</v>
      </c>
      <c r="B172">
        <v>2.1</v>
      </c>
      <c r="C172">
        <v>0.17829</v>
      </c>
      <c r="D172">
        <v>-0.13930999999999999</v>
      </c>
      <c r="E172">
        <v>5.747E-2</v>
      </c>
      <c r="F172">
        <v>1.8510800000000001</v>
      </c>
      <c r="G172">
        <v>2.0968800000000001</v>
      </c>
      <c r="H172" s="15"/>
      <c r="I172" s="11">
        <f t="shared" si="19"/>
        <v>26.08267716535433</v>
      </c>
      <c r="J172" s="10">
        <f t="shared" si="20"/>
        <v>-21.02767716535433</v>
      </c>
      <c r="K172" s="6">
        <v>115</v>
      </c>
      <c r="L172" s="10">
        <v>2720.6364829396271</v>
      </c>
      <c r="M172" s="10">
        <v>1420.6364829396359</v>
      </c>
      <c r="N172" s="10">
        <v>11.302493438320209</v>
      </c>
      <c r="O172" s="10">
        <v>4.0932623332387177</v>
      </c>
      <c r="P172" s="10">
        <v>4.5920780555646932</v>
      </c>
      <c r="Q172" s="10">
        <v>0.11242706196142797</v>
      </c>
      <c r="R172" s="10">
        <v>2.4482829037539671</v>
      </c>
      <c r="S172" s="10">
        <v>34.639980717081656</v>
      </c>
      <c r="T172" s="14" t="s">
        <v>33</v>
      </c>
      <c r="U172" s="6">
        <v>3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72.390553344489959</v>
      </c>
      <c r="AC172" s="6">
        <v>25.257566199131887</v>
      </c>
      <c r="AD172" s="13">
        <v>2.3518804563781517</v>
      </c>
      <c r="AE172" s="8">
        <v>459.20780555646934</v>
      </c>
      <c r="AF172" s="6">
        <v>363.80283747727287</v>
      </c>
      <c r="AG172" s="6">
        <v>229.60390277823467</v>
      </c>
      <c r="AH172" s="6">
        <v>480.08545259166402</v>
      </c>
      <c r="AI172" s="6">
        <v>4.0844952945049524</v>
      </c>
      <c r="AJ172" s="6"/>
      <c r="AK172" s="6"/>
      <c r="AL172" s="6"/>
      <c r="AM172" s="6"/>
      <c r="AN172" s="6">
        <v>4.0932623332387177</v>
      </c>
      <c r="AO172" s="6">
        <v>1.5293816130099591</v>
      </c>
      <c r="AP172" s="6">
        <v>1</v>
      </c>
      <c r="AQ172" s="6">
        <v>111.47500000000001</v>
      </c>
      <c r="AR172" s="6"/>
      <c r="AS172" s="6"/>
      <c r="AT172" s="6">
        <v>1.4740482035615354</v>
      </c>
      <c r="AU172" s="6">
        <v>1</v>
      </c>
      <c r="AV172" s="10"/>
      <c r="AW172" s="13">
        <v>54.570425621590935</v>
      </c>
      <c r="AX172" s="1" t="s">
        <v>150</v>
      </c>
      <c r="AY172" s="17">
        <v>21.027677165354302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72.390553344489959</v>
      </c>
      <c r="BG172" s="18">
        <v>25.257566199131887</v>
      </c>
      <c r="BH172" s="18">
        <v>2.3518804563781517</v>
      </c>
      <c r="BI172" s="15"/>
      <c r="BJ172" s="19">
        <f t="shared" ca="1" si="21"/>
        <v>1</v>
      </c>
      <c r="BK172" s="18">
        <f t="shared" ca="1" si="22"/>
        <v>4.549735070026637</v>
      </c>
      <c r="BL172" s="17">
        <f t="shared" si="23"/>
        <v>3.4788186136572614</v>
      </c>
      <c r="BM172" s="17">
        <f t="shared" ca="1" si="24"/>
        <v>3.3181416575377018</v>
      </c>
      <c r="BN172" s="16">
        <f t="shared" si="25"/>
        <v>3.2582211853135497</v>
      </c>
      <c r="BO172" s="15"/>
      <c r="BP172" s="2"/>
    </row>
    <row r="173" spans="1:68" x14ac:dyDescent="0.2">
      <c r="A173">
        <v>8</v>
      </c>
      <c r="B173">
        <v>2.2000000000000002</v>
      </c>
      <c r="C173">
        <v>0.17837</v>
      </c>
      <c r="D173">
        <v>-0.13924</v>
      </c>
      <c r="E173">
        <v>5.9159999999999997E-2</v>
      </c>
      <c r="F173">
        <v>1.8492500000000001</v>
      </c>
      <c r="G173">
        <v>2.097</v>
      </c>
      <c r="H173" s="15"/>
      <c r="I173" s="11">
        <f t="shared" si="19"/>
        <v>26.246719160104984</v>
      </c>
      <c r="J173" s="10">
        <f t="shared" si="20"/>
        <v>-21.191719160104984</v>
      </c>
      <c r="K173" s="6">
        <v>115</v>
      </c>
      <c r="L173" s="10">
        <v>2739.5013123359522</v>
      </c>
      <c r="M173" s="10">
        <v>1429.2650918635204</v>
      </c>
      <c r="N173" s="10">
        <v>11.37357830271216</v>
      </c>
      <c r="O173" s="10">
        <v>4.1143616236162366</v>
      </c>
      <c r="P173" s="10">
        <v>4.6196930251100197</v>
      </c>
      <c r="Q173" s="10">
        <v>0.11291436192039381</v>
      </c>
      <c r="R173" s="10">
        <v>2.4441962118836829</v>
      </c>
      <c r="S173" s="10">
        <v>35.092458437068267</v>
      </c>
      <c r="T173" s="14" t="s">
        <v>33</v>
      </c>
      <c r="U173" s="6">
        <v>3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155</v>
      </c>
      <c r="AA173" s="9">
        <v>2</v>
      </c>
      <c r="AB173" s="7">
        <v>72.217523906829697</v>
      </c>
      <c r="AC173" s="6">
        <v>25.420616197298699</v>
      </c>
      <c r="AD173" s="13">
        <v>2.3618598958716008</v>
      </c>
      <c r="AE173" s="8">
        <v>461.96930251100196</v>
      </c>
      <c r="AF173" s="6">
        <v>365.94196157693915</v>
      </c>
      <c r="AG173" s="6">
        <v>230.98465125550098</v>
      </c>
      <c r="AH173" s="6">
        <v>487.93124847818274</v>
      </c>
      <c r="AI173" s="6">
        <v>4.0913245636254558</v>
      </c>
      <c r="AJ173" s="6"/>
      <c r="AK173" s="6"/>
      <c r="AL173" s="6"/>
      <c r="AM173" s="6"/>
      <c r="AN173" s="6">
        <v>4.1143616236162366</v>
      </c>
      <c r="AO173" s="6">
        <v>1.5390102499438554</v>
      </c>
      <c r="AP173" s="6">
        <v>1</v>
      </c>
      <c r="AQ173" s="6">
        <v>111.47500000000001</v>
      </c>
      <c r="AR173" s="6"/>
      <c r="AS173" s="6"/>
      <c r="AT173" s="6">
        <v>1.4709556505106469</v>
      </c>
      <c r="AU173" s="6">
        <v>1</v>
      </c>
      <c r="AV173" s="10"/>
      <c r="AW173" s="13">
        <v>54.891294236540872</v>
      </c>
      <c r="AX173" s="1" t="s">
        <v>150</v>
      </c>
      <c r="AY173" s="17">
        <v>21.191719160104999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72.217523906829697</v>
      </c>
      <c r="BG173" s="18">
        <v>25.420616197298699</v>
      </c>
      <c r="BH173" s="18">
        <v>2.3618598958716008</v>
      </c>
      <c r="BI173" s="15"/>
      <c r="BJ173" s="19">
        <f t="shared" ca="1" si="21"/>
        <v>1</v>
      </c>
      <c r="BK173" s="18">
        <f t="shared" ca="1" si="22"/>
        <v>4.5477111103366665</v>
      </c>
      <c r="BL173" s="17">
        <f t="shared" si="23"/>
        <v>3.4743496684573798</v>
      </c>
      <c r="BM173" s="17">
        <f t="shared" ca="1" si="24"/>
        <v>3.3180091199789103</v>
      </c>
      <c r="BN173" s="16">
        <f t="shared" si="25"/>
        <v>3.2555987219538021</v>
      </c>
      <c r="BO173" s="15"/>
      <c r="BP173" s="2"/>
    </row>
    <row r="174" spans="1:68" x14ac:dyDescent="0.2">
      <c r="A174">
        <v>8.0500000000000007</v>
      </c>
      <c r="B174">
        <v>2.1</v>
      </c>
      <c r="C174">
        <v>0.1784</v>
      </c>
      <c r="D174">
        <v>-0.13947999999999999</v>
      </c>
      <c r="E174">
        <v>6.1150000000000003E-2</v>
      </c>
      <c r="F174">
        <v>1.84873</v>
      </c>
      <c r="G174">
        <v>2.0962000000000001</v>
      </c>
      <c r="H174" s="15"/>
      <c r="I174" s="11">
        <f t="shared" si="19"/>
        <v>26.410761154855646</v>
      </c>
      <c r="J174" s="10">
        <f t="shared" si="20"/>
        <v>-21.355761154855646</v>
      </c>
      <c r="K174" s="6">
        <v>115</v>
      </c>
      <c r="L174" s="10">
        <v>2758.3661417322783</v>
      </c>
      <c r="M174" s="10">
        <v>1437.8937007874051</v>
      </c>
      <c r="N174" s="10">
        <v>11.444663167104114</v>
      </c>
      <c r="O174" s="10">
        <v>4.1222738575078068</v>
      </c>
      <c r="P174" s="10">
        <v>4.6352775676074698</v>
      </c>
      <c r="Q174" s="10">
        <v>0.11124361920393923</v>
      </c>
      <c r="R174" s="10">
        <v>2.3999343638305222</v>
      </c>
      <c r="S174" s="10">
        <v>35.62525764580991</v>
      </c>
      <c r="T174" s="14" t="s">
        <v>33</v>
      </c>
      <c r="U174" s="6">
        <v>3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155</v>
      </c>
      <c r="AA174" s="9">
        <v>2</v>
      </c>
      <c r="AB174" s="7">
        <v>71.19418528735946</v>
      </c>
      <c r="AC174" s="6">
        <v>26.384801712091189</v>
      </c>
      <c r="AD174" s="13">
        <v>2.4210130005493555</v>
      </c>
      <c r="AE174" s="8">
        <v>463.52775676074697</v>
      </c>
      <c r="AF174" s="6">
        <v>366.66574131803173</v>
      </c>
      <c r="AG174" s="6">
        <v>231.76387838037348</v>
      </c>
      <c r="AH174" s="6">
        <v>497.42937213337638</v>
      </c>
      <c r="AI174" s="6">
        <v>4.1667806214662697</v>
      </c>
      <c r="AJ174" s="6"/>
      <c r="AK174" s="6"/>
      <c r="AL174" s="6"/>
      <c r="AM174" s="6"/>
      <c r="AN174" s="6">
        <v>4.1222738575078068</v>
      </c>
      <c r="AO174" s="6">
        <v>1.5424071674344904</v>
      </c>
      <c r="AP174" s="6">
        <v>1</v>
      </c>
      <c r="AQ174" s="6">
        <v>111.47500000000001</v>
      </c>
      <c r="AR174" s="6"/>
      <c r="AS174" s="6"/>
      <c r="AT174" s="6">
        <v>1.4619854063390116</v>
      </c>
      <c r="AU174" s="6">
        <v>1</v>
      </c>
      <c r="AV174" s="10"/>
      <c r="AW174" s="13">
        <v>54.99986119770476</v>
      </c>
      <c r="AX174" s="1" t="s">
        <v>150</v>
      </c>
      <c r="AY174" s="17">
        <v>21.3557611548556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71.19418528735946</v>
      </c>
      <c r="BG174" s="18">
        <v>26.384801712091189</v>
      </c>
      <c r="BH174" s="18">
        <v>2.4210130005493555</v>
      </c>
      <c r="BI174" s="15"/>
      <c r="BJ174" s="19">
        <f t="shared" ca="1" si="21"/>
        <v>1</v>
      </c>
      <c r="BK174" s="18">
        <f t="shared" ca="1" si="22"/>
        <v>4.5289780391391385</v>
      </c>
      <c r="BL174" s="17">
        <f t="shared" si="23"/>
        <v>3.4164739173040219</v>
      </c>
      <c r="BM174" s="17">
        <f t="shared" ca="1" si="24"/>
        <v>3.3156644850113146</v>
      </c>
      <c r="BN174" s="16">
        <f t="shared" si="25"/>
        <v>3.2504124470798015</v>
      </c>
      <c r="BO174" s="15"/>
      <c r="BP174" s="2"/>
    </row>
    <row r="175" spans="1:68" x14ac:dyDescent="0.2">
      <c r="A175">
        <v>8.1</v>
      </c>
      <c r="B175">
        <v>2.1</v>
      </c>
      <c r="C175">
        <v>0.17860000000000001</v>
      </c>
      <c r="D175">
        <v>-0.13911999999999999</v>
      </c>
      <c r="E175">
        <v>6.3049999999999995E-2</v>
      </c>
      <c r="F175">
        <v>1.84718</v>
      </c>
      <c r="G175">
        <v>2.0973299999999999</v>
      </c>
      <c r="H175" s="15"/>
      <c r="I175" s="11">
        <f t="shared" si="19"/>
        <v>26.574803149606296</v>
      </c>
      <c r="J175" s="10">
        <f t="shared" si="20"/>
        <v>-21.519803149606297</v>
      </c>
      <c r="K175" s="6">
        <v>115</v>
      </c>
      <c r="L175" s="10">
        <v>2777.230971128603</v>
      </c>
      <c r="M175" s="10">
        <v>1446.5223097112894</v>
      </c>
      <c r="N175" s="10">
        <v>11.515748031496061</v>
      </c>
      <c r="O175" s="10">
        <v>4.1750220834516059</v>
      </c>
      <c r="P175" s="10">
        <v>4.6953511133257262</v>
      </c>
      <c r="Q175" s="10">
        <v>0.11374973327862122</v>
      </c>
      <c r="R175" s="10">
        <v>2.4226033481456097</v>
      </c>
      <c r="S175" s="10">
        <v>36.133960407925031</v>
      </c>
      <c r="T175" s="14" t="s">
        <v>33</v>
      </c>
      <c r="U175" s="6">
        <v>3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71.435862794128042</v>
      </c>
      <c r="AC175" s="6">
        <v>26.157127418947553</v>
      </c>
      <c r="AD175" s="13">
        <v>2.407009786924406</v>
      </c>
      <c r="AE175" s="8">
        <v>469.53511133257263</v>
      </c>
      <c r="AF175" s="6">
        <v>372.62352143804281</v>
      </c>
      <c r="AG175" s="6">
        <v>234.76755566628631</v>
      </c>
      <c r="AH175" s="6">
        <v>506.43179745796738</v>
      </c>
      <c r="AI175" s="6">
        <v>4.1277908773859062</v>
      </c>
      <c r="AJ175" s="6"/>
      <c r="AK175" s="6"/>
      <c r="AL175" s="6"/>
      <c r="AM175" s="6"/>
      <c r="AN175" s="6">
        <v>4.1750220834516059</v>
      </c>
      <c r="AO175" s="6">
        <v>1.5616028526163432</v>
      </c>
      <c r="AP175" s="6">
        <v>1</v>
      </c>
      <c r="AQ175" s="6">
        <v>111.47500000000001</v>
      </c>
      <c r="AR175" s="6"/>
      <c r="AS175" s="6"/>
      <c r="AT175" s="6">
        <v>1.4749012202603344</v>
      </c>
      <c r="AU175" s="6">
        <v>1</v>
      </c>
      <c r="AV175" s="10"/>
      <c r="AW175" s="13">
        <v>55.893528215706418</v>
      </c>
      <c r="AX175" s="1" t="s">
        <v>150</v>
      </c>
      <c r="AY175" s="17">
        <v>21.5198031496063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71.435862794128042</v>
      </c>
      <c r="BG175" s="18">
        <v>26.157127418947553</v>
      </c>
      <c r="BH175" s="18">
        <v>2.407009786924406</v>
      </c>
      <c r="BI175" s="15"/>
      <c r="BJ175" s="19">
        <f t="shared" ca="1" si="21"/>
        <v>1</v>
      </c>
      <c r="BK175" s="18">
        <f t="shared" ca="1" si="22"/>
        <v>4.5719801285628483</v>
      </c>
      <c r="BL175" s="17">
        <f t="shared" si="23"/>
        <v>3.4399403545794454</v>
      </c>
      <c r="BM175" s="17">
        <f t="shared" ca="1" si="24"/>
        <v>3.3137568952492367</v>
      </c>
      <c r="BN175" s="16">
        <f t="shared" si="25"/>
        <v>3.247560948926445</v>
      </c>
      <c r="BO175" s="15"/>
      <c r="BP175" s="2"/>
    </row>
    <row r="176" spans="1:68" x14ac:dyDescent="0.2">
      <c r="A176">
        <v>8.15</v>
      </c>
      <c r="B176">
        <v>2.1</v>
      </c>
      <c r="C176">
        <v>0.17896999999999999</v>
      </c>
      <c r="D176">
        <v>-0.13839000000000001</v>
      </c>
      <c r="E176">
        <v>6.5119999999999997E-2</v>
      </c>
      <c r="F176">
        <v>1.84795</v>
      </c>
      <c r="G176">
        <v>2.09883</v>
      </c>
      <c r="H176" s="15"/>
      <c r="I176" s="11">
        <f t="shared" si="19"/>
        <v>26.738845144356954</v>
      </c>
      <c r="J176" s="10">
        <f t="shared" si="20"/>
        <v>-21.683845144356955</v>
      </c>
      <c r="K176" s="6">
        <v>115</v>
      </c>
      <c r="L176" s="10">
        <v>2796.0958005249286</v>
      </c>
      <c r="M176" s="10">
        <v>1455.1509186351741</v>
      </c>
      <c r="N176" s="10">
        <v>11.586832895888014</v>
      </c>
      <c r="O176" s="10">
        <v>4.2726063014476274</v>
      </c>
      <c r="P176" s="10">
        <v>4.8009160744444461</v>
      </c>
      <c r="Q176" s="10">
        <v>0.11883157570783731</v>
      </c>
      <c r="R176" s="10">
        <v>2.4751854409699985</v>
      </c>
      <c r="S176" s="10">
        <v>36.688178680334666</v>
      </c>
      <c r="T176" s="14" t="s">
        <v>33</v>
      </c>
      <c r="U176" s="6">
        <v>3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155</v>
      </c>
      <c r="AA176" s="9">
        <v>2</v>
      </c>
      <c r="AB176" s="7">
        <v>72.082177703755647</v>
      </c>
      <c r="AC176" s="6">
        <v>25.548154469773834</v>
      </c>
      <c r="AD176" s="13">
        <v>2.3696678264705135</v>
      </c>
      <c r="AE176" s="8">
        <v>480.09160744444461</v>
      </c>
      <c r="AF176" s="6">
        <v>383.9332327816378</v>
      </c>
      <c r="AG176" s="6">
        <v>240.0458037222223</v>
      </c>
      <c r="AH176" s="6">
        <v>516.37054185147394</v>
      </c>
      <c r="AI176" s="6">
        <v>4.0401013332080318</v>
      </c>
      <c r="AJ176" s="6"/>
      <c r="AK176" s="6"/>
      <c r="AL176" s="6"/>
      <c r="AM176" s="6"/>
      <c r="AN176" s="6">
        <v>4.2726063014476274</v>
      </c>
      <c r="AO176" s="6">
        <v>1.59365817795366</v>
      </c>
      <c r="AP176" s="6">
        <v>1</v>
      </c>
      <c r="AQ176" s="6">
        <v>111.47500000000001</v>
      </c>
      <c r="AR176" s="6"/>
      <c r="AS176" s="6"/>
      <c r="AT176" s="6">
        <v>1.5097141762508623</v>
      </c>
      <c r="AU176" s="6">
        <v>1</v>
      </c>
      <c r="AV176" s="10"/>
      <c r="AW176" s="13">
        <v>57.589984917245665</v>
      </c>
      <c r="AX176" s="1" t="s">
        <v>150</v>
      </c>
      <c r="AY176" s="17">
        <v>21.683845144357001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72.082177703755647</v>
      </c>
      <c r="BG176" s="18">
        <v>25.548154469773834</v>
      </c>
      <c r="BH176" s="18">
        <v>2.3696678264705135</v>
      </c>
      <c r="BI176" s="15"/>
      <c r="BJ176" s="19">
        <f t="shared" ca="1" si="21"/>
        <v>1</v>
      </c>
      <c r="BK176" s="18">
        <f t="shared" ca="1" si="22"/>
        <v>4.6769969088479506</v>
      </c>
      <c r="BL176" s="17">
        <f t="shared" si="23"/>
        <v>3.492100475987534</v>
      </c>
      <c r="BM176" s="17">
        <f t="shared" ca="1" si="24"/>
        <v>3.3088758147821742</v>
      </c>
      <c r="BN176" s="16">
        <f t="shared" si="25"/>
        <v>3.2437976571631322</v>
      </c>
      <c r="BO176" s="15"/>
      <c r="BP176" s="2"/>
    </row>
    <row r="177" spans="1:68" x14ac:dyDescent="0.2">
      <c r="A177">
        <v>8.1999999999999993</v>
      </c>
      <c r="B177">
        <v>2.1</v>
      </c>
      <c r="C177">
        <v>0.17899999999999999</v>
      </c>
      <c r="D177">
        <v>-0.13883999999999999</v>
      </c>
      <c r="E177">
        <v>6.7150000000000001E-2</v>
      </c>
      <c r="F177">
        <v>1.8470800000000001</v>
      </c>
      <c r="G177">
        <v>2.1002999999999998</v>
      </c>
      <c r="H177" s="15"/>
      <c r="I177" s="11">
        <f t="shared" si="19"/>
        <v>26.902887139107609</v>
      </c>
      <c r="J177" s="10">
        <f t="shared" si="20"/>
        <v>-21.847887139107609</v>
      </c>
      <c r="K177" s="6">
        <v>115</v>
      </c>
      <c r="L177" s="10">
        <v>2814.9606299212537</v>
      </c>
      <c r="M177" s="10">
        <v>1463.7795275590586</v>
      </c>
      <c r="N177" s="10">
        <v>11.657917760279965</v>
      </c>
      <c r="O177" s="10">
        <v>4.2805185353391977</v>
      </c>
      <c r="P177" s="10">
        <v>4.8166548342003059</v>
      </c>
      <c r="Q177" s="10">
        <v>0.11569893311448497</v>
      </c>
      <c r="R177" s="10">
        <v>2.4020598755171982</v>
      </c>
      <c r="S177" s="10">
        <v>37.231687420910312</v>
      </c>
      <c r="T177" s="14" t="s">
        <v>33</v>
      </c>
      <c r="U177" s="6">
        <v>3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155</v>
      </c>
      <c r="AA177" s="9">
        <v>2</v>
      </c>
      <c r="AB177" s="7">
        <v>70.359113684816634</v>
      </c>
      <c r="AC177" s="6">
        <v>27.171210030375647</v>
      </c>
      <c r="AD177" s="13">
        <v>2.4696762848077132</v>
      </c>
      <c r="AE177" s="8">
        <v>481.66548342003063</v>
      </c>
      <c r="AF177" s="6">
        <v>384.67515572960218</v>
      </c>
      <c r="AG177" s="6">
        <v>240.83274171001528</v>
      </c>
      <c r="AH177" s="6">
        <v>526.0889758758243</v>
      </c>
      <c r="AI177" s="6">
        <v>4.1630935606244437</v>
      </c>
      <c r="AJ177" s="6"/>
      <c r="AK177" s="6"/>
      <c r="AL177" s="6"/>
      <c r="AM177" s="6"/>
      <c r="AN177" s="6">
        <v>4.2805185353391977</v>
      </c>
      <c r="AO177" s="6">
        <v>1.5943764213897569</v>
      </c>
      <c r="AP177" s="6">
        <v>1</v>
      </c>
      <c r="AQ177" s="6">
        <v>111.47500000000001</v>
      </c>
      <c r="AR177" s="6"/>
      <c r="AS177" s="6"/>
      <c r="AT177" s="6">
        <v>1.5007172574589087</v>
      </c>
      <c r="AU177" s="6">
        <v>1</v>
      </c>
      <c r="AV177" s="10"/>
      <c r="AW177" s="13">
        <v>57.701273359440329</v>
      </c>
      <c r="AX177" s="1" t="s">
        <v>150</v>
      </c>
      <c r="AY177" s="17">
        <v>21.847887139107598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70.359113684816634</v>
      </c>
      <c r="BG177" s="18">
        <v>27.171210030375647</v>
      </c>
      <c r="BH177" s="18">
        <v>2.4696762848077132</v>
      </c>
      <c r="BI177" s="15"/>
      <c r="BJ177" s="19">
        <f t="shared" ca="1" si="21"/>
        <v>1</v>
      </c>
      <c r="BK177" s="18">
        <f t="shared" ca="1" si="22"/>
        <v>4.6580437218228958</v>
      </c>
      <c r="BL177" s="17">
        <f t="shared" si="23"/>
        <v>3.3937521374027044</v>
      </c>
      <c r="BM177" s="17">
        <f t="shared" ca="1" si="24"/>
        <v>3.3037772581956406</v>
      </c>
      <c r="BN177" s="16">
        <f t="shared" si="25"/>
        <v>3.2361032520107376</v>
      </c>
      <c r="BO177" s="15"/>
      <c r="BP177" s="2"/>
    </row>
    <row r="178" spans="1:68" x14ac:dyDescent="0.2">
      <c r="A178">
        <v>8.25</v>
      </c>
      <c r="B178">
        <v>2.1</v>
      </c>
      <c r="C178">
        <v>0.17865</v>
      </c>
      <c r="D178">
        <v>-0.13965</v>
      </c>
      <c r="E178">
        <v>6.8140000000000006E-2</v>
      </c>
      <c r="F178">
        <v>1.8429800000000001</v>
      </c>
      <c r="G178">
        <v>2.09788</v>
      </c>
      <c r="H178" s="15"/>
      <c r="I178" s="11">
        <f t="shared" si="19"/>
        <v>27.066929133858267</v>
      </c>
      <c r="J178" s="10">
        <f t="shared" si="20"/>
        <v>-22.011929133858267</v>
      </c>
      <c r="K178" s="6">
        <v>115</v>
      </c>
      <c r="L178" s="10">
        <v>2833.8254593175793</v>
      </c>
      <c r="M178" s="10">
        <v>1472.4081364829433</v>
      </c>
      <c r="N178" s="10">
        <v>11.729002624671915</v>
      </c>
      <c r="O178" s="10">
        <v>4.1882091399375545</v>
      </c>
      <c r="P178" s="10">
        <v>4.7281623159443011</v>
      </c>
      <c r="Q178" s="10">
        <v>0.11006017644645047</v>
      </c>
      <c r="R178" s="10">
        <v>2.3277579975481322</v>
      </c>
      <c r="S178" s="10">
        <v>37.496748333801875</v>
      </c>
      <c r="T178" s="14" t="s">
        <v>33</v>
      </c>
      <c r="U178" s="6">
        <v>3</v>
      </c>
      <c r="V178" s="14" t="s">
        <v>33</v>
      </c>
      <c r="W178" s="6">
        <v>3</v>
      </c>
      <c r="X178" s="14" t="s">
        <v>33</v>
      </c>
      <c r="Y178" s="6">
        <v>3</v>
      </c>
      <c r="Z178" s="14" t="s">
        <v>155</v>
      </c>
      <c r="AA178" s="9">
        <v>2</v>
      </c>
      <c r="AB178" s="7">
        <v>69.290995064325571</v>
      </c>
      <c r="AC178" s="6">
        <v>28.176144825209946</v>
      </c>
      <c r="AD178" s="13">
        <v>2.5328601104644788</v>
      </c>
      <c r="AE178" s="8">
        <v>472.81623159443018</v>
      </c>
      <c r="AF178" s="6">
        <v>373.15457538205311</v>
      </c>
      <c r="AG178" s="6">
        <v>236.40811579721506</v>
      </c>
      <c r="AH178" s="6">
        <v>530.07934030210208</v>
      </c>
      <c r="AI178" s="6">
        <v>4.2959792257327321</v>
      </c>
      <c r="AJ178" s="6"/>
      <c r="AK178" s="6"/>
      <c r="AL178" s="6"/>
      <c r="AM178" s="6"/>
      <c r="AN178" s="6">
        <v>4.1882091399375545</v>
      </c>
      <c r="AO178" s="6">
        <v>1.571712382466816</v>
      </c>
      <c r="AP178" s="6">
        <v>1</v>
      </c>
      <c r="AQ178" s="6">
        <v>111.47500000000001</v>
      </c>
      <c r="AR178" s="6"/>
      <c r="AS178" s="6"/>
      <c r="AT178" s="6">
        <v>1.4420599975275248</v>
      </c>
      <c r="AU178" s="6">
        <v>1</v>
      </c>
      <c r="AV178" s="10"/>
      <c r="AW178" s="13">
        <v>55.973186307307962</v>
      </c>
      <c r="AX178" s="1" t="s">
        <v>150</v>
      </c>
      <c r="AY178" s="17">
        <v>22.011929133858299</v>
      </c>
      <c r="AZ178" s="12">
        <v>100</v>
      </c>
      <c r="BA178" s="12">
        <v>0</v>
      </c>
      <c r="BB178" s="12">
        <v>0</v>
      </c>
      <c r="BC178" s="12">
        <v>100</v>
      </c>
      <c r="BD178" s="12">
        <v>0</v>
      </c>
      <c r="BE178" s="12">
        <v>0</v>
      </c>
      <c r="BF178" s="18">
        <v>69.290995064325571</v>
      </c>
      <c r="BG178" s="18">
        <v>28.176144825209946</v>
      </c>
      <c r="BH178" s="18">
        <v>2.5328601104644788</v>
      </c>
      <c r="BI178" s="15"/>
      <c r="BJ178" s="19">
        <f t="shared" ca="1" si="21"/>
        <v>1</v>
      </c>
      <c r="BK178" s="18">
        <f t="shared" ca="1" si="22"/>
        <v>4.497733344770702</v>
      </c>
      <c r="BL178" s="17">
        <f t="shared" si="23"/>
        <v>3.3238260535326662</v>
      </c>
      <c r="BM178" s="17">
        <f t="shared" ca="1" si="24"/>
        <v>3.3119221604191456</v>
      </c>
      <c r="BN178" s="16">
        <f t="shared" si="25"/>
        <v>3.2363918360925297</v>
      </c>
      <c r="BO178" s="15"/>
      <c r="BP178" s="2"/>
    </row>
    <row r="179" spans="1:68" x14ac:dyDescent="0.2">
      <c r="A179">
        <v>8.3000000000000007</v>
      </c>
      <c r="B179">
        <v>2.1</v>
      </c>
      <c r="C179">
        <v>0.17821000000000001</v>
      </c>
      <c r="D179">
        <v>-0.14119000000000001</v>
      </c>
      <c r="E179">
        <v>6.9819999999999993E-2</v>
      </c>
      <c r="F179">
        <v>1.8394299999999999</v>
      </c>
      <c r="G179">
        <v>2.0975000000000001</v>
      </c>
      <c r="H179" s="15"/>
      <c r="I179" s="11">
        <f t="shared" si="19"/>
        <v>27.230971128608925</v>
      </c>
      <c r="J179" s="10">
        <f t="shared" si="20"/>
        <v>-22.175971128608925</v>
      </c>
      <c r="K179" s="6">
        <v>115</v>
      </c>
      <c r="L179" s="10">
        <v>2852.6902887139049</v>
      </c>
      <c r="M179" s="10">
        <v>1481.036745406828</v>
      </c>
      <c r="N179" s="10">
        <v>11.800087489063866</v>
      </c>
      <c r="O179" s="10">
        <v>4.0721630428611997</v>
      </c>
      <c r="P179" s="10">
        <v>4.6185933437211517</v>
      </c>
      <c r="Q179" s="10">
        <v>9.9339577349199668E-2</v>
      </c>
      <c r="R179" s="10">
        <v>2.1508621772091936</v>
      </c>
      <c r="S179" s="10">
        <v>37.946548670829991</v>
      </c>
      <c r="T179" s="14" t="s">
        <v>33</v>
      </c>
      <c r="U179" s="6">
        <v>3</v>
      </c>
      <c r="V179" s="14" t="s">
        <v>33</v>
      </c>
      <c r="W179" s="6">
        <v>3</v>
      </c>
      <c r="X179" s="14" t="s">
        <v>33</v>
      </c>
      <c r="Y179" s="6">
        <v>3</v>
      </c>
      <c r="Z179" s="14" t="s">
        <v>155</v>
      </c>
      <c r="AA179" s="9">
        <v>2</v>
      </c>
      <c r="AB179" s="7">
        <v>65.96362457192086</v>
      </c>
      <c r="AC179" s="6">
        <v>31.29445151367112</v>
      </c>
      <c r="AD179" s="13">
        <v>2.7419239144080207</v>
      </c>
      <c r="AE179" s="8">
        <v>461.85933437211514</v>
      </c>
      <c r="AF179" s="6">
        <v>359.15441221483985</v>
      </c>
      <c r="AG179" s="6">
        <v>230.9296671860576</v>
      </c>
      <c r="AH179" s="6">
        <v>537.87005859633166</v>
      </c>
      <c r="AI179" s="6">
        <v>4.6492983632151139</v>
      </c>
      <c r="AJ179" s="6"/>
      <c r="AK179" s="6"/>
      <c r="AL179" s="6"/>
      <c r="AM179" s="6"/>
      <c r="AN179" s="6">
        <v>4.0721630428611997</v>
      </c>
      <c r="AO179" s="6">
        <v>1.534738939847317</v>
      </c>
      <c r="AP179" s="6">
        <v>1</v>
      </c>
      <c r="AQ179" s="6">
        <v>111.47500000000001</v>
      </c>
      <c r="AR179" s="6"/>
      <c r="AS179" s="6"/>
      <c r="AT179" s="6">
        <v>1.3744260550640175</v>
      </c>
      <c r="AU179" s="6">
        <v>1</v>
      </c>
      <c r="AV179" s="10"/>
      <c r="AW179" s="13">
        <v>53.873161832225975</v>
      </c>
      <c r="AX179" s="1" t="s">
        <v>150</v>
      </c>
      <c r="AY179" s="17">
        <v>22.1759711286089</v>
      </c>
      <c r="AZ179" s="12">
        <v>100</v>
      </c>
      <c r="BA179" s="12">
        <v>0</v>
      </c>
      <c r="BB179" s="12">
        <v>0</v>
      </c>
      <c r="BC179" s="12">
        <v>100</v>
      </c>
      <c r="BD179" s="12">
        <v>0</v>
      </c>
      <c r="BE179" s="12">
        <v>0</v>
      </c>
      <c r="BF179" s="18">
        <v>65.96362457192086</v>
      </c>
      <c r="BG179" s="18">
        <v>31.29445151367112</v>
      </c>
      <c r="BH179" s="18">
        <v>2.7419239144080207</v>
      </c>
      <c r="BI179" s="15"/>
      <c r="BJ179" s="19">
        <f t="shared" ca="1" si="21"/>
        <v>1</v>
      </c>
      <c r="BK179" s="18">
        <f t="shared" ca="1" si="22"/>
        <v>4.31082916648002</v>
      </c>
      <c r="BL179" s="17">
        <f t="shared" si="23"/>
        <v>3.1119001764645104</v>
      </c>
      <c r="BM179" s="17">
        <f t="shared" ca="1" si="24"/>
        <v>3.3127288280167475</v>
      </c>
      <c r="BN179" s="16">
        <f t="shared" si="25"/>
        <v>3.2286239510858734</v>
      </c>
      <c r="BO179" s="15"/>
      <c r="BP179" s="2"/>
    </row>
    <row r="180" spans="1:68" x14ac:dyDescent="0.2">
      <c r="A180">
        <v>8.35</v>
      </c>
      <c r="B180">
        <v>2.1</v>
      </c>
      <c r="C180">
        <v>0.17795</v>
      </c>
      <c r="D180">
        <v>-0.14249000000000001</v>
      </c>
      <c r="E180">
        <v>7.2080000000000005E-2</v>
      </c>
      <c r="F180">
        <v>1.84318</v>
      </c>
      <c r="G180">
        <v>2.101</v>
      </c>
      <c r="H180" s="15"/>
      <c r="I180" s="11">
        <f t="shared" si="19"/>
        <v>27.395013123359579</v>
      </c>
      <c r="J180" s="10">
        <f t="shared" si="20"/>
        <v>-22.340013123359579</v>
      </c>
      <c r="K180" s="6">
        <v>115</v>
      </c>
      <c r="L180" s="10">
        <v>2871.5551181102301</v>
      </c>
      <c r="M180" s="10">
        <v>1489.6653543307125</v>
      </c>
      <c r="N180" s="10">
        <v>11.871172353455817</v>
      </c>
      <c r="O180" s="10">
        <v>4.0035903491342602</v>
      </c>
      <c r="P180" s="10">
        <v>4.5587339250943568</v>
      </c>
      <c r="Q180" s="10">
        <v>9.0289720968403653E-2</v>
      </c>
      <c r="R180" s="10">
        <v>1.9805876467452492</v>
      </c>
      <c r="S180" s="10">
        <v>38.551637219451145</v>
      </c>
      <c r="T180" s="14" t="s">
        <v>33</v>
      </c>
      <c r="U180" s="6">
        <v>3</v>
      </c>
      <c r="V180" s="14" t="s">
        <v>33</v>
      </c>
      <c r="W180" s="6">
        <v>3</v>
      </c>
      <c r="X180" s="14" t="s">
        <v>33</v>
      </c>
      <c r="Y180" s="6">
        <v>3</v>
      </c>
      <c r="Z180" s="14" t="s">
        <v>155</v>
      </c>
      <c r="AA180" s="9">
        <v>2</v>
      </c>
      <c r="AB180" s="7">
        <v>62.461683853758643</v>
      </c>
      <c r="AC180" s="6">
        <v>34.542842269266885</v>
      </c>
      <c r="AD180" s="13">
        <v>2.9954738769744775</v>
      </c>
      <c r="AE180" s="8">
        <v>455.87339250943569</v>
      </c>
      <c r="AF180" s="6">
        <v>351.00243182366836</v>
      </c>
      <c r="AG180" s="6">
        <v>227.93669625471784</v>
      </c>
      <c r="AH180" s="6">
        <v>548.85527724333247</v>
      </c>
      <c r="AI180" s="6">
        <v>5.0490065493608718</v>
      </c>
      <c r="AJ180" s="6"/>
      <c r="AK180" s="6"/>
      <c r="AL180" s="6"/>
      <c r="AM180" s="6"/>
      <c r="AN180" s="6">
        <v>4.0035903491342602</v>
      </c>
      <c r="AO180" s="6">
        <v>1.5088238620196639</v>
      </c>
      <c r="AP180" s="6">
        <v>1</v>
      </c>
      <c r="AQ180" s="6">
        <v>111.47500000000001</v>
      </c>
      <c r="AR180" s="6"/>
      <c r="AS180" s="6"/>
      <c r="AT180" s="6">
        <v>1.3312304893320976</v>
      </c>
      <c r="AU180" s="6">
        <v>1</v>
      </c>
      <c r="AV180" s="10"/>
      <c r="AW180" s="13">
        <v>52.650364773550251</v>
      </c>
      <c r="AX180" s="1" t="s">
        <v>150</v>
      </c>
      <c r="AY180" s="17">
        <v>22.340013123359601</v>
      </c>
      <c r="AZ180" s="12">
        <v>100</v>
      </c>
      <c r="BA180" s="12">
        <v>0</v>
      </c>
      <c r="BB180" s="12">
        <v>0</v>
      </c>
      <c r="BC180" s="12">
        <v>100</v>
      </c>
      <c r="BD180" s="12">
        <v>0</v>
      </c>
      <c r="BE180" s="12">
        <v>0</v>
      </c>
      <c r="BF180" s="18">
        <v>62.461683853758643</v>
      </c>
      <c r="BG180" s="18">
        <v>34.542842269266885</v>
      </c>
      <c r="BH180" s="18">
        <v>2.9954738769744775</v>
      </c>
      <c r="BI180" s="15"/>
      <c r="BJ180" s="19">
        <f t="shared" ca="1" si="21"/>
        <v>1</v>
      </c>
      <c r="BK180" s="18">
        <f t="shared" ca="1" si="22"/>
        <v>4.1928294256965462</v>
      </c>
      <c r="BL180" s="17">
        <f t="shared" si="23"/>
        <v>2.8911617834390548</v>
      </c>
      <c r="BM180" s="17">
        <f t="shared" ca="1" si="24"/>
        <v>3.3066931627295402</v>
      </c>
      <c r="BN180" s="16">
        <f t="shared" si="25"/>
        <v>3.2165476464958376</v>
      </c>
      <c r="BO180" s="15"/>
      <c r="BP180" s="2"/>
    </row>
    <row r="181" spans="1:68" x14ac:dyDescent="0.2">
      <c r="A181">
        <v>8.4</v>
      </c>
      <c r="B181">
        <v>2.1</v>
      </c>
      <c r="C181">
        <v>0.17802000000000001</v>
      </c>
      <c r="D181">
        <v>-0.14318</v>
      </c>
      <c r="E181">
        <v>7.4039999999999995E-2</v>
      </c>
      <c r="F181">
        <v>1.8415299999999999</v>
      </c>
      <c r="G181">
        <v>2.1017000000000001</v>
      </c>
      <c r="H181" s="15"/>
      <c r="I181" s="11">
        <f t="shared" si="19"/>
        <v>27.559055118110237</v>
      </c>
      <c r="J181" s="10">
        <f t="shared" si="20"/>
        <v>-22.504055118110237</v>
      </c>
      <c r="K181" s="6">
        <v>115</v>
      </c>
      <c r="L181" s="10">
        <v>2890.4199475065557</v>
      </c>
      <c r="M181" s="10">
        <v>1498.2939632545972</v>
      </c>
      <c r="N181" s="10">
        <v>11.94225721784777</v>
      </c>
      <c r="O181" s="10">
        <v>4.0220522282145934</v>
      </c>
      <c r="P181" s="10">
        <v>4.5847524498367616</v>
      </c>
      <c r="Q181" s="10">
        <v>8.5486335658596535E-2</v>
      </c>
      <c r="R181" s="10">
        <v>1.8645790932864923</v>
      </c>
      <c r="S181" s="10">
        <v>39.076404279317266</v>
      </c>
      <c r="T181" s="14" t="s">
        <v>33</v>
      </c>
      <c r="U181" s="6">
        <v>3</v>
      </c>
      <c r="V181" s="14" t="s">
        <v>33</v>
      </c>
      <c r="W181" s="6">
        <v>3</v>
      </c>
      <c r="X181" s="14" t="s">
        <v>33</v>
      </c>
      <c r="Y181" s="6">
        <v>3</v>
      </c>
      <c r="Z181" s="14" t="s">
        <v>155</v>
      </c>
      <c r="AA181" s="9">
        <v>2</v>
      </c>
      <c r="AB181" s="7">
        <v>59.583645081988671</v>
      </c>
      <c r="AC181" s="6">
        <v>37.173994121413301</v>
      </c>
      <c r="AD181" s="13">
        <v>3.242360796598029</v>
      </c>
      <c r="AE181" s="8">
        <v>458.47524498367613</v>
      </c>
      <c r="AF181" s="6">
        <v>352.95373888769672</v>
      </c>
      <c r="AG181" s="6">
        <v>229.23762249183807</v>
      </c>
      <c r="AH181" s="6">
        <v>558.18816812165824</v>
      </c>
      <c r="AI181" s="6">
        <v>5.3631406873569949</v>
      </c>
      <c r="AJ181" s="6"/>
      <c r="AK181" s="6"/>
      <c r="AL181" s="6"/>
      <c r="AM181" s="6"/>
      <c r="AN181" s="6">
        <v>4.0220522282145934</v>
      </c>
      <c r="AO181" s="6">
        <v>1.5063764163758462</v>
      </c>
      <c r="AP181" s="6">
        <v>1</v>
      </c>
      <c r="AQ181" s="6">
        <v>111.47500000000001</v>
      </c>
      <c r="AR181" s="6"/>
      <c r="AS181" s="6"/>
      <c r="AT181" s="6">
        <v>1.32864192347106</v>
      </c>
      <c r="AU181" s="6">
        <v>1</v>
      </c>
      <c r="AV181" s="10"/>
      <c r="AW181" s="13">
        <v>52.943060833154512</v>
      </c>
      <c r="AX181" s="1" t="s">
        <v>150</v>
      </c>
      <c r="AY181" s="17">
        <v>22.504055118110202</v>
      </c>
      <c r="AZ181" s="12">
        <v>100</v>
      </c>
      <c r="BA181" s="12">
        <v>0</v>
      </c>
      <c r="BB181" s="12">
        <v>0</v>
      </c>
      <c r="BC181" s="12">
        <v>100</v>
      </c>
      <c r="BD181" s="12">
        <v>0</v>
      </c>
      <c r="BE181" s="12">
        <v>0</v>
      </c>
      <c r="BF181" s="18">
        <v>59.583645081988671</v>
      </c>
      <c r="BG181" s="18">
        <v>37.173994121413301</v>
      </c>
      <c r="BH181" s="18">
        <v>3.242360796598029</v>
      </c>
      <c r="BI181" s="15"/>
      <c r="BJ181" s="19">
        <f t="shared" ca="1" si="21"/>
        <v>1</v>
      </c>
      <c r="BK181" s="18">
        <f t="shared" ca="1" si="22"/>
        <v>4.1908231002463143</v>
      </c>
      <c r="BL181" s="17">
        <f t="shared" si="23"/>
        <v>2.7228915139647678</v>
      </c>
      <c r="BM181" s="17">
        <f t="shared" ca="1" si="24"/>
        <v>3.2937098433296597</v>
      </c>
      <c r="BN181" s="16">
        <f t="shared" si="25"/>
        <v>3.2020821858680186</v>
      </c>
      <c r="BO181" s="15"/>
      <c r="BP181" s="2"/>
    </row>
    <row r="182" spans="1:68" x14ac:dyDescent="0.2">
      <c r="A182">
        <v>8.4499999999999993</v>
      </c>
      <c r="B182">
        <v>2.2000000000000002</v>
      </c>
      <c r="C182">
        <v>0.17785999999999999</v>
      </c>
      <c r="D182">
        <v>-0.14352000000000001</v>
      </c>
      <c r="E182">
        <v>7.4770000000000003E-2</v>
      </c>
      <c r="F182">
        <v>1.84138</v>
      </c>
      <c r="G182">
        <v>2.0991</v>
      </c>
      <c r="H182" s="15"/>
      <c r="I182" s="11">
        <f t="shared" si="19"/>
        <v>27.723097112860888</v>
      </c>
      <c r="J182" s="10">
        <f t="shared" si="20"/>
        <v>-22.668097112860888</v>
      </c>
      <c r="K182" s="6">
        <v>115</v>
      </c>
      <c r="L182" s="10">
        <v>2909.2847769028804</v>
      </c>
      <c r="M182" s="10">
        <v>1506.9225721784815</v>
      </c>
      <c r="N182" s="10">
        <v>12.013342082239719</v>
      </c>
      <c r="O182" s="10">
        <v>3.9798536474595489</v>
      </c>
      <c r="P182" s="10">
        <v>4.5453683340476934</v>
      </c>
      <c r="Q182" s="10">
        <v>8.3119450143619045E-2</v>
      </c>
      <c r="R182" s="10">
        <v>1.8286625865059518</v>
      </c>
      <c r="S182" s="10">
        <v>39.271853235287821</v>
      </c>
      <c r="T182" s="14" t="s">
        <v>33</v>
      </c>
      <c r="U182" s="6">
        <v>3</v>
      </c>
      <c r="V182" s="14" t="s">
        <v>33</v>
      </c>
      <c r="W182" s="6">
        <v>3</v>
      </c>
      <c r="X182" s="14" t="s">
        <v>33</v>
      </c>
      <c r="Y182" s="6">
        <v>3</v>
      </c>
      <c r="Z182" s="14" t="s">
        <v>155</v>
      </c>
      <c r="AA182" s="9">
        <v>2</v>
      </c>
      <c r="AB182" s="7">
        <v>59.071190905516559</v>
      </c>
      <c r="AC182" s="6">
        <v>37.637980076035404</v>
      </c>
      <c r="AD182" s="13">
        <v>3.2908290184480391</v>
      </c>
      <c r="AE182" s="8">
        <v>454.53683340476937</v>
      </c>
      <c r="AF182" s="6">
        <v>347.21061765390505</v>
      </c>
      <c r="AG182" s="6">
        <v>227.26841670238468</v>
      </c>
      <c r="AH182" s="6">
        <v>560.7465151484181</v>
      </c>
      <c r="AI182" s="6">
        <v>5.4684773854903019</v>
      </c>
      <c r="AJ182" s="6"/>
      <c r="AK182" s="6"/>
      <c r="AL182" s="6"/>
      <c r="AM182" s="6"/>
      <c r="AN182" s="6">
        <v>3.9798536474595489</v>
      </c>
      <c r="AO182" s="6">
        <v>1.4978275662010012</v>
      </c>
      <c r="AP182" s="6">
        <v>1</v>
      </c>
      <c r="AQ182" s="6">
        <v>111.47500000000001</v>
      </c>
      <c r="AR182" s="6"/>
      <c r="AS182" s="6"/>
      <c r="AT182" s="6">
        <v>1.2959204582540222</v>
      </c>
      <c r="AU182" s="6">
        <v>1</v>
      </c>
      <c r="AV182" s="10"/>
      <c r="AW182" s="13">
        <v>52.08159264808576</v>
      </c>
      <c r="AX182" s="1" t="s">
        <v>150</v>
      </c>
      <c r="AY182" s="17">
        <v>22.668097112860899</v>
      </c>
      <c r="AZ182" s="12">
        <v>100</v>
      </c>
      <c r="BA182" s="12">
        <v>0</v>
      </c>
      <c r="BB182" s="12">
        <v>0</v>
      </c>
      <c r="BC182" s="12">
        <v>100</v>
      </c>
      <c r="BD182" s="12">
        <v>0</v>
      </c>
      <c r="BE182" s="12">
        <v>0</v>
      </c>
      <c r="BF182" s="18">
        <v>59.071190905516559</v>
      </c>
      <c r="BG182" s="18">
        <v>37.637980076035404</v>
      </c>
      <c r="BH182" s="18">
        <v>3.2908290184480391</v>
      </c>
      <c r="BI182" s="15"/>
      <c r="BJ182" s="19">
        <f t="shared" ca="1" si="21"/>
        <v>1</v>
      </c>
      <c r="BK182" s="18">
        <f t="shared" ca="1" si="22"/>
        <v>4.1020368301048773</v>
      </c>
      <c r="BL182" s="17">
        <f t="shared" si="23"/>
        <v>2.689318030996886</v>
      </c>
      <c r="BM182" s="17">
        <f t="shared" ca="1" si="24"/>
        <v>3.2990560481517228</v>
      </c>
      <c r="BN182" s="16">
        <f t="shared" si="25"/>
        <v>3.2014793453052079</v>
      </c>
      <c r="BO182" s="15"/>
      <c r="BP182" s="2"/>
    </row>
    <row r="183" spans="1:68" x14ac:dyDescent="0.2">
      <c r="A183">
        <v>8.5</v>
      </c>
      <c r="B183">
        <v>2.1</v>
      </c>
      <c r="C183">
        <v>0.17743999999999999</v>
      </c>
      <c r="D183">
        <v>-0.14488999999999999</v>
      </c>
      <c r="E183">
        <v>6.8589999999999998E-2</v>
      </c>
      <c r="F183">
        <v>1.8391</v>
      </c>
      <c r="G183">
        <v>2.1006499999999999</v>
      </c>
      <c r="H183" s="15"/>
      <c r="I183" s="11">
        <f t="shared" si="19"/>
        <v>27.887139107611546</v>
      </c>
      <c r="J183" s="10">
        <f t="shared" si="20"/>
        <v>-22.832139107611546</v>
      </c>
      <c r="K183" s="6">
        <v>115</v>
      </c>
      <c r="L183" s="10">
        <v>2928.149606299206</v>
      </c>
      <c r="M183" s="10">
        <v>1515.5511811023662</v>
      </c>
      <c r="N183" s="10">
        <v>12.08442694663167</v>
      </c>
      <c r="O183" s="10">
        <v>3.8690823729775725</v>
      </c>
      <c r="P183" s="10">
        <v>4.4107704931414276</v>
      </c>
      <c r="Q183" s="10">
        <v>7.3582293803857168E-2</v>
      </c>
      <c r="R183" s="10">
        <v>1.6682412725457989</v>
      </c>
      <c r="S183" s="10">
        <v>37.61723056693441</v>
      </c>
      <c r="T183" s="14" t="s">
        <v>149</v>
      </c>
      <c r="U183" s="6">
        <v>1</v>
      </c>
      <c r="V183" s="14" t="s">
        <v>33</v>
      </c>
      <c r="W183" s="6">
        <v>3</v>
      </c>
      <c r="X183" s="14" t="s">
        <v>33</v>
      </c>
      <c r="Y183" s="6">
        <v>3</v>
      </c>
      <c r="Z183" s="14" t="s">
        <v>155</v>
      </c>
      <c r="AA183" s="9">
        <v>2</v>
      </c>
      <c r="AB183" s="7">
        <v>55.861758991437284</v>
      </c>
      <c r="AC183" s="6">
        <v>40.507081520592699</v>
      </c>
      <c r="AD183" s="13">
        <v>3.6311594879700175</v>
      </c>
      <c r="AE183" s="8">
        <v>441.07704931414276</v>
      </c>
      <c r="AF183" s="6">
        <v>330.26588170044272</v>
      </c>
      <c r="AG183" s="6">
        <v>220.53852465707138</v>
      </c>
      <c r="AH183" s="6">
        <v>525.24624590337066</v>
      </c>
      <c r="AI183" s="6">
        <v>5.9943367692489851</v>
      </c>
      <c r="AJ183" s="6"/>
      <c r="AK183" s="6"/>
      <c r="AL183" s="6"/>
      <c r="AM183" s="6"/>
      <c r="AN183" s="6">
        <v>1.9345411864887863</v>
      </c>
      <c r="AO183" s="6">
        <v>1.4556872520989863</v>
      </c>
      <c r="AP183" s="6">
        <v>1</v>
      </c>
      <c r="AQ183" s="6">
        <v>111.47500000000001</v>
      </c>
      <c r="AR183" s="6"/>
      <c r="AS183" s="6"/>
      <c r="AT183" s="6">
        <v>1.2202208132220138</v>
      </c>
      <c r="AU183" s="6">
        <v>1</v>
      </c>
      <c r="AV183" s="10"/>
      <c r="AW183" s="13">
        <v>49.539882255066402</v>
      </c>
      <c r="AX183" s="1" t="s">
        <v>150</v>
      </c>
      <c r="AY183" s="17">
        <v>22.8321391076115</v>
      </c>
      <c r="AZ183" s="12">
        <v>100</v>
      </c>
      <c r="BA183" s="12">
        <v>0</v>
      </c>
      <c r="BB183" s="12">
        <v>0</v>
      </c>
      <c r="BC183" s="12">
        <v>100</v>
      </c>
      <c r="BD183" s="12">
        <v>0</v>
      </c>
      <c r="BE183" s="12">
        <v>0</v>
      </c>
      <c r="BF183" s="18">
        <v>55.861758991437284</v>
      </c>
      <c r="BG183" s="18">
        <v>40.507081520592699</v>
      </c>
      <c r="BH183" s="18">
        <v>3.6311594879700175</v>
      </c>
      <c r="BI183" s="15"/>
      <c r="BJ183" s="19">
        <f t="shared" ca="1" si="21"/>
        <v>1</v>
      </c>
      <c r="BK183" s="18">
        <f t="shared" ca="1" si="22"/>
        <v>3.8886125744014626</v>
      </c>
      <c r="BL183" s="17">
        <f t="shared" si="23"/>
        <v>2.4971120721346463</v>
      </c>
      <c r="BM183" s="17">
        <f t="shared" ca="1" si="24"/>
        <v>3.3032845021051767</v>
      </c>
      <c r="BN183" s="16">
        <f t="shared" si="25"/>
        <v>3.1948587224632679</v>
      </c>
      <c r="BO183" s="15"/>
      <c r="BP183" s="2"/>
    </row>
    <row r="184" spans="1:68" x14ac:dyDescent="0.2">
      <c r="A184">
        <v>8.5500000000000007</v>
      </c>
      <c r="B184">
        <v>2.1</v>
      </c>
      <c r="C184">
        <v>0.17696999999999999</v>
      </c>
      <c r="D184">
        <v>-0.14673</v>
      </c>
      <c r="E184">
        <v>6.1679999999999999E-2</v>
      </c>
      <c r="F184">
        <v>1.84073</v>
      </c>
      <c r="G184">
        <v>2.1036999999999999</v>
      </c>
      <c r="H184" s="15"/>
      <c r="I184" s="11">
        <f t="shared" si="19"/>
        <v>28.051181102362207</v>
      </c>
      <c r="J184" s="10">
        <f t="shared" si="20"/>
        <v>-22.996181102362208</v>
      </c>
      <c r="K184" s="6">
        <v>115</v>
      </c>
      <c r="L184" s="10">
        <v>2947.014435695532</v>
      </c>
      <c r="M184" s="10">
        <v>1524.1797900262509</v>
      </c>
      <c r="N184" s="10">
        <v>12.155511811023622</v>
      </c>
      <c r="O184" s="10">
        <v>3.7451240420096474</v>
      </c>
      <c r="P184" s="10">
        <v>4.2601711307832373</v>
      </c>
      <c r="Q184" s="10">
        <v>6.0773266311038077E-2</v>
      </c>
      <c r="R184" s="10">
        <v>1.4265451890395031</v>
      </c>
      <c r="S184" s="10">
        <v>35.767158942610436</v>
      </c>
      <c r="T184" s="14" t="s">
        <v>149</v>
      </c>
      <c r="U184" s="6">
        <v>1</v>
      </c>
      <c r="V184" s="14" t="s">
        <v>33</v>
      </c>
      <c r="W184" s="6">
        <v>3</v>
      </c>
      <c r="X184" s="14" t="s">
        <v>33</v>
      </c>
      <c r="Y184" s="6">
        <v>3</v>
      </c>
      <c r="Z184" s="14" t="s">
        <v>155</v>
      </c>
      <c r="AA184" s="9">
        <v>2</v>
      </c>
      <c r="AB184" s="7">
        <v>50.910873321138745</v>
      </c>
      <c r="AC184" s="6">
        <v>44.781941522414108</v>
      </c>
      <c r="AD184" s="13">
        <v>4.3071851564471455</v>
      </c>
      <c r="AE184" s="8">
        <v>426.01711307832375</v>
      </c>
      <c r="AF184" s="6">
        <v>311.43861381146007</v>
      </c>
      <c r="AG184" s="6">
        <v>213.00855653916187</v>
      </c>
      <c r="AH184" s="6">
        <v>485.72531242121443</v>
      </c>
      <c r="AI184" s="6">
        <v>7.0099426760767587</v>
      </c>
      <c r="AJ184" s="6"/>
      <c r="AK184" s="6"/>
      <c r="AL184" s="6"/>
      <c r="AM184" s="6"/>
      <c r="AN184" s="6">
        <v>1.8725620210048237</v>
      </c>
      <c r="AO184" s="6">
        <v>1.400606425211038</v>
      </c>
      <c r="AP184" s="6">
        <v>1</v>
      </c>
      <c r="AQ184" s="6">
        <v>111.47500000000001</v>
      </c>
      <c r="AR184" s="6"/>
      <c r="AS184" s="6"/>
      <c r="AT184" s="6">
        <v>1.1386034688595716</v>
      </c>
      <c r="AU184" s="6">
        <v>1</v>
      </c>
      <c r="AV184" s="10"/>
      <c r="AW184" s="13">
        <v>46.715792071719015</v>
      </c>
      <c r="AX184" s="1" t="s">
        <v>150</v>
      </c>
      <c r="AY184" s="17">
        <v>22.9961811023622</v>
      </c>
      <c r="AZ184" s="12">
        <v>100</v>
      </c>
      <c r="BA184" s="12">
        <v>0</v>
      </c>
      <c r="BB184" s="12">
        <v>0</v>
      </c>
      <c r="BC184" s="12">
        <v>100</v>
      </c>
      <c r="BD184" s="12">
        <v>0</v>
      </c>
      <c r="BE184" s="12">
        <v>0</v>
      </c>
      <c r="BF184" s="18">
        <v>50.910873321138745</v>
      </c>
      <c r="BG184" s="18">
        <v>44.781941522414108</v>
      </c>
      <c r="BH184" s="18">
        <v>4.3071851564471455</v>
      </c>
      <c r="BI184" s="15"/>
      <c r="BJ184" s="19">
        <f t="shared" ca="1" si="21"/>
        <v>1</v>
      </c>
      <c r="BK184" s="18">
        <f t="shared" ca="1" si="22"/>
        <v>3.6566078768010386</v>
      </c>
      <c r="BL184" s="17">
        <f t="shared" si="23"/>
        <v>2.1808609939983588</v>
      </c>
      <c r="BM184" s="17">
        <f t="shared" ca="1" si="24"/>
        <v>3.2984108960994289</v>
      </c>
      <c r="BN184" s="16">
        <f t="shared" si="25"/>
        <v>3.1783521107260886</v>
      </c>
      <c r="BO184" s="15"/>
      <c r="BP184" s="2"/>
    </row>
    <row r="185" spans="1:68" x14ac:dyDescent="0.2">
      <c r="A185">
        <v>8.6</v>
      </c>
      <c r="B185">
        <v>2.2000000000000002</v>
      </c>
      <c r="C185">
        <v>0.17643</v>
      </c>
      <c r="D185">
        <v>-0.14587</v>
      </c>
      <c r="E185">
        <v>6.3780000000000003E-2</v>
      </c>
      <c r="F185">
        <v>1.83908</v>
      </c>
      <c r="G185">
        <v>2.1044499999999999</v>
      </c>
      <c r="H185" s="15"/>
      <c r="I185" s="11">
        <f t="shared" si="19"/>
        <v>28.215223097112858</v>
      </c>
      <c r="J185" s="10">
        <f t="shared" si="20"/>
        <v>-23.160223097112858</v>
      </c>
      <c r="K185" s="6">
        <v>115</v>
      </c>
      <c r="L185" s="10">
        <v>2965.8792650918567</v>
      </c>
      <c r="M185" s="10">
        <v>1532.8083989501351</v>
      </c>
      <c r="N185" s="10">
        <v>12.226596675415571</v>
      </c>
      <c r="O185" s="10">
        <v>3.6027038319613975</v>
      </c>
      <c r="P185" s="10">
        <v>4.1258473268014937</v>
      </c>
      <c r="Q185" s="10">
        <v>6.6760094378333926E-2</v>
      </c>
      <c r="R185" s="10">
        <v>1.618094153524793</v>
      </c>
      <c r="S185" s="10">
        <v>36.329409363895586</v>
      </c>
      <c r="T185" s="14" t="s">
        <v>149</v>
      </c>
      <c r="U185" s="6">
        <v>1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155</v>
      </c>
      <c r="AA185" s="9">
        <v>2</v>
      </c>
      <c r="AB185" s="7">
        <v>56.676099146208266</v>
      </c>
      <c r="AC185" s="6">
        <v>39.785522218711783</v>
      </c>
      <c r="AD185" s="13">
        <v>3.5383786350799538</v>
      </c>
      <c r="AE185" s="8">
        <v>412.58473268014939</v>
      </c>
      <c r="AF185" s="6">
        <v>294.52611749617705</v>
      </c>
      <c r="AG185" s="6">
        <v>206.29236634007469</v>
      </c>
      <c r="AH185" s="6">
        <v>495.82928959158892</v>
      </c>
      <c r="AI185" s="6">
        <v>6.1801100870529639</v>
      </c>
      <c r="AJ185" s="6"/>
      <c r="AK185" s="6"/>
      <c r="AL185" s="6"/>
      <c r="AM185" s="6"/>
      <c r="AN185" s="6">
        <v>1.8013519159806988</v>
      </c>
      <c r="AO185" s="6">
        <v>1.3976208021612075</v>
      </c>
      <c r="AP185" s="6">
        <v>1</v>
      </c>
      <c r="AQ185" s="6">
        <v>111.47500000000001</v>
      </c>
      <c r="AR185" s="6"/>
      <c r="AS185" s="6"/>
      <c r="AT185" s="6">
        <v>1.0657001487057776</v>
      </c>
      <c r="AU185" s="6">
        <v>1</v>
      </c>
      <c r="AV185" s="10"/>
      <c r="AW185" s="13">
        <v>44.178917624426553</v>
      </c>
      <c r="AX185" s="1" t="s">
        <v>150</v>
      </c>
      <c r="AY185" s="17">
        <v>23.160223097112901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56.676099146208266</v>
      </c>
      <c r="BG185" s="18">
        <v>39.785522218711783</v>
      </c>
      <c r="BH185" s="18">
        <v>3.5383786350799538</v>
      </c>
      <c r="BI185" s="15"/>
      <c r="BJ185" s="19">
        <f t="shared" ca="1" si="21"/>
        <v>1</v>
      </c>
      <c r="BK185" s="18">
        <f t="shared" ca="1" si="22"/>
        <v>3.448451477778657</v>
      </c>
      <c r="BL185" s="17">
        <f t="shared" si="23"/>
        <v>2.5260093087412354</v>
      </c>
      <c r="BM185" s="17">
        <f t="shared" ca="1" si="24"/>
        <v>3.3512868365051105</v>
      </c>
      <c r="BN185" s="16">
        <f t="shared" si="25"/>
        <v>3.2148495909155335</v>
      </c>
      <c r="BO185" s="15"/>
      <c r="BP185" s="2"/>
    </row>
    <row r="186" spans="1:68" x14ac:dyDescent="0.2">
      <c r="A186">
        <v>8.65</v>
      </c>
      <c r="B186">
        <v>2.1</v>
      </c>
      <c r="C186">
        <v>0.17718</v>
      </c>
      <c r="D186">
        <v>-0.14332</v>
      </c>
      <c r="E186">
        <v>6.5850000000000006E-2</v>
      </c>
      <c r="F186">
        <v>1.83873</v>
      </c>
      <c r="G186">
        <v>2.1053500000000001</v>
      </c>
      <c r="H186" s="15"/>
      <c r="I186" s="11">
        <f t="shared" si="19"/>
        <v>28.379265091863516</v>
      </c>
      <c r="J186" s="10">
        <f t="shared" si="20"/>
        <v>-23.324265091863516</v>
      </c>
      <c r="K186" s="6">
        <v>115</v>
      </c>
      <c r="L186" s="10">
        <v>2984.7440944881823</v>
      </c>
      <c r="M186" s="10">
        <v>1541.4370078740199</v>
      </c>
      <c r="N186" s="10">
        <v>12.297681539807522</v>
      </c>
      <c r="O186" s="10">
        <v>3.8005096792506396</v>
      </c>
      <c r="P186" s="10">
        <v>4.331633917213435</v>
      </c>
      <c r="Q186" s="10">
        <v>8.4511735740664631E-2</v>
      </c>
      <c r="R186" s="10">
        <v>1.9510359683172744</v>
      </c>
      <c r="S186" s="10">
        <v>36.883627636305221</v>
      </c>
      <c r="T186" s="14" t="s">
        <v>33</v>
      </c>
      <c r="U186" s="6">
        <v>3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155</v>
      </c>
      <c r="AA186" s="9">
        <v>2</v>
      </c>
      <c r="AB186" s="7">
        <v>63.113194041127024</v>
      </c>
      <c r="AC186" s="6">
        <v>33.941926802572695</v>
      </c>
      <c r="AD186" s="13">
        <v>2.9448791563002836</v>
      </c>
      <c r="AE186" s="8">
        <v>433.16339172134349</v>
      </c>
      <c r="AF186" s="6">
        <v>317.62660875662147</v>
      </c>
      <c r="AG186" s="6">
        <v>216.58169586067174</v>
      </c>
      <c r="AH186" s="6">
        <v>505.7680339850956</v>
      </c>
      <c r="AI186" s="6">
        <v>5.1254821348192676</v>
      </c>
      <c r="AJ186" s="6"/>
      <c r="AK186" s="6"/>
      <c r="AL186" s="6"/>
      <c r="AM186" s="6"/>
      <c r="AN186" s="6">
        <v>3.8005096792506396</v>
      </c>
      <c r="AO186" s="6">
        <v>1.4793072701117909</v>
      </c>
      <c r="AP186" s="6">
        <v>1</v>
      </c>
      <c r="AQ186" s="6">
        <v>111.47500000000001</v>
      </c>
      <c r="AR186" s="6"/>
      <c r="AS186" s="6"/>
      <c r="AT186" s="6">
        <v>1.1450243411059322</v>
      </c>
      <c r="AU186" s="6">
        <v>1</v>
      </c>
      <c r="AV186" s="10"/>
      <c r="AW186" s="13">
        <v>47.643991313493224</v>
      </c>
      <c r="AX186" s="1" t="s">
        <v>150</v>
      </c>
      <c r="AY186" s="17">
        <v>23.324265091863499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63.113194041127024</v>
      </c>
      <c r="BG186" s="18">
        <v>33.941926802572695</v>
      </c>
      <c r="BH186" s="18">
        <v>2.9448791563002836</v>
      </c>
      <c r="BI186" s="15"/>
      <c r="BJ186" s="19">
        <f t="shared" ca="1" si="21"/>
        <v>1</v>
      </c>
      <c r="BK186" s="18">
        <f t="shared" ca="1" si="22"/>
        <v>3.6839155352644735</v>
      </c>
      <c r="BL186" s="17">
        <f t="shared" si="23"/>
        <v>2.9765389601621042</v>
      </c>
      <c r="BM186" s="17">
        <f t="shared" ca="1" si="24"/>
        <v>3.3615586345880963</v>
      </c>
      <c r="BN186" s="16">
        <f t="shared" si="25"/>
        <v>3.2330797359926979</v>
      </c>
      <c r="BO186" s="15"/>
      <c r="BP186" s="2"/>
    </row>
    <row r="187" spans="1:68" x14ac:dyDescent="0.2">
      <c r="A187">
        <v>8.6999999999999993</v>
      </c>
      <c r="B187">
        <v>0.5</v>
      </c>
      <c r="C187">
        <v>0.18132000000000001</v>
      </c>
      <c r="D187">
        <v>-0.14058000000000001</v>
      </c>
      <c r="E187">
        <v>5.0630000000000001E-2</v>
      </c>
      <c r="F187">
        <v>1.8372999999999999</v>
      </c>
      <c r="G187">
        <v>2.1069</v>
      </c>
      <c r="H187" s="15"/>
      <c r="I187" s="11">
        <f t="shared" si="19"/>
        <v>28.54330708661417</v>
      </c>
      <c r="J187" s="10">
        <f t="shared" si="20"/>
        <v>-23.488307086614171</v>
      </c>
      <c r="K187" s="6">
        <v>115</v>
      </c>
      <c r="L187" s="10">
        <v>3003.6089238845075</v>
      </c>
      <c r="M187" s="10">
        <v>1550.0656167979043</v>
      </c>
      <c r="N187" s="10">
        <v>12.368766404199473</v>
      </c>
      <c r="O187" s="10">
        <v>4.8923979562872582</v>
      </c>
      <c r="P187" s="10">
        <v>5.3648425274251856</v>
      </c>
      <c r="Q187" s="10">
        <v>0.10358604842018858</v>
      </c>
      <c r="R187" s="10">
        <v>1.930831108101581</v>
      </c>
      <c r="S187" s="10">
        <v>32.808650773467207</v>
      </c>
      <c r="T187" s="14" t="s">
        <v>153</v>
      </c>
      <c r="U187" s="6">
        <v>4</v>
      </c>
      <c r="V187" s="14" t="s">
        <v>33</v>
      </c>
      <c r="W187" s="6">
        <v>3</v>
      </c>
      <c r="X187" s="14" t="s">
        <v>33</v>
      </c>
      <c r="Y187" s="6">
        <v>3</v>
      </c>
      <c r="Z187" s="14" t="s">
        <v>33</v>
      </c>
      <c r="AA187" s="9">
        <v>3</v>
      </c>
      <c r="AB187" s="7">
        <v>54.314665281661128</v>
      </c>
      <c r="AC187" s="6">
        <v>41.864553697661073</v>
      </c>
      <c r="AD187" s="13">
        <v>3.8207810206777992</v>
      </c>
      <c r="AE187" s="8">
        <v>536.48425274251861</v>
      </c>
      <c r="AF187" s="6">
        <v>438.07086705233775</v>
      </c>
      <c r="AG187" s="6">
        <v>277.36318955688893</v>
      </c>
      <c r="AH187" s="6">
        <v>420.47762131065048</v>
      </c>
      <c r="AI187" s="6">
        <v>5.1791168880804568</v>
      </c>
      <c r="AJ187" s="6"/>
      <c r="AK187" s="6"/>
      <c r="AL187" s="6"/>
      <c r="AM187" s="6"/>
      <c r="AN187" s="6">
        <v>3.2615986375248389</v>
      </c>
      <c r="AO187" s="6">
        <v>1.7047473857356177</v>
      </c>
      <c r="AP187" s="6">
        <v>2.2189055164551115</v>
      </c>
      <c r="AQ187" s="6">
        <v>114.66</v>
      </c>
      <c r="AR187" s="6"/>
      <c r="AS187" s="6"/>
      <c r="AT187" s="6">
        <v>1.5929186768077825</v>
      </c>
      <c r="AU187" s="6">
        <v>1</v>
      </c>
      <c r="AV187" s="10"/>
      <c r="AW187" s="13">
        <v>65.710630057850665</v>
      </c>
      <c r="AX187" s="1" t="s">
        <v>150</v>
      </c>
      <c r="AY187" s="17">
        <v>23.488307086614199</v>
      </c>
      <c r="AZ187" s="12">
        <v>100</v>
      </c>
      <c r="BA187" s="12">
        <v>0</v>
      </c>
      <c r="BB187" s="12">
        <v>0</v>
      </c>
      <c r="BC187" s="12">
        <v>100</v>
      </c>
      <c r="BD187" s="12">
        <v>0</v>
      </c>
      <c r="BE187" s="12">
        <v>0</v>
      </c>
      <c r="BF187" s="18">
        <v>54.314665281661128</v>
      </c>
      <c r="BG187" s="18">
        <v>41.864553697661073</v>
      </c>
      <c r="BH187" s="18">
        <v>3.8207810206777992</v>
      </c>
      <c r="BI187" s="15"/>
      <c r="BJ187" s="19">
        <f t="shared" ca="1" si="21"/>
        <v>1</v>
      </c>
      <c r="BK187" s="18">
        <f t="shared" ca="1" si="22"/>
        <v>4.9843542410328689</v>
      </c>
      <c r="BL187" s="17">
        <f t="shared" si="23"/>
        <v>2.681465899747455</v>
      </c>
      <c r="BM187" s="17">
        <f t="shared" ca="1" si="24"/>
        <v>3.225412156269905</v>
      </c>
      <c r="BN187" s="16">
        <f t="shared" si="25"/>
        <v>3.1490685546103871</v>
      </c>
      <c r="BO187" s="15"/>
      <c r="BP187" s="2"/>
    </row>
    <row r="188" spans="1:68" x14ac:dyDescent="0.2">
      <c r="A188">
        <v>8.75</v>
      </c>
      <c r="B188">
        <v>2.1</v>
      </c>
      <c r="C188">
        <v>0.18082999999999999</v>
      </c>
      <c r="D188">
        <v>-0.13425000000000001</v>
      </c>
      <c r="E188">
        <v>4.5339999999999998E-2</v>
      </c>
      <c r="F188">
        <v>1.8371299999999999</v>
      </c>
      <c r="G188">
        <v>2.1065800000000001</v>
      </c>
      <c r="H188" s="15"/>
      <c r="I188" s="11">
        <f t="shared" si="19"/>
        <v>28.707349081364828</v>
      </c>
      <c r="J188" s="10">
        <f t="shared" si="20"/>
        <v>-23.652349081364829</v>
      </c>
      <c r="K188" s="6">
        <v>115</v>
      </c>
      <c r="L188" s="10">
        <v>3022.4737532808331</v>
      </c>
      <c r="M188" s="10">
        <v>1558.6942257217891</v>
      </c>
      <c r="N188" s="10">
        <v>12.439851268591426</v>
      </c>
      <c r="O188" s="10">
        <v>4.7631648027249476</v>
      </c>
      <c r="P188" s="10">
        <v>5.2152141414382003</v>
      </c>
      <c r="Q188" s="10">
        <v>0.14765188756668021</v>
      </c>
      <c r="R188" s="10">
        <v>2.8311759318470138</v>
      </c>
      <c r="S188" s="10">
        <v>31.392315188420348</v>
      </c>
      <c r="T188" s="14" t="s">
        <v>33</v>
      </c>
      <c r="U188" s="6">
        <v>3</v>
      </c>
      <c r="V188" s="14" t="s">
        <v>33</v>
      </c>
      <c r="W188" s="6">
        <v>3</v>
      </c>
      <c r="X188" s="14" t="s">
        <v>33</v>
      </c>
      <c r="Y188" s="6">
        <v>3</v>
      </c>
      <c r="Z188" s="14" t="s">
        <v>33</v>
      </c>
      <c r="AA188" s="9">
        <v>3</v>
      </c>
      <c r="AB188" s="7">
        <v>76.283575454307012</v>
      </c>
      <c r="AC188" s="6">
        <v>21.593082266505348</v>
      </c>
      <c r="AD188" s="13">
        <v>2.1233422791876384</v>
      </c>
      <c r="AE188" s="8">
        <v>521.52141414382004</v>
      </c>
      <c r="AF188" s="6">
        <v>419.3578316776144</v>
      </c>
      <c r="AG188" s="6">
        <v>266.14106060786503</v>
      </c>
      <c r="AH188" s="6">
        <v>389.87925777933788</v>
      </c>
      <c r="AI188" s="6">
        <v>3.5321012331000428</v>
      </c>
      <c r="AJ188" s="6"/>
      <c r="AK188" s="6"/>
      <c r="AL188" s="6"/>
      <c r="AM188" s="6"/>
      <c r="AN188" s="6">
        <v>4.7631648027249476</v>
      </c>
      <c r="AO188" s="6">
        <v>1.7655955565658505</v>
      </c>
      <c r="AP188" s="6">
        <v>2.1291284848629202</v>
      </c>
      <c r="AQ188" s="6">
        <v>111.47500000000001</v>
      </c>
      <c r="AR188" s="6"/>
      <c r="AS188" s="6"/>
      <c r="AT188" s="6">
        <v>1.5103539752583468</v>
      </c>
      <c r="AU188" s="6">
        <v>1</v>
      </c>
      <c r="AV188" s="10"/>
      <c r="AW188" s="13">
        <v>62.903674751642157</v>
      </c>
      <c r="AX188" s="1" t="s">
        <v>150</v>
      </c>
      <c r="AY188" s="17">
        <v>23.6523490813648</v>
      </c>
      <c r="AZ188" s="12">
        <v>100</v>
      </c>
      <c r="BA188" s="12">
        <v>0</v>
      </c>
      <c r="BB188" s="12">
        <v>0</v>
      </c>
      <c r="BC188" s="12">
        <v>100</v>
      </c>
      <c r="BD188" s="12">
        <v>0</v>
      </c>
      <c r="BE188" s="12">
        <v>0</v>
      </c>
      <c r="BF188" s="18">
        <v>76.283575454307012</v>
      </c>
      <c r="BG188" s="18">
        <v>21.593082266505348</v>
      </c>
      <c r="BH188" s="18">
        <v>2.1233422791876384</v>
      </c>
      <c r="BI188" s="15"/>
      <c r="BJ188" s="19">
        <f t="shared" ca="1" si="21"/>
        <v>1</v>
      </c>
      <c r="BK188" s="18">
        <f t="shared" ca="1" si="22"/>
        <v>4.7526669486217825</v>
      </c>
      <c r="BL188" s="17">
        <f t="shared" si="23"/>
        <v>3.9863065297389499</v>
      </c>
      <c r="BM188" s="17">
        <f t="shared" ca="1" si="24"/>
        <v>3.3340180611817445</v>
      </c>
      <c r="BN188" s="16">
        <f t="shared" si="25"/>
        <v>3.2423671168442789</v>
      </c>
      <c r="BO188" s="15"/>
      <c r="BP188" s="2"/>
    </row>
    <row r="189" spans="1:68" x14ac:dyDescent="0.2">
      <c r="A189">
        <v>8.8000000000000007</v>
      </c>
      <c r="B189">
        <v>2.1</v>
      </c>
      <c r="C189">
        <v>0.18632000000000001</v>
      </c>
      <c r="D189">
        <v>-0.13092999999999999</v>
      </c>
      <c r="E189">
        <v>2.4279999999999999E-2</v>
      </c>
      <c r="F189">
        <v>1.8363499999999999</v>
      </c>
      <c r="G189">
        <v>2.1081500000000002</v>
      </c>
      <c r="H189" s="15"/>
      <c r="I189" s="11">
        <f t="shared" si="19"/>
        <v>28.871391076115486</v>
      </c>
      <c r="J189" s="10">
        <f t="shared" si="20"/>
        <v>-23.816391076115487</v>
      </c>
      <c r="K189" s="6">
        <v>115</v>
      </c>
      <c r="L189" s="10">
        <v>3041.3385826771587</v>
      </c>
      <c r="M189" s="10">
        <v>1567.3228346456738</v>
      </c>
      <c r="N189" s="10">
        <v>12.510936132983378</v>
      </c>
      <c r="O189" s="10">
        <v>6.2111036048822061</v>
      </c>
      <c r="P189" s="10">
        <v>6.5819575570427844</v>
      </c>
      <c r="Q189" s="10">
        <v>0.17076382847763638</v>
      </c>
      <c r="R189" s="10">
        <v>2.5944231180117039</v>
      </c>
      <c r="S189" s="10">
        <v>25.75374667781794</v>
      </c>
      <c r="T189" s="14" t="s">
        <v>33</v>
      </c>
      <c r="U189" s="6">
        <v>3</v>
      </c>
      <c r="V189" s="14" t="s">
        <v>33</v>
      </c>
      <c r="W189" s="6">
        <v>3</v>
      </c>
      <c r="X189" s="14" t="s">
        <v>33</v>
      </c>
      <c r="Y189" s="6">
        <v>3</v>
      </c>
      <c r="Z189" s="14" t="s">
        <v>33</v>
      </c>
      <c r="AA189" s="9">
        <v>3</v>
      </c>
      <c r="AB189" s="7">
        <v>61.85696800027138</v>
      </c>
      <c r="AC189" s="6">
        <v>35.098973078404342</v>
      </c>
      <c r="AD189" s="13">
        <v>3.044058921324281</v>
      </c>
      <c r="AE189" s="8">
        <v>658.19575570427844</v>
      </c>
      <c r="AF189" s="6">
        <v>579.04147884307577</v>
      </c>
      <c r="AG189" s="6">
        <v>368.64681677820886</v>
      </c>
      <c r="AH189" s="6">
        <v>272.42353120802528</v>
      </c>
      <c r="AI189" s="6">
        <v>3.8544214051190426</v>
      </c>
      <c r="AJ189" s="6"/>
      <c r="AK189" s="6"/>
      <c r="AL189" s="6"/>
      <c r="AM189" s="6"/>
      <c r="AN189" s="6">
        <v>6.2111036048822061</v>
      </c>
      <c r="AO189" s="6">
        <v>2.0554224963417478</v>
      </c>
      <c r="AP189" s="6">
        <v>2.9491745342256706</v>
      </c>
      <c r="AQ189" s="6">
        <v>111.47500000000001</v>
      </c>
      <c r="AR189" s="6"/>
      <c r="AS189" s="6"/>
      <c r="AT189" s="6">
        <v>2.1038997385194174</v>
      </c>
      <c r="AU189" s="6">
        <v>1</v>
      </c>
      <c r="AV189" s="10"/>
      <c r="AW189" s="13">
        <v>86.856221826461365</v>
      </c>
      <c r="AX189" s="1" t="s">
        <v>150</v>
      </c>
      <c r="AY189" s="17">
        <v>23.816391076115501</v>
      </c>
      <c r="AZ189" s="12">
        <v>100</v>
      </c>
      <c r="BA189" s="12">
        <v>0</v>
      </c>
      <c r="BB189" s="12">
        <v>0</v>
      </c>
      <c r="BC189" s="12">
        <v>100</v>
      </c>
      <c r="BD189" s="12">
        <v>0</v>
      </c>
      <c r="BE189" s="12">
        <v>0</v>
      </c>
      <c r="BF189" s="18">
        <v>61.85696800027138</v>
      </c>
      <c r="BG189" s="18">
        <v>35.098973078404342</v>
      </c>
      <c r="BH189" s="18">
        <v>3.044058921324281</v>
      </c>
      <c r="BI189" s="15"/>
      <c r="BJ189" s="19">
        <f t="shared" ca="1" si="21"/>
        <v>1</v>
      </c>
      <c r="BK189" s="18">
        <f t="shared" ca="1" si="22"/>
        <v>6.4585140391301898</v>
      </c>
      <c r="BL189" s="17">
        <f t="shared" si="23"/>
        <v>3.3739202257012142</v>
      </c>
      <c r="BM189" s="17">
        <f t="shared" ca="1" si="24"/>
        <v>3.182902740626854</v>
      </c>
      <c r="BN189" s="16">
        <f t="shared" si="25"/>
        <v>3.1362644777512854</v>
      </c>
      <c r="BO189" s="15"/>
      <c r="BP189" s="2"/>
    </row>
    <row r="190" spans="1:68" x14ac:dyDescent="0.2">
      <c r="A190">
        <v>8.85</v>
      </c>
      <c r="B190">
        <v>2.1</v>
      </c>
      <c r="C190">
        <v>0.18224000000000001</v>
      </c>
      <c r="D190">
        <v>-0.12364</v>
      </c>
      <c r="E190">
        <v>1.468E-2</v>
      </c>
      <c r="F190">
        <v>1.83125</v>
      </c>
      <c r="G190">
        <v>2.1068799999999999</v>
      </c>
      <c r="H190" s="15"/>
      <c r="I190" s="11">
        <f t="shared" si="19"/>
        <v>29.035433070866141</v>
      </c>
      <c r="J190" s="10">
        <f t="shared" si="20"/>
        <v>-23.980433070866141</v>
      </c>
      <c r="K190" s="6">
        <v>115</v>
      </c>
      <c r="L190" s="10">
        <v>3060.2034120734838</v>
      </c>
      <c r="M190" s="10">
        <v>1575.9514435695583</v>
      </c>
      <c r="N190" s="10">
        <v>12.582020997375327</v>
      </c>
      <c r="O190" s="10">
        <v>5.1350397956287299</v>
      </c>
      <c r="P190" s="10">
        <v>5.4688816057709948</v>
      </c>
      <c r="Q190" s="10">
        <v>0.22151263848994654</v>
      </c>
      <c r="R190" s="10">
        <v>4.050419344536496</v>
      </c>
      <c r="S190" s="10">
        <v>23.183459037657293</v>
      </c>
      <c r="T190" s="14" t="s">
        <v>33</v>
      </c>
      <c r="U190" s="6">
        <v>3</v>
      </c>
      <c r="V190" s="14" t="s">
        <v>33</v>
      </c>
      <c r="W190" s="6">
        <v>3</v>
      </c>
      <c r="X190" s="14" t="s">
        <v>33</v>
      </c>
      <c r="Y190" s="6">
        <v>3</v>
      </c>
      <c r="Z190" s="14" t="s">
        <v>155</v>
      </c>
      <c r="AA190" s="9">
        <v>2</v>
      </c>
      <c r="AB190" s="7">
        <v>97.81</v>
      </c>
      <c r="AC190" s="6">
        <v>1.8400000000000034</v>
      </c>
      <c r="AD190" s="13">
        <v>0.35</v>
      </c>
      <c r="AE190" s="8">
        <v>546.88816057709948</v>
      </c>
      <c r="AF190" s="6">
        <v>446.98167108190489</v>
      </c>
      <c r="AG190" s="6">
        <v>285.16612043282464</v>
      </c>
      <c r="AH190" s="6">
        <v>218.08672540008615</v>
      </c>
      <c r="AI190" s="6">
        <v>2.4688801700220835</v>
      </c>
      <c r="AJ190" s="6"/>
      <c r="AK190" s="6"/>
      <c r="AL190" s="6"/>
      <c r="AM190" s="6"/>
      <c r="AN190" s="6">
        <v>5.1350397956287299</v>
      </c>
      <c r="AO190" s="6">
        <v>1.9344598041920793</v>
      </c>
      <c r="AP190" s="6">
        <v>2.2813289634625971</v>
      </c>
      <c r="AQ190" s="6">
        <v>111.47500000000001</v>
      </c>
      <c r="AR190" s="6"/>
      <c r="AS190" s="6"/>
      <c r="AT190" s="6">
        <v>1.5915537311821277</v>
      </c>
      <c r="AU190" s="6">
        <v>1</v>
      </c>
      <c r="AV190" s="10"/>
      <c r="AW190" s="13">
        <v>67.047250662285734</v>
      </c>
      <c r="AX190" s="1" t="s">
        <v>150</v>
      </c>
      <c r="AY190" s="17">
        <v>23.980433070866098</v>
      </c>
      <c r="AZ190" s="12">
        <v>100</v>
      </c>
      <c r="BA190" s="12">
        <v>0</v>
      </c>
      <c r="BB190" s="12">
        <v>0</v>
      </c>
      <c r="BC190" s="12">
        <v>100</v>
      </c>
      <c r="BD190" s="12">
        <v>0</v>
      </c>
      <c r="BE190" s="12">
        <v>0</v>
      </c>
      <c r="BF190" s="18">
        <v>97.81</v>
      </c>
      <c r="BG190" s="18">
        <v>1.8400000000000034</v>
      </c>
      <c r="BH190" s="18">
        <v>0.35</v>
      </c>
      <c r="BI190" s="15"/>
      <c r="BJ190" s="19">
        <f t="shared" ca="1" si="21"/>
        <v>1</v>
      </c>
      <c r="BK190" s="18">
        <f t="shared" ca="1" si="22"/>
        <v>4.9986056560382925</v>
      </c>
      <c r="BL190" s="17">
        <f t="shared" si="23"/>
        <v>5.623889735623254</v>
      </c>
      <c r="BM190" s="17">
        <f t="shared" ca="1" si="24"/>
        <v>3.4000475779931869</v>
      </c>
      <c r="BN190" s="16">
        <f t="shared" si="25"/>
        <v>3.3080283353145368</v>
      </c>
      <c r="BO190" s="15"/>
      <c r="BP190" s="2"/>
    </row>
    <row r="191" spans="1:68" x14ac:dyDescent="0.2">
      <c r="A191">
        <v>8.9</v>
      </c>
      <c r="B191">
        <v>2.2000000000000002</v>
      </c>
      <c r="C191">
        <v>0.18562999999999999</v>
      </c>
      <c r="D191">
        <v>-0.12230000000000001</v>
      </c>
      <c r="E191">
        <v>8.5900000000000004E-3</v>
      </c>
      <c r="F191">
        <v>1.8369500000000001</v>
      </c>
      <c r="G191">
        <v>2.1126</v>
      </c>
      <c r="H191" s="15"/>
      <c r="I191" s="11">
        <f t="shared" si="19"/>
        <v>29.199475065616799</v>
      </c>
      <c r="J191" s="10">
        <f t="shared" si="20"/>
        <v>-24.144475065616799</v>
      </c>
      <c r="K191" s="6">
        <v>115</v>
      </c>
      <c r="L191" s="10">
        <v>3079.0682414698094</v>
      </c>
      <c r="M191" s="10">
        <v>1584.580052493443</v>
      </c>
      <c r="N191" s="10">
        <v>12.65310586176728</v>
      </c>
      <c r="O191" s="10">
        <v>6.0291222253760974</v>
      </c>
      <c r="P191" s="10">
        <v>6.3394844579254945</v>
      </c>
      <c r="Q191" s="10">
        <v>0.23084095199015167</v>
      </c>
      <c r="R191" s="10">
        <v>3.6413205761796448</v>
      </c>
      <c r="S191" s="10">
        <v>21.55293281593039</v>
      </c>
      <c r="T191" s="14" t="s">
        <v>33</v>
      </c>
      <c r="U191" s="6">
        <v>3</v>
      </c>
      <c r="V191" s="14" t="s">
        <v>33</v>
      </c>
      <c r="W191" s="6">
        <v>3</v>
      </c>
      <c r="X191" s="14" t="s">
        <v>33</v>
      </c>
      <c r="Y191" s="6">
        <v>3</v>
      </c>
      <c r="Z191" s="14" t="s">
        <v>33</v>
      </c>
      <c r="AA191" s="9">
        <v>3</v>
      </c>
      <c r="AB191" s="7">
        <v>86.550296172180978</v>
      </c>
      <c r="AC191" s="6">
        <v>12.105009867713221</v>
      </c>
      <c r="AD191" s="13">
        <v>1.3446939601057974</v>
      </c>
      <c r="AE191" s="8">
        <v>633.94844579254936</v>
      </c>
      <c r="AF191" s="6">
        <v>548.29584019441506</v>
      </c>
      <c r="AG191" s="6">
        <v>350.46133434441208</v>
      </c>
      <c r="AH191" s="6">
        <v>183.08215448564113</v>
      </c>
      <c r="AI191" s="6">
        <v>2.7462564173604496</v>
      </c>
      <c r="AJ191" s="6"/>
      <c r="AK191" s="6"/>
      <c r="AL191" s="6"/>
      <c r="AM191" s="6"/>
      <c r="AN191" s="6">
        <v>6.0291222253760974</v>
      </c>
      <c r="AO191" s="6">
        <v>2.1100343986093537</v>
      </c>
      <c r="AP191" s="6">
        <v>2.8036906747552965</v>
      </c>
      <c r="AQ191" s="6">
        <v>111.47500000000001</v>
      </c>
      <c r="AR191" s="6"/>
      <c r="AS191" s="6"/>
      <c r="AT191" s="6">
        <v>1.9581313106975322</v>
      </c>
      <c r="AU191" s="6">
        <v>1</v>
      </c>
      <c r="AV191" s="10"/>
      <c r="AW191" s="13">
        <v>82.244376029162254</v>
      </c>
      <c r="AX191" s="1" t="s">
        <v>150</v>
      </c>
      <c r="AY191" s="17">
        <v>24.144475065616799</v>
      </c>
      <c r="AZ191" s="12">
        <v>100</v>
      </c>
      <c r="BA191" s="12">
        <v>0</v>
      </c>
      <c r="BB191" s="12">
        <v>0</v>
      </c>
      <c r="BC191" s="12">
        <v>100</v>
      </c>
      <c r="BD191" s="12">
        <v>0</v>
      </c>
      <c r="BE191" s="12">
        <v>0</v>
      </c>
      <c r="BF191" s="18">
        <v>86.550296172180978</v>
      </c>
      <c r="BG191" s="18">
        <v>12.105009867713221</v>
      </c>
      <c r="BH191" s="18">
        <v>1.3446939601057974</v>
      </c>
      <c r="BI191" s="15"/>
      <c r="BJ191" s="19">
        <f t="shared" ca="1" si="21"/>
        <v>1</v>
      </c>
      <c r="BK191" s="18">
        <f t="shared" ca="1" si="22"/>
        <v>6.0583248282566045</v>
      </c>
      <c r="BL191" s="17">
        <f t="shared" si="23"/>
        <v>4.8092362581664299</v>
      </c>
      <c r="BM191" s="17">
        <f t="shared" ca="1" si="24"/>
        <v>3.2926193716443106</v>
      </c>
      <c r="BN191" s="16">
        <f t="shared" si="25"/>
        <v>3.2290074710668906</v>
      </c>
      <c r="BO191" s="15"/>
      <c r="BP191" s="2"/>
    </row>
    <row r="192" spans="1:68" x14ac:dyDescent="0.2">
      <c r="A192">
        <v>8.9499999999999993</v>
      </c>
      <c r="B192">
        <v>2.1</v>
      </c>
      <c r="C192">
        <v>0.18132999999999999</v>
      </c>
      <c r="D192">
        <v>-0.12398000000000001</v>
      </c>
      <c r="E192">
        <v>1.4919999999999999E-2</v>
      </c>
      <c r="F192">
        <v>1.83205</v>
      </c>
      <c r="G192">
        <v>2.1126999999999998</v>
      </c>
      <c r="H192" s="15"/>
      <c r="I192" s="11">
        <f t="shared" si="19"/>
        <v>29.36351706036745</v>
      </c>
      <c r="J192" s="10">
        <f t="shared" si="20"/>
        <v>-24.30851706036745</v>
      </c>
      <c r="K192" s="6">
        <v>115</v>
      </c>
      <c r="L192" s="10">
        <v>3097.9330708661341</v>
      </c>
      <c r="M192" s="10">
        <v>1593.2086614173272</v>
      </c>
      <c r="N192" s="10">
        <v>12.724190726159229</v>
      </c>
      <c r="O192" s="10">
        <v>4.895035367584442</v>
      </c>
      <c r="P192" s="10">
        <v>5.2298024812771651</v>
      </c>
      <c r="Q192" s="10">
        <v>0.21914575297496908</v>
      </c>
      <c r="R192" s="10">
        <v>4.1903256147725809</v>
      </c>
      <c r="S192" s="10">
        <v>23.247716228661314</v>
      </c>
      <c r="T192" s="14" t="s">
        <v>33</v>
      </c>
      <c r="U192" s="6">
        <v>3</v>
      </c>
      <c r="V192" s="14" t="s">
        <v>33</v>
      </c>
      <c r="W192" s="6">
        <v>3</v>
      </c>
      <c r="X192" s="14" t="s">
        <v>33</v>
      </c>
      <c r="Y192" s="6">
        <v>3</v>
      </c>
      <c r="Z192" s="14" t="s">
        <v>155</v>
      </c>
      <c r="AA192" s="9">
        <v>2</v>
      </c>
      <c r="AB192" s="7">
        <v>97.81</v>
      </c>
      <c r="AC192" s="6">
        <v>1.8400000000000034</v>
      </c>
      <c r="AD192" s="13">
        <v>0.35</v>
      </c>
      <c r="AE192" s="8">
        <v>522.98024812771655</v>
      </c>
      <c r="AF192" s="6">
        <v>416.63532356541617</v>
      </c>
      <c r="AG192" s="6">
        <v>267.23518609578736</v>
      </c>
      <c r="AH192" s="6">
        <v>216.48395319432859</v>
      </c>
      <c r="AI192" s="6">
        <v>2.3864493882637623</v>
      </c>
      <c r="AJ192" s="6"/>
      <c r="AK192" s="6"/>
      <c r="AL192" s="6"/>
      <c r="AM192" s="6"/>
      <c r="AN192" s="6">
        <v>4.895035367584442</v>
      </c>
      <c r="AO192" s="6">
        <v>1.89712661708181</v>
      </c>
      <c r="AP192" s="6">
        <v>2.1378814887662991</v>
      </c>
      <c r="AQ192" s="6">
        <v>111.47500000000001</v>
      </c>
      <c r="AR192" s="6"/>
      <c r="AS192" s="6"/>
      <c r="AT192" s="6">
        <v>1.4571373880945</v>
      </c>
      <c r="AU192" s="6">
        <v>1</v>
      </c>
      <c r="AV192" s="10"/>
      <c r="AW192" s="13">
        <v>62.495298534812427</v>
      </c>
      <c r="AX192" s="1" t="s">
        <v>150</v>
      </c>
      <c r="AY192" s="17">
        <v>24.3085170603674</v>
      </c>
      <c r="AZ192" s="12">
        <v>100</v>
      </c>
      <c r="BA192" s="12">
        <v>0</v>
      </c>
      <c r="BB192" s="12">
        <v>0</v>
      </c>
      <c r="BC192" s="12">
        <v>100</v>
      </c>
      <c r="BD192" s="12">
        <v>0</v>
      </c>
      <c r="BE192" s="12">
        <v>0</v>
      </c>
      <c r="BF192" s="18">
        <v>97.81</v>
      </c>
      <c r="BG192" s="18">
        <v>1.8400000000000034</v>
      </c>
      <c r="BH192" s="18">
        <v>0.35</v>
      </c>
      <c r="BI192" s="15"/>
      <c r="BJ192" s="19">
        <f t="shared" ca="1" si="21"/>
        <v>1</v>
      </c>
      <c r="BK192" s="18">
        <f t="shared" ca="1" si="22"/>
        <v>4.6206577141874261</v>
      </c>
      <c r="BL192" s="17">
        <f t="shared" si="23"/>
        <v>5.9536951985702817</v>
      </c>
      <c r="BM192" s="17">
        <f t="shared" ca="1" si="24"/>
        <v>3.4422173590097316</v>
      </c>
      <c r="BN192" s="16">
        <f t="shared" si="25"/>
        <v>3.3323579305701303</v>
      </c>
      <c r="BO192" s="15"/>
      <c r="BP192" s="2"/>
    </row>
    <row r="193" spans="1:68" x14ac:dyDescent="0.2">
      <c r="A193">
        <v>9</v>
      </c>
      <c r="B193">
        <v>2.1</v>
      </c>
      <c r="C193">
        <v>0.18473000000000001</v>
      </c>
      <c r="D193">
        <v>-0.1091</v>
      </c>
      <c r="E193">
        <v>1.119E-2</v>
      </c>
      <c r="F193">
        <v>1.83423</v>
      </c>
      <c r="G193">
        <v>2.1109800000000001</v>
      </c>
      <c r="H193" s="15"/>
      <c r="I193" s="11">
        <f t="shared" si="19"/>
        <v>29.527559055118108</v>
      </c>
      <c r="J193" s="10">
        <f t="shared" si="20"/>
        <v>-24.472559055118108</v>
      </c>
      <c r="K193" s="6">
        <v>115</v>
      </c>
      <c r="L193" s="10">
        <v>3116.7979002624597</v>
      </c>
      <c r="M193" s="10">
        <v>1601.8372703412119</v>
      </c>
      <c r="N193" s="10">
        <v>12.79527559055118</v>
      </c>
      <c r="O193" s="10">
        <v>5.7917552086290112</v>
      </c>
      <c r="P193" s="10">
        <v>6.1121415629750349</v>
      </c>
      <c r="Q193" s="10">
        <v>0.32273180139515784</v>
      </c>
      <c r="R193" s="10">
        <v>5.2801755010083697</v>
      </c>
      <c r="S193" s="10">
        <v>22.249052385140565</v>
      </c>
      <c r="T193" s="14" t="s">
        <v>33</v>
      </c>
      <c r="U193" s="6">
        <v>3</v>
      </c>
      <c r="V193" s="14" t="s">
        <v>33</v>
      </c>
      <c r="W193" s="6">
        <v>3</v>
      </c>
      <c r="X193" s="14" t="s">
        <v>33</v>
      </c>
      <c r="Y193" s="6">
        <v>3</v>
      </c>
      <c r="Z193" s="14" t="s">
        <v>155</v>
      </c>
      <c r="AA193" s="9">
        <v>2</v>
      </c>
      <c r="AB193" s="7">
        <v>97.81</v>
      </c>
      <c r="AC193" s="6">
        <v>1.8400000000000034</v>
      </c>
      <c r="AD193" s="13">
        <v>0.35</v>
      </c>
      <c r="AE193" s="8">
        <v>611.21415629750345</v>
      </c>
      <c r="AF193" s="6">
        <v>519.33022556538151</v>
      </c>
      <c r="AG193" s="6">
        <v>333.41061722312759</v>
      </c>
      <c r="AH193" s="6">
        <v>194.47769406012449</v>
      </c>
      <c r="AI193" s="6">
        <v>1.893876443707273</v>
      </c>
      <c r="AJ193" s="6"/>
      <c r="AK193" s="6"/>
      <c r="AL193" s="6"/>
      <c r="AM193" s="6"/>
      <c r="AN193" s="6">
        <v>5.7917552086290112</v>
      </c>
      <c r="AO193" s="6">
        <v>2.1949135211461592</v>
      </c>
      <c r="AP193" s="6">
        <v>2.6672849377850207</v>
      </c>
      <c r="AQ193" s="6">
        <v>111.47500000000001</v>
      </c>
      <c r="AR193" s="6"/>
      <c r="AS193" s="6"/>
      <c r="AT193" s="6">
        <v>1.8233669575612659</v>
      </c>
      <c r="AU193" s="6">
        <v>1</v>
      </c>
      <c r="AV193" s="10"/>
      <c r="AW193" s="13">
        <v>77.899533834807229</v>
      </c>
      <c r="AX193" s="1" t="s">
        <v>150</v>
      </c>
      <c r="AY193" s="17">
        <v>24.472559055118101</v>
      </c>
      <c r="AZ193" s="12">
        <v>100</v>
      </c>
      <c r="BA193" s="12">
        <v>0</v>
      </c>
      <c r="BB193" s="12">
        <v>0</v>
      </c>
      <c r="BC193" s="12">
        <v>100</v>
      </c>
      <c r="BD193" s="12">
        <v>0</v>
      </c>
      <c r="BE193" s="12">
        <v>0</v>
      </c>
      <c r="BF193" s="18">
        <v>97.81</v>
      </c>
      <c r="BG193" s="18">
        <v>1.8400000000000034</v>
      </c>
      <c r="BH193" s="18">
        <v>0.35</v>
      </c>
      <c r="BI193" s="15"/>
      <c r="BJ193" s="19">
        <f t="shared" ca="1" si="21"/>
        <v>1</v>
      </c>
      <c r="BK193" s="18">
        <f t="shared" ca="1" si="22"/>
        <v>5.6856494690921986</v>
      </c>
      <c r="BL193" s="17">
        <f t="shared" si="23"/>
        <v>7.0871770504748035</v>
      </c>
      <c r="BM193" s="17">
        <f t="shared" ca="1" si="24"/>
        <v>3.4145686141693461</v>
      </c>
      <c r="BN193" s="16">
        <f t="shared" si="25"/>
        <v>3.3336425974692334</v>
      </c>
      <c r="BO193" s="15"/>
      <c r="BP193" s="2"/>
    </row>
    <row r="194" spans="1:68" x14ac:dyDescent="0.2">
      <c r="A194">
        <v>9.0500000000000007</v>
      </c>
      <c r="B194">
        <v>2.1</v>
      </c>
      <c r="C194">
        <v>0.20557</v>
      </c>
      <c r="D194">
        <v>-0.10018000000000001</v>
      </c>
      <c r="E194">
        <v>1.03E-2</v>
      </c>
      <c r="F194">
        <v>1.8293999999999999</v>
      </c>
      <c r="G194">
        <v>2.1092499999999998</v>
      </c>
      <c r="H194" s="15"/>
      <c r="I194" s="11">
        <f t="shared" si="19"/>
        <v>29.691601049868765</v>
      </c>
      <c r="J194" s="10">
        <f t="shared" si="20"/>
        <v>-24.636601049868766</v>
      </c>
      <c r="K194" s="6">
        <v>115</v>
      </c>
      <c r="L194" s="10">
        <v>3135.6627296587853</v>
      </c>
      <c r="M194" s="10">
        <v>1610.4658792650966</v>
      </c>
      <c r="N194" s="10">
        <v>12.866360454943131</v>
      </c>
      <c r="O194" s="10">
        <v>11.288120351972751</v>
      </c>
      <c r="P194" s="10">
        <v>11.60507537231916</v>
      </c>
      <c r="Q194" s="10">
        <v>0.38482773902338929</v>
      </c>
      <c r="R194" s="10">
        <v>3.3160296394221973</v>
      </c>
      <c r="S194" s="10">
        <v>22.010765301834006</v>
      </c>
      <c r="T194" s="14" t="s">
        <v>153</v>
      </c>
      <c r="U194" s="6">
        <v>4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33</v>
      </c>
      <c r="AA194" s="9">
        <v>3</v>
      </c>
      <c r="AB194" s="7">
        <v>60.983254614248835</v>
      </c>
      <c r="AC194" s="6">
        <v>35.899529186148087</v>
      </c>
      <c r="AD194" s="13">
        <v>3.1172161996030807</v>
      </c>
      <c r="AE194" s="8">
        <v>1160.5075372319159</v>
      </c>
      <c r="AF194" s="6">
        <v>1164.4480367002006</v>
      </c>
      <c r="AG194" s="6">
        <v>745.38065292393696</v>
      </c>
      <c r="AH194" s="6">
        <v>188.11347113604086</v>
      </c>
      <c r="AI194" s="6">
        <v>3.0156545891858957</v>
      </c>
      <c r="AJ194" s="6"/>
      <c r="AK194" s="6"/>
      <c r="AL194" s="6"/>
      <c r="AM194" s="6"/>
      <c r="AN194" s="6">
        <v>7.5254135679818335</v>
      </c>
      <c r="AO194" s="6">
        <v>3.2946679856459768</v>
      </c>
      <c r="AP194" s="6">
        <v>5.9630452233914957</v>
      </c>
      <c r="AQ194" s="6">
        <v>114.66</v>
      </c>
      <c r="AR194" s="6"/>
      <c r="AS194" s="6"/>
      <c r="AT194" s="6">
        <v>4.2267544617836279</v>
      </c>
      <c r="AU194" s="6">
        <v>1</v>
      </c>
      <c r="AV194" s="10"/>
      <c r="AW194" s="13">
        <v>174.6672055050301</v>
      </c>
      <c r="AX194" s="1" t="s">
        <v>150</v>
      </c>
      <c r="AY194" s="17">
        <v>24.636601049868801</v>
      </c>
      <c r="AZ194" s="12">
        <v>100</v>
      </c>
      <c r="BA194" s="12">
        <v>0</v>
      </c>
      <c r="BB194" s="12">
        <v>0</v>
      </c>
      <c r="BC194" s="12">
        <v>100</v>
      </c>
      <c r="BD194" s="12">
        <v>0</v>
      </c>
      <c r="BE194" s="12">
        <v>0</v>
      </c>
      <c r="BF194" s="18">
        <v>60.983254614248835</v>
      </c>
      <c r="BG194" s="18">
        <v>35.899529186148087</v>
      </c>
      <c r="BH194" s="18">
        <v>3.1172161996030807</v>
      </c>
      <c r="BI194" s="15"/>
      <c r="BJ194" s="19">
        <f t="shared" ca="1" si="21"/>
        <v>1</v>
      </c>
      <c r="BK194" s="18">
        <f t="shared" ca="1" si="22"/>
        <v>12.465019143491645</v>
      </c>
      <c r="BL194" s="17">
        <f t="shared" si="23"/>
        <v>3.8339980450433582</v>
      </c>
      <c r="BM194" s="17">
        <f t="shared" ca="1" si="24"/>
        <v>2.9816931596590122</v>
      </c>
      <c r="BN194" s="16">
        <f t="shared" si="25"/>
        <v>2.9896237645092598</v>
      </c>
      <c r="BO194" s="15"/>
      <c r="BP194" s="2"/>
    </row>
    <row r="195" spans="1:68" x14ac:dyDescent="0.2">
      <c r="A195">
        <v>9.1</v>
      </c>
      <c r="B195">
        <v>2.2000000000000002</v>
      </c>
      <c r="C195">
        <v>0.19419</v>
      </c>
      <c r="D195">
        <v>-9.5869999999999997E-2</v>
      </c>
      <c r="E195">
        <v>-1.7520000000000001E-2</v>
      </c>
      <c r="F195">
        <v>1.8254999999999999</v>
      </c>
      <c r="G195">
        <v>2.1099000000000001</v>
      </c>
      <c r="H195" s="15"/>
      <c r="I195" s="11">
        <f t="shared" si="19"/>
        <v>29.85564304461942</v>
      </c>
      <c r="J195" s="10">
        <f t="shared" si="20"/>
        <v>-24.80064304461942</v>
      </c>
      <c r="K195" s="6">
        <v>115</v>
      </c>
      <c r="L195" s="10">
        <v>3154.5275590551105</v>
      </c>
      <c r="M195" s="10">
        <v>1619.0944881889811</v>
      </c>
      <c r="N195" s="10">
        <v>12.937445319335081</v>
      </c>
      <c r="O195" s="10">
        <v>8.2867462957706515</v>
      </c>
      <c r="P195" s="10">
        <v>8.4964432128931566</v>
      </c>
      <c r="Q195" s="10">
        <v>0.41483149363972088</v>
      </c>
      <c r="R195" s="10">
        <v>4.8824135375873947</v>
      </c>
      <c r="S195" s="10">
        <v>14.562285911285139</v>
      </c>
      <c r="T195" s="14" t="s">
        <v>33</v>
      </c>
      <c r="U195" s="6">
        <v>3</v>
      </c>
      <c r="V195" s="14" t="s">
        <v>33</v>
      </c>
      <c r="W195" s="6">
        <v>3</v>
      </c>
      <c r="X195" s="14" t="s">
        <v>33</v>
      </c>
      <c r="Y195" s="6">
        <v>3</v>
      </c>
      <c r="Z195" s="14" t="s">
        <v>33</v>
      </c>
      <c r="AA195" s="9">
        <v>3</v>
      </c>
      <c r="AB195" s="7">
        <v>97.81</v>
      </c>
      <c r="AC195" s="6">
        <v>1.8400000000000034</v>
      </c>
      <c r="AD195" s="13">
        <v>0.35</v>
      </c>
      <c r="AE195" s="8">
        <v>849.64432128931571</v>
      </c>
      <c r="AF195" s="6">
        <v>797.61691033265174</v>
      </c>
      <c r="AG195" s="6">
        <v>512.23324096698673</v>
      </c>
      <c r="AH195" s="6">
        <v>33.425292177258328</v>
      </c>
      <c r="AI195" s="6">
        <v>2.0481673506381064</v>
      </c>
      <c r="AJ195" s="6"/>
      <c r="AK195" s="6"/>
      <c r="AL195" s="6"/>
      <c r="AM195" s="6"/>
      <c r="AN195" s="6">
        <v>8.2867462957706515</v>
      </c>
      <c r="AO195" s="6">
        <v>2.7532706989908737</v>
      </c>
      <c r="AP195" s="6">
        <v>4.097865927735894</v>
      </c>
      <c r="AQ195" s="6">
        <v>111.47500000000001</v>
      </c>
      <c r="AR195" s="6"/>
      <c r="AS195" s="6"/>
      <c r="AT195" s="6">
        <v>2.8210332240724689</v>
      </c>
      <c r="AU195" s="6">
        <v>1</v>
      </c>
      <c r="AV195" s="10"/>
      <c r="AW195" s="13">
        <v>119.64253654989776</v>
      </c>
      <c r="AX195" s="1" t="s">
        <v>150</v>
      </c>
      <c r="AY195" s="17">
        <v>24.800643044619399</v>
      </c>
      <c r="AZ195" s="12">
        <v>100</v>
      </c>
      <c r="BA195" s="12">
        <v>0</v>
      </c>
      <c r="BB195" s="12">
        <v>0</v>
      </c>
      <c r="BC195" s="12">
        <v>100</v>
      </c>
      <c r="BD195" s="12">
        <v>0</v>
      </c>
      <c r="BE195" s="12">
        <v>0</v>
      </c>
      <c r="BF195" s="18">
        <v>97.81</v>
      </c>
      <c r="BG195" s="18">
        <v>1.8400000000000034</v>
      </c>
      <c r="BH195" s="18">
        <v>0.35</v>
      </c>
      <c r="BI195" s="15"/>
      <c r="BJ195" s="19">
        <f t="shared" ca="1" si="21"/>
        <v>1</v>
      </c>
      <c r="BK195" s="18">
        <f t="shared" ca="1" si="22"/>
        <v>8.5469742301512817</v>
      </c>
      <c r="BL195" s="17">
        <f t="shared" si="23"/>
        <v>5.9953856903800533</v>
      </c>
      <c r="BM195" s="17">
        <f t="shared" ca="1" si="24"/>
        <v>3.2301191299385912</v>
      </c>
      <c r="BN195" s="16">
        <f t="shared" si="25"/>
        <v>3.1980610520650594</v>
      </c>
      <c r="BO195" s="15"/>
      <c r="BP195" s="2"/>
    </row>
    <row r="196" spans="1:68" s="20" customFormat="1" ht="13.5" thickBot="1" x14ac:dyDescent="0.25">
      <c r="A196">
        <v>9.15</v>
      </c>
      <c r="B196">
        <v>2.1</v>
      </c>
      <c r="C196">
        <v>0.19248999999999999</v>
      </c>
      <c r="D196">
        <v>-0.10143000000000001</v>
      </c>
      <c r="E196">
        <v>-2.409E-2</v>
      </c>
      <c r="F196">
        <v>1.82348</v>
      </c>
      <c r="G196">
        <v>2.11008</v>
      </c>
      <c r="H196" s="15"/>
      <c r="I196" s="11">
        <f t="shared" si="19"/>
        <v>30.019685039370078</v>
      </c>
      <c r="J196" s="10">
        <f t="shared" si="20"/>
        <v>-24.964685039370078</v>
      </c>
      <c r="K196" s="6">
        <v>115</v>
      </c>
      <c r="L196" s="10">
        <v>3173.3923884514361</v>
      </c>
      <c r="M196" s="10">
        <v>1627.7230971128658</v>
      </c>
      <c r="N196" s="10">
        <v>13.008530183727034</v>
      </c>
      <c r="O196" s="10">
        <v>7.8383863752483656</v>
      </c>
      <c r="P196" s="10">
        <v>8.0227531076770884</v>
      </c>
      <c r="Q196" s="10">
        <v>0.37612595404185462</v>
      </c>
      <c r="R196" s="10">
        <v>4.6882404206348349</v>
      </c>
      <c r="S196" s="10">
        <v>12.803245307550201</v>
      </c>
      <c r="T196" s="14" t="s">
        <v>33</v>
      </c>
      <c r="U196" s="6">
        <v>3</v>
      </c>
      <c r="V196" s="14" t="s">
        <v>33</v>
      </c>
      <c r="W196" s="6">
        <v>3</v>
      </c>
      <c r="X196" s="14" t="s">
        <v>33</v>
      </c>
      <c r="Y196" s="6">
        <v>3</v>
      </c>
      <c r="Z196" s="14" t="s">
        <v>33</v>
      </c>
      <c r="AA196" s="9">
        <v>3</v>
      </c>
      <c r="AB196" s="7">
        <v>97.81</v>
      </c>
      <c r="AC196" s="6">
        <v>1.8400000000000034</v>
      </c>
      <c r="AD196" s="13">
        <v>0.35</v>
      </c>
      <c r="AE196" s="8">
        <v>802.27531076770879</v>
      </c>
      <c r="AF196" s="6">
        <v>740.7789668133305</v>
      </c>
      <c r="AG196" s="6">
        <v>476.70648307578165</v>
      </c>
      <c r="AH196" s="6">
        <v>0</v>
      </c>
      <c r="AI196" s="6">
        <v>2.1329964128942644</v>
      </c>
      <c r="AJ196" s="6"/>
      <c r="AK196" s="6"/>
      <c r="AL196" s="6"/>
      <c r="AM196" s="6"/>
      <c r="AN196" s="6">
        <v>7.8383863752483656</v>
      </c>
      <c r="AO196" s="6">
        <v>2.6259548382557627</v>
      </c>
      <c r="AP196" s="6">
        <v>3.8136518646062529</v>
      </c>
      <c r="AQ196" s="6">
        <v>111.47500000000001</v>
      </c>
      <c r="AR196" s="6"/>
      <c r="AS196" s="6"/>
      <c r="AT196" s="6">
        <v>2.5921539363734509</v>
      </c>
      <c r="AU196" s="6">
        <v>1</v>
      </c>
      <c r="AV196" s="10"/>
      <c r="AW196" s="13">
        <v>111.11684502199957</v>
      </c>
      <c r="AX196" s="1" t="s">
        <v>150</v>
      </c>
      <c r="AY196" s="17">
        <v>24.964685039370099</v>
      </c>
      <c r="AZ196" s="12">
        <v>100</v>
      </c>
      <c r="BA196" s="12">
        <v>0</v>
      </c>
      <c r="BB196" s="12">
        <v>0</v>
      </c>
      <c r="BC196" s="12">
        <v>100</v>
      </c>
      <c r="BD196" s="12">
        <v>0</v>
      </c>
      <c r="BE196" s="12">
        <v>0</v>
      </c>
      <c r="BF196" s="18">
        <v>97.81</v>
      </c>
      <c r="BG196" s="18">
        <v>1.8400000000000034</v>
      </c>
      <c r="BH196" s="18">
        <v>0.35</v>
      </c>
      <c r="BI196" s="15"/>
      <c r="BJ196" s="19">
        <f t="shared" ca="1" si="21"/>
        <v>1</v>
      </c>
      <c r="BK196" s="18">
        <f t="shared" ca="1" si="22"/>
        <v>7.9080488872673369</v>
      </c>
      <c r="BL196" s="17">
        <f t="shared" si="23"/>
        <v>5.8440433187554746</v>
      </c>
      <c r="BM196" s="17">
        <f t="shared" ca="1" si="24"/>
        <v>3.2499011570743468</v>
      </c>
      <c r="BN196" s="16">
        <f t="shared" si="25"/>
        <v>3.2076640005179149</v>
      </c>
      <c r="BO196" s="15"/>
      <c r="BP196" s="2"/>
    </row>
    <row r="197" spans="1:68" x14ac:dyDescent="0.2">
      <c r="A197">
        <v>9.1999999999999993</v>
      </c>
      <c r="B197">
        <v>2.1</v>
      </c>
      <c r="C197">
        <v>0.20286000000000001</v>
      </c>
      <c r="D197">
        <v>-0.10105</v>
      </c>
      <c r="E197">
        <v>-3.1510000000000003E-2</v>
      </c>
      <c r="F197">
        <v>1.82195</v>
      </c>
      <c r="G197">
        <v>2.11293</v>
      </c>
      <c r="H197" s="15"/>
      <c r="I197" s="11">
        <f t="shared" si="19"/>
        <v>30.183727034120732</v>
      </c>
      <c r="J197" s="10">
        <f t="shared" si="20"/>
        <v>-25.128727034120732</v>
      </c>
      <c r="K197" s="6">
        <v>115</v>
      </c>
      <c r="L197" s="10">
        <v>3192.2572178477612</v>
      </c>
      <c r="M197" s="10">
        <v>1636.3517060367503</v>
      </c>
      <c r="N197" s="10">
        <v>13.079615048118985</v>
      </c>
      <c r="O197" s="10">
        <v>10.573381890434291</v>
      </c>
      <c r="P197" s="10">
        <v>10.729141321428026</v>
      </c>
      <c r="Q197" s="10">
        <v>0.37877129667624115</v>
      </c>
      <c r="R197" s="10">
        <v>3.5303039202192883</v>
      </c>
      <c r="S197" s="10">
        <v>10.816627152342702</v>
      </c>
      <c r="T197" s="14" t="s">
        <v>153</v>
      </c>
      <c r="U197" s="6">
        <v>4</v>
      </c>
      <c r="V197" s="14" t="s">
        <v>33</v>
      </c>
      <c r="W197" s="6">
        <v>3</v>
      </c>
      <c r="X197" s="14" t="s">
        <v>33</v>
      </c>
      <c r="Y197" s="6">
        <v>3</v>
      </c>
      <c r="Z197" s="14" t="s">
        <v>33</v>
      </c>
      <c r="AA197" s="9">
        <v>3</v>
      </c>
      <c r="AB197" s="7">
        <v>66.897132678027049</v>
      </c>
      <c r="AC197" s="6">
        <v>30.422020123881509</v>
      </c>
      <c r="AD197" s="13">
        <v>2.6808471980914477</v>
      </c>
      <c r="AE197" s="8">
        <v>1072.9141321428026</v>
      </c>
      <c r="AF197" s="6">
        <v>1058.0678843489509</v>
      </c>
      <c r="AG197" s="6">
        <v>679.68559910710201</v>
      </c>
      <c r="AH197" s="6">
        <v>0</v>
      </c>
      <c r="AI197" s="6">
        <v>2.8326173117069309</v>
      </c>
      <c r="AJ197" s="6"/>
      <c r="AK197" s="6"/>
      <c r="AL197" s="6"/>
      <c r="AM197" s="6"/>
      <c r="AN197" s="6">
        <v>7.0489212602895277</v>
      </c>
      <c r="AO197" s="6">
        <v>3.1394761674737928</v>
      </c>
      <c r="AP197" s="6">
        <v>5.4374847928568153</v>
      </c>
      <c r="AQ197" s="6">
        <v>114.66</v>
      </c>
      <c r="AR197" s="6"/>
      <c r="AS197" s="6"/>
      <c r="AT197" s="6">
        <v>3.7429203996809894</v>
      </c>
      <c r="AU197" s="6">
        <v>1</v>
      </c>
      <c r="AV197" s="10"/>
      <c r="AW197" s="13">
        <v>158.71018265234264</v>
      </c>
      <c r="AX197" s="1" t="s">
        <v>150</v>
      </c>
      <c r="AY197" s="17">
        <v>25.128727034120701</v>
      </c>
      <c r="AZ197" s="12">
        <v>100</v>
      </c>
      <c r="BA197" s="12">
        <v>0</v>
      </c>
      <c r="BB197" s="12">
        <v>0</v>
      </c>
      <c r="BC197" s="12">
        <v>100</v>
      </c>
      <c r="BD197" s="12">
        <v>0</v>
      </c>
      <c r="BE197" s="12">
        <v>0</v>
      </c>
      <c r="BF197" s="18">
        <v>66.897132678027049</v>
      </c>
      <c r="BG197" s="18">
        <v>30.422020123881509</v>
      </c>
      <c r="BH197" s="18">
        <v>2.6808471980914477</v>
      </c>
      <c r="BI197" s="15"/>
      <c r="BJ197" s="19">
        <f t="shared" ca="1" si="21"/>
        <v>1</v>
      </c>
      <c r="BK197" s="18">
        <f t="shared" ca="1" si="22"/>
        <v>11.162652477228548</v>
      </c>
      <c r="BL197" s="17">
        <f t="shared" si="23"/>
        <v>4.1472765734537917</v>
      </c>
      <c r="BM197" s="17">
        <f t="shared" ca="1" si="24"/>
        <v>3.0404906819269275</v>
      </c>
      <c r="BN197" s="16">
        <f t="shared" si="25"/>
        <v>3.0331678662534003</v>
      </c>
      <c r="BO197" s="15"/>
      <c r="BP197" s="2"/>
    </row>
    <row r="198" spans="1:68" x14ac:dyDescent="0.2">
      <c r="A198">
        <v>9.25</v>
      </c>
      <c r="B198">
        <v>2.1</v>
      </c>
      <c r="C198">
        <v>0.21110000000000001</v>
      </c>
      <c r="D198">
        <v>-9.6339999999999995E-2</v>
      </c>
      <c r="E198">
        <v>-3.6760000000000001E-2</v>
      </c>
      <c r="F198">
        <v>1.82118</v>
      </c>
      <c r="G198">
        <v>2.1130800000000001</v>
      </c>
      <c r="H198" s="15"/>
      <c r="I198" s="11">
        <f t="shared" si="19"/>
        <v>30.34776902887139</v>
      </c>
      <c r="J198" s="10">
        <f t="shared" si="20"/>
        <v>-25.29276902887139</v>
      </c>
      <c r="K198" s="6">
        <v>115</v>
      </c>
      <c r="L198" s="10">
        <v>3211.1220472440868</v>
      </c>
      <c r="M198" s="10">
        <v>1644.980314960635</v>
      </c>
      <c r="N198" s="10">
        <v>13.150699912510936</v>
      </c>
      <c r="O198" s="10">
        <v>12.746608799318764</v>
      </c>
      <c r="P198" s="10">
        <v>12.882127215146234</v>
      </c>
      <c r="Q198" s="10">
        <v>0.41155962248666389</v>
      </c>
      <c r="R198" s="10">
        <v>3.1948110402354226</v>
      </c>
      <c r="S198" s="10">
        <v>9.4110010991298516</v>
      </c>
      <c r="T198" s="14" t="s">
        <v>153</v>
      </c>
      <c r="U198" s="6">
        <v>4</v>
      </c>
      <c r="V198" s="14" t="s">
        <v>151</v>
      </c>
      <c r="W198" s="6">
        <v>4</v>
      </c>
      <c r="X198" s="14" t="s">
        <v>151</v>
      </c>
      <c r="Y198" s="6">
        <v>4</v>
      </c>
      <c r="Z198" s="14" t="s">
        <v>119</v>
      </c>
      <c r="AA198" s="9">
        <v>4</v>
      </c>
      <c r="AB198" s="7">
        <v>53.295105739423377</v>
      </c>
      <c r="AC198" s="6">
        <v>42.748898306568293</v>
      </c>
      <c r="AD198" s="13">
        <v>3.9559959540083329</v>
      </c>
      <c r="AE198" s="8">
        <v>1288.2127215146234</v>
      </c>
      <c r="AF198" s="6">
        <v>1310.2506465866036</v>
      </c>
      <c r="AG198" s="6">
        <v>841.15954113596752</v>
      </c>
      <c r="AH198" s="6">
        <v>0</v>
      </c>
      <c r="AI198" s="6">
        <v>3.1300755738164439</v>
      </c>
      <c r="AJ198" s="6"/>
      <c r="AK198" s="6"/>
      <c r="AL198" s="6"/>
      <c r="AM198" s="6"/>
      <c r="AN198" s="6">
        <v>8.4977391995458422</v>
      </c>
      <c r="AO198" s="6">
        <v>3.5794429519592428</v>
      </c>
      <c r="AP198" s="6">
        <v>6.7292763290877398</v>
      </c>
      <c r="AQ198" s="6">
        <v>114.66</v>
      </c>
      <c r="AR198" s="6"/>
      <c r="AS198" s="6"/>
      <c r="AT198" s="6">
        <v>4.6526134630972606</v>
      </c>
      <c r="AU198" s="6">
        <v>1</v>
      </c>
      <c r="AV198" s="10"/>
      <c r="AW198" s="13">
        <v>196.53759698799055</v>
      </c>
      <c r="AX198" s="1" t="s">
        <v>150</v>
      </c>
      <c r="AY198" s="17">
        <v>25.292769028871401</v>
      </c>
      <c r="AZ198" s="12">
        <v>100</v>
      </c>
      <c r="BA198" s="12">
        <v>0</v>
      </c>
      <c r="BB198" s="12">
        <v>0</v>
      </c>
      <c r="BC198" s="12">
        <v>0</v>
      </c>
      <c r="BD198" s="12">
        <v>100</v>
      </c>
      <c r="BE198" s="12">
        <v>0</v>
      </c>
      <c r="BF198" s="18">
        <v>53.295105739423377</v>
      </c>
      <c r="BG198" s="18">
        <v>42.748898306568293</v>
      </c>
      <c r="BH198" s="18">
        <v>3.9559959540083329</v>
      </c>
      <c r="BI198" s="15"/>
      <c r="BJ198" s="19">
        <f t="shared" ca="1" si="21"/>
        <v>1</v>
      </c>
      <c r="BK198" s="18">
        <f t="shared" ca="1" si="22"/>
        <v>13.710274936383108</v>
      </c>
      <c r="BL198" s="17">
        <f t="shared" si="23"/>
        <v>3.6496892360371596</v>
      </c>
      <c r="BM198" s="17">
        <f t="shared" ca="1" si="24"/>
        <v>2.9358320195399585</v>
      </c>
      <c r="BN198" s="16">
        <f t="shared" si="25"/>
        <v>2.9433746740038882</v>
      </c>
      <c r="BO198" s="15"/>
      <c r="BP198" s="2"/>
    </row>
    <row r="199" spans="1:68" x14ac:dyDescent="0.2">
      <c r="A199">
        <v>9.3000000000000007</v>
      </c>
      <c r="B199">
        <v>2.2000000000000002</v>
      </c>
      <c r="C199">
        <v>0.21424000000000001</v>
      </c>
      <c r="D199">
        <v>-8.6730000000000002E-2</v>
      </c>
      <c r="E199">
        <v>-3.9469999999999998E-2</v>
      </c>
      <c r="F199">
        <v>1.8165500000000001</v>
      </c>
      <c r="G199">
        <v>2.113</v>
      </c>
      <c r="H199" s="15"/>
      <c r="I199" s="11">
        <f t="shared" si="19"/>
        <v>30.511811023622048</v>
      </c>
      <c r="J199" s="10">
        <f t="shared" si="20"/>
        <v>-25.456811023622048</v>
      </c>
      <c r="K199" s="6">
        <v>115</v>
      </c>
      <c r="L199" s="10">
        <v>3229.9868766404124</v>
      </c>
      <c r="M199" s="10">
        <v>1653.6089238845198</v>
      </c>
      <c r="N199" s="10">
        <v>13.221784776902886</v>
      </c>
      <c r="O199" s="10">
        <v>13.574755946636392</v>
      </c>
      <c r="P199" s="10">
        <v>13.699826143206609</v>
      </c>
      <c r="Q199" s="10">
        <v>0.47845894542470235</v>
      </c>
      <c r="R199" s="10">
        <v>3.4924453815930927</v>
      </c>
      <c r="S199" s="10">
        <v>8.6854303173761718</v>
      </c>
      <c r="T199" s="14" t="s">
        <v>153</v>
      </c>
      <c r="U199" s="6">
        <v>4</v>
      </c>
      <c r="V199" s="14" t="s">
        <v>151</v>
      </c>
      <c r="W199" s="6">
        <v>4</v>
      </c>
      <c r="X199" s="14" t="s">
        <v>151</v>
      </c>
      <c r="Y199" s="6">
        <v>4</v>
      </c>
      <c r="Z199" s="14" t="s">
        <v>119</v>
      </c>
      <c r="AA199" s="9">
        <v>4</v>
      </c>
      <c r="AB199" s="7">
        <v>58.63978124409693</v>
      </c>
      <c r="AC199" s="6">
        <v>38.027416691282127</v>
      </c>
      <c r="AD199" s="13">
        <v>3.332802064620942</v>
      </c>
      <c r="AE199" s="8">
        <v>1369.9826143206608</v>
      </c>
      <c r="AF199" s="6">
        <v>1405.3408246292165</v>
      </c>
      <c r="AG199" s="6">
        <v>902.48696074049565</v>
      </c>
      <c r="AH199" s="6">
        <v>0</v>
      </c>
      <c r="AI199" s="6">
        <v>2.8633232326853055</v>
      </c>
      <c r="AJ199" s="6"/>
      <c r="AK199" s="6"/>
      <c r="AL199" s="6"/>
      <c r="AM199" s="6"/>
      <c r="AN199" s="6">
        <v>9.0498372977575947</v>
      </c>
      <c r="AO199" s="6">
        <v>3.8114145660043652</v>
      </c>
      <c r="AP199" s="6">
        <v>7.2198956859239649</v>
      </c>
      <c r="AQ199" s="6">
        <v>114.66</v>
      </c>
      <c r="AR199" s="6"/>
      <c r="AS199" s="6"/>
      <c r="AT199" s="6">
        <v>4.9735749628185317</v>
      </c>
      <c r="AU199" s="6">
        <v>1</v>
      </c>
      <c r="AV199" s="10"/>
      <c r="AW199" s="13">
        <v>210.80112369438248</v>
      </c>
      <c r="AX199" s="1" t="s">
        <v>150</v>
      </c>
      <c r="AY199" s="17">
        <v>25.456811023621999</v>
      </c>
      <c r="AZ199" s="12">
        <v>100</v>
      </c>
      <c r="BA199" s="12">
        <v>0</v>
      </c>
      <c r="BB199" s="12">
        <v>0</v>
      </c>
      <c r="BC199" s="12">
        <v>0</v>
      </c>
      <c r="BD199" s="12">
        <v>100</v>
      </c>
      <c r="BE199" s="12">
        <v>0</v>
      </c>
      <c r="BF199" s="18">
        <v>58.63978124409693</v>
      </c>
      <c r="BG199" s="18">
        <v>38.027416691282127</v>
      </c>
      <c r="BH199" s="18">
        <v>3.332802064620942</v>
      </c>
      <c r="BI199" s="15"/>
      <c r="BJ199" s="19">
        <f t="shared" ca="1" si="21"/>
        <v>1</v>
      </c>
      <c r="BK199" s="18">
        <f t="shared" ca="1" si="22"/>
        <v>14.616312878256272</v>
      </c>
      <c r="BL199" s="17">
        <f t="shared" si="23"/>
        <v>3.9591689608681255</v>
      </c>
      <c r="BM199" s="17">
        <f t="shared" ca="1" si="24"/>
        <v>2.9355505543602587</v>
      </c>
      <c r="BN199" s="16">
        <f t="shared" si="25"/>
        <v>2.9447540939140868</v>
      </c>
      <c r="BO199" s="15"/>
      <c r="BP199" s="2"/>
    </row>
    <row r="200" spans="1:68" x14ac:dyDescent="0.2">
      <c r="A200">
        <v>9.35</v>
      </c>
      <c r="B200">
        <v>2.1</v>
      </c>
      <c r="C200">
        <v>0.21647</v>
      </c>
      <c r="D200">
        <v>-8.9810000000000001E-2</v>
      </c>
      <c r="E200">
        <v>-3.9390000000000001E-2</v>
      </c>
      <c r="F200">
        <v>1.8160000000000001</v>
      </c>
      <c r="G200">
        <v>2.1139299999999999</v>
      </c>
      <c r="H200" s="15"/>
      <c r="I200" s="11">
        <f t="shared" si="19"/>
        <v>30.675853018372699</v>
      </c>
      <c r="J200" s="10">
        <f t="shared" si="20"/>
        <v>-25.620853018372699</v>
      </c>
      <c r="K200" s="6">
        <v>115</v>
      </c>
      <c r="L200" s="10">
        <v>3248.8517060367371</v>
      </c>
      <c r="M200" s="10">
        <v>1662.237532808404</v>
      </c>
      <c r="N200" s="10">
        <v>13.292869641294836</v>
      </c>
      <c r="O200" s="10">
        <v>14.162898665909735</v>
      </c>
      <c r="P200" s="10">
        <v>14.288277296996771</v>
      </c>
      <c r="Q200" s="10">
        <v>0.457017747230201</v>
      </c>
      <c r="R200" s="10">
        <v>3.198550376162288</v>
      </c>
      <c r="S200" s="10">
        <v>8.7068493810441776</v>
      </c>
      <c r="T200" s="14" t="s">
        <v>153</v>
      </c>
      <c r="U200" s="6">
        <v>4</v>
      </c>
      <c r="V200" s="14" t="s">
        <v>151</v>
      </c>
      <c r="W200" s="6">
        <v>4</v>
      </c>
      <c r="X200" s="14" t="s">
        <v>151</v>
      </c>
      <c r="Y200" s="6">
        <v>4</v>
      </c>
      <c r="Z200" s="14" t="s">
        <v>119</v>
      </c>
      <c r="AA200" s="9">
        <v>4</v>
      </c>
      <c r="AB200" s="7">
        <v>50.283936126706386</v>
      </c>
      <c r="AC200" s="6">
        <v>45.307768875408328</v>
      </c>
      <c r="AD200" s="13">
        <v>4.4082949978852843</v>
      </c>
      <c r="AE200" s="8">
        <v>1428.8277296996771</v>
      </c>
      <c r="AF200" s="6">
        <v>1473.460676287099</v>
      </c>
      <c r="AG200" s="6">
        <v>946.62079727475782</v>
      </c>
      <c r="AH200" s="6">
        <v>0</v>
      </c>
      <c r="AI200" s="6">
        <v>3.1264162898688768</v>
      </c>
      <c r="AJ200" s="6"/>
      <c r="AK200" s="6"/>
      <c r="AL200" s="6"/>
      <c r="AM200" s="6"/>
      <c r="AN200" s="6">
        <v>9.4419324439398231</v>
      </c>
      <c r="AO200" s="6">
        <v>3.8990831980642695</v>
      </c>
      <c r="AP200" s="6">
        <v>7.5729663781980623</v>
      </c>
      <c r="AQ200" s="6">
        <v>114.66</v>
      </c>
      <c r="AR200" s="6"/>
      <c r="AS200" s="6"/>
      <c r="AT200" s="6">
        <v>5.191534678617546</v>
      </c>
      <c r="AU200" s="6">
        <v>1</v>
      </c>
      <c r="AV200" s="10"/>
      <c r="AW200" s="13">
        <v>221.01910144306484</v>
      </c>
      <c r="AX200" s="1" t="s">
        <v>150</v>
      </c>
      <c r="AY200" s="17">
        <v>25.620853018372699</v>
      </c>
      <c r="AZ200" s="12">
        <v>100</v>
      </c>
      <c r="BA200" s="12">
        <v>0</v>
      </c>
      <c r="BB200" s="12">
        <v>0</v>
      </c>
      <c r="BC200" s="12">
        <v>0</v>
      </c>
      <c r="BD200" s="12">
        <v>100</v>
      </c>
      <c r="BE200" s="12">
        <v>0</v>
      </c>
      <c r="BF200" s="18">
        <v>50.283936126706386</v>
      </c>
      <c r="BG200" s="18">
        <v>45.307768875408328</v>
      </c>
      <c r="BH200" s="18">
        <v>4.4082949978852843</v>
      </c>
      <c r="BI200" s="15"/>
      <c r="BJ200" s="19">
        <f t="shared" ca="1" si="21"/>
        <v>0.9930695208890854</v>
      </c>
      <c r="BK200" s="18">
        <f t="shared" ca="1" si="22"/>
        <v>15.211448225535415</v>
      </c>
      <c r="BL200" s="17">
        <f t="shared" si="23"/>
        <v>3.6088369265221494</v>
      </c>
      <c r="BM200" s="17">
        <f t="shared" ca="1" si="24"/>
        <v>2.8971016377838765</v>
      </c>
      <c r="BN200" s="16">
        <f t="shared" si="25"/>
        <v>2.9073337078669996</v>
      </c>
      <c r="BO200" s="15"/>
      <c r="BP200" s="2"/>
    </row>
    <row r="201" spans="1:68" x14ac:dyDescent="0.2">
      <c r="A201">
        <v>9.4</v>
      </c>
      <c r="B201">
        <v>2.1</v>
      </c>
      <c r="C201">
        <v>0.20524000000000001</v>
      </c>
      <c r="D201">
        <v>-8.7800000000000003E-2</v>
      </c>
      <c r="E201">
        <v>-4.3520000000000003E-2</v>
      </c>
      <c r="F201">
        <v>1.81318</v>
      </c>
      <c r="G201">
        <v>2.11585</v>
      </c>
      <c r="H201" s="15"/>
      <c r="I201" s="11">
        <f t="shared" si="19"/>
        <v>30.83989501312336</v>
      </c>
      <c r="J201" s="10">
        <f t="shared" si="20"/>
        <v>-25.784895013123361</v>
      </c>
      <c r="K201" s="6">
        <v>115</v>
      </c>
      <c r="L201" s="10">
        <v>3267.7165354330632</v>
      </c>
      <c r="M201" s="10">
        <v>1670.8661417322887</v>
      </c>
      <c r="N201" s="10">
        <v>13.363954505686788</v>
      </c>
      <c r="O201" s="10">
        <v>11.201085779165485</v>
      </c>
      <c r="P201" s="10">
        <v>11.310541478321726</v>
      </c>
      <c r="Q201" s="10">
        <v>0.4710102174805087</v>
      </c>
      <c r="R201" s="10">
        <v>4.1643472010890665</v>
      </c>
      <c r="S201" s="10">
        <v>7.6010902191833996</v>
      </c>
      <c r="T201" s="14" t="s">
        <v>33</v>
      </c>
      <c r="U201" s="6">
        <v>3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33</v>
      </c>
      <c r="AA201" s="9">
        <v>3</v>
      </c>
      <c r="AB201" s="7">
        <v>80.202311958519061</v>
      </c>
      <c r="AC201" s="6">
        <v>17.929123851738353</v>
      </c>
      <c r="AD201" s="13">
        <v>1.8685641897425918</v>
      </c>
      <c r="AE201" s="8">
        <v>1131.0541478321725</v>
      </c>
      <c r="AF201" s="6">
        <v>1122.0291194196627</v>
      </c>
      <c r="AG201" s="6">
        <v>723.29061087412947</v>
      </c>
      <c r="AH201" s="6">
        <v>0</v>
      </c>
      <c r="AI201" s="6">
        <v>2.4013367563071553</v>
      </c>
      <c r="AJ201" s="6"/>
      <c r="AK201" s="6"/>
      <c r="AL201" s="6"/>
      <c r="AM201" s="6"/>
      <c r="AN201" s="6">
        <v>11.201085779165485</v>
      </c>
      <c r="AO201" s="6">
        <v>3.3706731839510975</v>
      </c>
      <c r="AP201" s="6">
        <v>5.7863248869930359</v>
      </c>
      <c r="AQ201" s="6">
        <v>111.47500000000001</v>
      </c>
      <c r="AR201" s="6"/>
      <c r="AS201" s="6"/>
      <c r="AT201" s="6">
        <v>3.8735220764519602</v>
      </c>
      <c r="AU201" s="6">
        <v>1</v>
      </c>
      <c r="AV201" s="10"/>
      <c r="AW201" s="13">
        <v>168.3043679129494</v>
      </c>
      <c r="AX201" s="1" t="s">
        <v>150</v>
      </c>
      <c r="AY201" s="17">
        <v>25.7848950131234</v>
      </c>
      <c r="AZ201" s="12">
        <v>100</v>
      </c>
      <c r="BA201" s="12">
        <v>0</v>
      </c>
      <c r="BB201" s="12">
        <v>0</v>
      </c>
      <c r="BC201" s="12">
        <v>100</v>
      </c>
      <c r="BD201" s="12">
        <v>0</v>
      </c>
      <c r="BE201" s="12">
        <v>0</v>
      </c>
      <c r="BF201" s="18">
        <v>80.202311958519061</v>
      </c>
      <c r="BG201" s="18">
        <v>17.929123851738353</v>
      </c>
      <c r="BH201" s="18">
        <v>1.8685641897425918</v>
      </c>
      <c r="BI201" s="15"/>
      <c r="BJ201" s="19">
        <f t="shared" ca="1" si="21"/>
        <v>1</v>
      </c>
      <c r="BK201" s="18">
        <f t="shared" ca="1" si="22"/>
        <v>11.582834757274796</v>
      </c>
      <c r="BL201" s="17">
        <f t="shared" si="23"/>
        <v>4.8674758409400383</v>
      </c>
      <c r="BM201" s="17">
        <f t="shared" ca="1" si="24"/>
        <v>3.0704290787966646</v>
      </c>
      <c r="BN201" s="16">
        <f t="shared" si="25"/>
        <v>3.0571931376701773</v>
      </c>
      <c r="BO201" s="15"/>
      <c r="BP201" s="2"/>
    </row>
    <row r="202" spans="1:68" x14ac:dyDescent="0.2">
      <c r="A202">
        <v>9.4499999999999993</v>
      </c>
      <c r="B202">
        <v>2.1</v>
      </c>
      <c r="C202">
        <v>0.20771999999999999</v>
      </c>
      <c r="D202">
        <v>-8.8220000000000007E-2</v>
      </c>
      <c r="E202">
        <v>-4.5760000000000002E-2</v>
      </c>
      <c r="F202">
        <v>1.8109299999999999</v>
      </c>
      <c r="G202">
        <v>2.1179000000000001</v>
      </c>
      <c r="H202" s="15"/>
      <c r="I202" s="11">
        <f t="shared" si="19"/>
        <v>31.003937007874011</v>
      </c>
      <c r="J202" s="10">
        <f t="shared" si="20"/>
        <v>-25.948937007874012</v>
      </c>
      <c r="K202" s="6">
        <v>115</v>
      </c>
      <c r="L202" s="10">
        <v>3286.5813648293879</v>
      </c>
      <c r="M202" s="10">
        <v>1679.494750656173</v>
      </c>
      <c r="N202" s="10">
        <v>13.435039370078737</v>
      </c>
      <c r="O202" s="10">
        <v>11.855163780868576</v>
      </c>
      <c r="P202" s="10">
        <v>11.955983313553878</v>
      </c>
      <c r="Q202" s="10">
        <v>0.468086417726713</v>
      </c>
      <c r="R202" s="10">
        <v>3.9150808883788564</v>
      </c>
      <c r="S202" s="10">
        <v>7.0013564364792504</v>
      </c>
      <c r="T202" s="14" t="s">
        <v>33</v>
      </c>
      <c r="U202" s="6">
        <v>3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72.618382359606031</v>
      </c>
      <c r="AC202" s="6">
        <v>25.04287658866825</v>
      </c>
      <c r="AD202" s="13">
        <v>2.3387410517257239</v>
      </c>
      <c r="AE202" s="8">
        <v>1195.5983313553877</v>
      </c>
      <c r="AF202" s="6">
        <v>1196.8537571295437</v>
      </c>
      <c r="AG202" s="6">
        <v>771.69874851654083</v>
      </c>
      <c r="AH202" s="6">
        <v>0</v>
      </c>
      <c r="AI202" s="6">
        <v>2.5542256431234978</v>
      </c>
      <c r="AJ202" s="6"/>
      <c r="AK202" s="6"/>
      <c r="AL202" s="6"/>
      <c r="AM202" s="6"/>
      <c r="AN202" s="6">
        <v>11.855163780868576</v>
      </c>
      <c r="AO202" s="6">
        <v>3.4925299285421607</v>
      </c>
      <c r="AP202" s="6">
        <v>6.1735899881323268</v>
      </c>
      <c r="AQ202" s="6">
        <v>111.47500000000001</v>
      </c>
      <c r="AR202" s="6"/>
      <c r="AS202" s="6"/>
      <c r="AT202" s="6">
        <v>4.1174191233003326</v>
      </c>
      <c r="AU202" s="6">
        <v>1</v>
      </c>
      <c r="AV202" s="10"/>
      <c r="AW202" s="13">
        <v>179.52806356943157</v>
      </c>
      <c r="AX202" s="1" t="s">
        <v>150</v>
      </c>
      <c r="AY202" s="17">
        <v>25.948937007874001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72.618382359606031</v>
      </c>
      <c r="BG202" s="18">
        <v>25.04287658866825</v>
      </c>
      <c r="BH202" s="18">
        <v>2.3387410517257239</v>
      </c>
      <c r="BI202" s="15"/>
      <c r="BJ202" s="19">
        <f t="shared" ca="1" si="21"/>
        <v>1</v>
      </c>
      <c r="BK202" s="18">
        <f t="shared" ca="1" si="22"/>
        <v>12.280708382220364</v>
      </c>
      <c r="BL202" s="17">
        <f t="shared" si="23"/>
        <v>4.538935023752436</v>
      </c>
      <c r="BM202" s="17">
        <f t="shared" ca="1" si="24"/>
        <v>3.0316750022711902</v>
      </c>
      <c r="BN202" s="16">
        <f t="shared" si="25"/>
        <v>3.0218209276086077</v>
      </c>
      <c r="BO202" s="15"/>
      <c r="BP202" s="2"/>
    </row>
    <row r="203" spans="1:68" x14ac:dyDescent="0.2">
      <c r="A203">
        <v>9.5</v>
      </c>
      <c r="B203">
        <v>2.2000000000000002</v>
      </c>
      <c r="C203">
        <v>0.20472000000000001</v>
      </c>
      <c r="D203">
        <v>-8.6819999999999994E-2</v>
      </c>
      <c r="E203">
        <v>-4.8860000000000001E-2</v>
      </c>
      <c r="F203">
        <v>1.8049500000000001</v>
      </c>
      <c r="G203">
        <v>2.1187299999999998</v>
      </c>
      <c r="H203" s="15"/>
      <c r="I203" s="11">
        <f t="shared" si="19"/>
        <v>31.167979002624669</v>
      </c>
      <c r="J203" s="10">
        <f t="shared" si="20"/>
        <v>-26.11297900262467</v>
      </c>
      <c r="K203" s="6">
        <v>115</v>
      </c>
      <c r="L203" s="10">
        <v>3305.4461942257135</v>
      </c>
      <c r="M203" s="10">
        <v>1688.1233595800577</v>
      </c>
      <c r="N203" s="10">
        <v>13.50612423447069</v>
      </c>
      <c r="O203" s="10">
        <v>11.063940391711611</v>
      </c>
      <c r="P203" s="10">
        <v>11.152808086870165</v>
      </c>
      <c r="Q203" s="10">
        <v>0.47783241690603195</v>
      </c>
      <c r="R203" s="10">
        <v>4.2844135143737336</v>
      </c>
      <c r="S203" s="10">
        <v>6.1713677193440439</v>
      </c>
      <c r="T203" s="14" t="s">
        <v>33</v>
      </c>
      <c r="U203" s="6">
        <v>3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33</v>
      </c>
      <c r="AA203" s="9">
        <v>3</v>
      </c>
      <c r="AB203" s="7">
        <v>83.19913390429673</v>
      </c>
      <c r="AC203" s="6">
        <v>15.158581528412483</v>
      </c>
      <c r="AD203" s="13">
        <v>1.6422845672907835</v>
      </c>
      <c r="AE203" s="8">
        <v>1115.2808086870166</v>
      </c>
      <c r="AF203" s="6">
        <v>1101.2528581434408</v>
      </c>
      <c r="AG203" s="6">
        <v>711.46060651526227</v>
      </c>
      <c r="AH203" s="6">
        <v>0</v>
      </c>
      <c r="AI203" s="6">
        <v>2.3340417460758878</v>
      </c>
      <c r="AJ203" s="6"/>
      <c r="AK203" s="6"/>
      <c r="AL203" s="6"/>
      <c r="AM203" s="6"/>
      <c r="AN203" s="6">
        <v>11.063940391711611</v>
      </c>
      <c r="AO203" s="6">
        <v>3.3579172387480054</v>
      </c>
      <c r="AP203" s="6">
        <v>5.6916848521220986</v>
      </c>
      <c r="AQ203" s="6">
        <v>111.47500000000001</v>
      </c>
      <c r="AR203" s="6"/>
      <c r="AS203" s="6"/>
      <c r="AT203" s="6">
        <v>3.7476769433814989</v>
      </c>
      <c r="AU203" s="6">
        <v>1</v>
      </c>
      <c r="AV203" s="10"/>
      <c r="AW203" s="13">
        <v>165.18792872151613</v>
      </c>
      <c r="AX203" s="1" t="s">
        <v>150</v>
      </c>
      <c r="AY203" s="17">
        <v>26.112979002624702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83.19913390429673</v>
      </c>
      <c r="BG203" s="18">
        <v>15.158581528412483</v>
      </c>
      <c r="BH203" s="18">
        <v>1.6422845672907835</v>
      </c>
      <c r="BI203" s="15"/>
      <c r="BJ203" s="19">
        <f t="shared" ca="1" si="21"/>
        <v>1</v>
      </c>
      <c r="BK203" s="18">
        <f t="shared" ca="1" si="22"/>
        <v>11.25520233559303</v>
      </c>
      <c r="BL203" s="17">
        <f t="shared" si="23"/>
        <v>5.029769917018803</v>
      </c>
      <c r="BM203" s="17">
        <f t="shared" ca="1" si="24"/>
        <v>3.0890449981439585</v>
      </c>
      <c r="BN203" s="16">
        <f t="shared" si="25"/>
        <v>3.0694986597395335</v>
      </c>
      <c r="BO203" s="15"/>
      <c r="BP203" s="2"/>
    </row>
    <row r="204" spans="1:68" x14ac:dyDescent="0.2">
      <c r="A204">
        <v>9.5500000000000007</v>
      </c>
      <c r="B204">
        <v>2.2000000000000002</v>
      </c>
      <c r="C204">
        <v>0.20921000000000001</v>
      </c>
      <c r="D204">
        <v>-9.0310000000000001E-2</v>
      </c>
      <c r="E204">
        <v>-5.0410000000000003E-2</v>
      </c>
      <c r="F204">
        <v>1.8060499999999999</v>
      </c>
      <c r="G204">
        <v>2.1245500000000002</v>
      </c>
      <c r="H204" s="15"/>
      <c r="I204" s="11">
        <f t="shared" si="19"/>
        <v>31.332020997375327</v>
      </c>
      <c r="J204" s="10">
        <f t="shared" si="20"/>
        <v>-26.277020997375327</v>
      </c>
      <c r="K204" s="6">
        <v>115</v>
      </c>
      <c r="L204" s="10">
        <v>3324.3110236220391</v>
      </c>
      <c r="M204" s="10">
        <v>1696.7519685039424</v>
      </c>
      <c r="N204" s="10">
        <v>13.577209098862642</v>
      </c>
      <c r="O204" s="10">
        <v>12.248138064149872</v>
      </c>
      <c r="P204" s="10">
        <v>12.331029840545053</v>
      </c>
      <c r="Q204" s="10">
        <v>0.45353703323758704</v>
      </c>
      <c r="R204" s="10">
        <v>3.6780142380836205</v>
      </c>
      <c r="S204" s="10">
        <v>5.7563733607764389</v>
      </c>
      <c r="T204" s="14" t="s">
        <v>153</v>
      </c>
      <c r="U204" s="6">
        <v>4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33</v>
      </c>
      <c r="AA204" s="9">
        <v>3</v>
      </c>
      <c r="AB204" s="7">
        <v>65.816159875007074</v>
      </c>
      <c r="AC204" s="6">
        <v>31.432055578717211</v>
      </c>
      <c r="AD204" s="13">
        <v>2.7517845462757111</v>
      </c>
      <c r="AE204" s="8">
        <v>1233.1029840545054</v>
      </c>
      <c r="AF204" s="6">
        <v>1238.7574862583497</v>
      </c>
      <c r="AG204" s="6">
        <v>799.82723804087902</v>
      </c>
      <c r="AH204" s="6">
        <v>0</v>
      </c>
      <c r="AI204" s="6">
        <v>2.7188584254122858</v>
      </c>
      <c r="AJ204" s="6"/>
      <c r="AK204" s="6"/>
      <c r="AL204" s="6"/>
      <c r="AM204" s="6"/>
      <c r="AN204" s="6">
        <v>8.1654253760999147</v>
      </c>
      <c r="AO204" s="6">
        <v>3.5552887967842151</v>
      </c>
      <c r="AP204" s="6">
        <v>6.3986179043270317</v>
      </c>
      <c r="AQ204" s="6">
        <v>114.66</v>
      </c>
      <c r="AR204" s="6"/>
      <c r="AS204" s="6"/>
      <c r="AT204" s="6">
        <v>4.2124378277629848</v>
      </c>
      <c r="AU204" s="6">
        <v>1</v>
      </c>
      <c r="AV204" s="10"/>
      <c r="AW204" s="13">
        <v>185.81362293875247</v>
      </c>
      <c r="AX204" s="1" t="s">
        <v>150</v>
      </c>
      <c r="AY204" s="17">
        <v>26.277020997375299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65.816159875007074</v>
      </c>
      <c r="BG204" s="18">
        <v>31.432055578717211</v>
      </c>
      <c r="BH204" s="18">
        <v>2.7517845462757111</v>
      </c>
      <c r="BI204" s="15"/>
      <c r="BJ204" s="19">
        <f t="shared" ca="1" si="21"/>
        <v>1</v>
      </c>
      <c r="BK204" s="18">
        <f t="shared" ca="1" si="22"/>
        <v>12.575643967740293</v>
      </c>
      <c r="BL204" s="17">
        <f t="shared" si="23"/>
        <v>4.2510298580994119</v>
      </c>
      <c r="BM204" s="17">
        <f t="shared" ca="1" si="24"/>
        <v>3.0060035855747751</v>
      </c>
      <c r="BN204" s="16">
        <f t="shared" si="25"/>
        <v>2.9948464170249678</v>
      </c>
      <c r="BO204" s="15"/>
      <c r="BP204" s="2"/>
    </row>
    <row r="205" spans="1:68" x14ac:dyDescent="0.2">
      <c r="A205">
        <v>9.6</v>
      </c>
      <c r="B205">
        <v>2.2000000000000002</v>
      </c>
      <c r="C205">
        <v>0.21376000000000001</v>
      </c>
      <c r="D205">
        <v>-8.3500000000000005E-2</v>
      </c>
      <c r="E205">
        <v>-5.015E-2</v>
      </c>
      <c r="F205">
        <v>1.80193</v>
      </c>
      <c r="G205">
        <v>2.1288499999999999</v>
      </c>
      <c r="H205" s="15"/>
      <c r="I205" s="11">
        <f t="shared" ref="I205:I268" si="26">IF(A205="(m)",0,A205/0.3048)</f>
        <v>31.496062992125982</v>
      </c>
      <c r="J205" s="10">
        <f t="shared" ref="J205:J268" si="27">$J$7-I205</f>
        <v>-26.441062992125982</v>
      </c>
      <c r="K205" s="6">
        <v>115</v>
      </c>
      <c r="L205" s="10">
        <v>3343.1758530183643</v>
      </c>
      <c r="M205" s="10">
        <v>1705.3805774278269</v>
      </c>
      <c r="N205" s="10">
        <v>13.648293963254591</v>
      </c>
      <c r="O205" s="10">
        <v>13.448160204371275</v>
      </c>
      <c r="P205" s="10">
        <v>13.532054392946119</v>
      </c>
      <c r="Q205" s="10">
        <v>0.50094435781698798</v>
      </c>
      <c r="R205" s="10">
        <v>3.7019091356750402</v>
      </c>
      <c r="S205" s="10">
        <v>5.825985317697457</v>
      </c>
      <c r="T205" s="14" t="s">
        <v>153</v>
      </c>
      <c r="U205" s="6">
        <v>4</v>
      </c>
      <c r="V205" s="14" t="s">
        <v>33</v>
      </c>
      <c r="W205" s="6">
        <v>3</v>
      </c>
      <c r="X205" s="14" t="s">
        <v>33</v>
      </c>
      <c r="Y205" s="6">
        <v>3</v>
      </c>
      <c r="Z205" s="14" t="s">
        <v>33</v>
      </c>
      <c r="AA205" s="9">
        <v>3</v>
      </c>
      <c r="AB205" s="7">
        <v>63.790863316623899</v>
      </c>
      <c r="AC205" s="6">
        <v>33.315082902255128</v>
      </c>
      <c r="AD205" s="13">
        <v>2.894053781120979</v>
      </c>
      <c r="AE205" s="8">
        <v>1353.2054392946118</v>
      </c>
      <c r="AF205" s="6">
        <v>1378.9447965763381</v>
      </c>
      <c r="AG205" s="6">
        <v>889.90407947095889</v>
      </c>
      <c r="AH205" s="6">
        <v>0</v>
      </c>
      <c r="AI205" s="6">
        <v>2.7013088742861613</v>
      </c>
      <c r="AJ205" s="6"/>
      <c r="AK205" s="6"/>
      <c r="AL205" s="6"/>
      <c r="AM205" s="6"/>
      <c r="AN205" s="6">
        <v>8.9654401362475173</v>
      </c>
      <c r="AO205" s="6">
        <v>3.8348832021738706</v>
      </c>
      <c r="AP205" s="6">
        <v>7.1192326357676707</v>
      </c>
      <c r="AQ205" s="6">
        <v>114.66</v>
      </c>
      <c r="AR205" s="6"/>
      <c r="AS205" s="6"/>
      <c r="AT205" s="6">
        <v>4.6833582919180188</v>
      </c>
      <c r="AU205" s="6">
        <v>1</v>
      </c>
      <c r="AV205" s="10"/>
      <c r="AW205" s="13">
        <v>206.84171948645073</v>
      </c>
      <c r="AX205" s="1" t="s">
        <v>150</v>
      </c>
      <c r="AY205" s="17">
        <v>26.441062992126</v>
      </c>
      <c r="AZ205" s="12">
        <v>100</v>
      </c>
      <c r="BA205" s="12">
        <v>0</v>
      </c>
      <c r="BB205" s="12">
        <v>0</v>
      </c>
      <c r="BC205" s="12">
        <v>100</v>
      </c>
      <c r="BD205" s="12">
        <v>0</v>
      </c>
      <c r="BE205" s="12">
        <v>0</v>
      </c>
      <c r="BF205" s="18">
        <v>63.790863316623899</v>
      </c>
      <c r="BG205" s="18">
        <v>33.315082902255128</v>
      </c>
      <c r="BH205" s="18">
        <v>2.894053781120979</v>
      </c>
      <c r="BI205" s="15"/>
      <c r="BJ205" s="19">
        <f t="shared" ca="1" si="21"/>
        <v>1</v>
      </c>
      <c r="BK205" s="18">
        <f t="shared" ca="1" si="22"/>
        <v>13.909465867525844</v>
      </c>
      <c r="BL205" s="17">
        <f t="shared" si="23"/>
        <v>4.2236480262776652</v>
      </c>
      <c r="BM205" s="17">
        <f t="shared" ca="1" si="24"/>
        <v>2.9698564621046053</v>
      </c>
      <c r="BN205" s="16">
        <f t="shared" si="25"/>
        <v>2.9642349900449672</v>
      </c>
      <c r="BO205" s="15"/>
      <c r="BP205" s="2"/>
    </row>
    <row r="206" spans="1:68" x14ac:dyDescent="0.2">
      <c r="A206">
        <v>9.65</v>
      </c>
      <c r="B206">
        <v>2.1</v>
      </c>
      <c r="C206">
        <v>0.20751</v>
      </c>
      <c r="D206">
        <v>-8.4269999999999998E-2</v>
      </c>
      <c r="E206">
        <v>-5.2830000000000002E-2</v>
      </c>
      <c r="F206">
        <v>1.7989999999999999</v>
      </c>
      <c r="G206">
        <v>2.1326999999999998</v>
      </c>
      <c r="H206" s="15"/>
      <c r="I206" s="11">
        <f t="shared" si="26"/>
        <v>31.66010498687664</v>
      </c>
      <c r="J206" s="10">
        <f t="shared" si="27"/>
        <v>-26.60510498687664</v>
      </c>
      <c r="K206" s="6">
        <v>117</v>
      </c>
      <c r="L206" s="10">
        <v>3362.3687664041913</v>
      </c>
      <c r="M206" s="10">
        <v>1714.3372703412128</v>
      </c>
      <c r="N206" s="10">
        <v>13.719378827646544</v>
      </c>
      <c r="O206" s="10">
        <v>11.79977814362759</v>
      </c>
      <c r="P206" s="10">
        <v>11.873339775888986</v>
      </c>
      <c r="Q206" s="10">
        <v>0.49558405826836266</v>
      </c>
      <c r="R206" s="10">
        <v>4.1739229873193544</v>
      </c>
      <c r="S206" s="10">
        <v>5.1084466848192767</v>
      </c>
      <c r="T206" s="14" t="s">
        <v>33</v>
      </c>
      <c r="U206" s="6">
        <v>3</v>
      </c>
      <c r="V206" s="14" t="s">
        <v>33</v>
      </c>
      <c r="W206" s="6">
        <v>3</v>
      </c>
      <c r="X206" s="14" t="s">
        <v>33</v>
      </c>
      <c r="Y206" s="6">
        <v>3</v>
      </c>
      <c r="Z206" s="14" t="s">
        <v>33</v>
      </c>
      <c r="AA206" s="9">
        <v>3</v>
      </c>
      <c r="AB206" s="7">
        <v>78.768528387200291</v>
      </c>
      <c r="AC206" s="6">
        <v>19.265272883942473</v>
      </c>
      <c r="AD206" s="13">
        <v>1.9661987288572345</v>
      </c>
      <c r="AE206" s="8">
        <v>1187.3339775888985</v>
      </c>
      <c r="AF206" s="6">
        <v>1178.9674863713767</v>
      </c>
      <c r="AG206" s="6">
        <v>765.50048319167399</v>
      </c>
      <c r="AH206" s="6">
        <v>0</v>
      </c>
      <c r="AI206" s="6">
        <v>2.39582762556488</v>
      </c>
      <c r="AJ206" s="6"/>
      <c r="AK206" s="6"/>
      <c r="AL206" s="6"/>
      <c r="AM206" s="6"/>
      <c r="AN206" s="6">
        <v>11.79977814362759</v>
      </c>
      <c r="AO206" s="6">
        <v>3.5261622008514206</v>
      </c>
      <c r="AP206" s="6">
        <v>6.1240038655333917</v>
      </c>
      <c r="AQ206" s="6">
        <v>111.47500000000001</v>
      </c>
      <c r="AR206" s="6"/>
      <c r="AS206" s="6"/>
      <c r="AT206" s="6">
        <v>3.9459840964494362</v>
      </c>
      <c r="AU206" s="6">
        <v>1</v>
      </c>
      <c r="AV206" s="10"/>
      <c r="AW206" s="13">
        <v>176.8451229557065</v>
      </c>
      <c r="AX206" s="1" t="s">
        <v>150</v>
      </c>
      <c r="AY206" s="17">
        <v>26.605104986876601</v>
      </c>
      <c r="AZ206" s="12">
        <v>100</v>
      </c>
      <c r="BA206" s="12">
        <v>0</v>
      </c>
      <c r="BB206" s="12">
        <v>0</v>
      </c>
      <c r="BC206" s="12">
        <v>100</v>
      </c>
      <c r="BD206" s="12">
        <v>0</v>
      </c>
      <c r="BE206" s="12">
        <v>0</v>
      </c>
      <c r="BF206" s="18">
        <v>78.768528387200291</v>
      </c>
      <c r="BG206" s="18">
        <v>19.265272883942473</v>
      </c>
      <c r="BH206" s="18">
        <v>1.9661987288572345</v>
      </c>
      <c r="BI206" s="15"/>
      <c r="BJ206" s="19">
        <f t="shared" ca="1" si="21"/>
        <v>1</v>
      </c>
      <c r="BK206" s="18">
        <f t="shared" ca="1" si="22"/>
        <v>11.890490359179203</v>
      </c>
      <c r="BL206" s="17">
        <f t="shared" si="23"/>
        <v>4.8624068136162419</v>
      </c>
      <c r="BM206" s="17">
        <f t="shared" ca="1" si="24"/>
        <v>3.0612334135320269</v>
      </c>
      <c r="BN206" s="16">
        <f t="shared" si="25"/>
        <v>3.0409787755210069</v>
      </c>
      <c r="BO206" s="15"/>
      <c r="BP206" s="2"/>
    </row>
    <row r="207" spans="1:68" x14ac:dyDescent="0.2">
      <c r="A207">
        <v>9.6999999999999993</v>
      </c>
      <c r="B207">
        <v>0.1</v>
      </c>
      <c r="C207">
        <v>0.20069000000000001</v>
      </c>
      <c r="D207">
        <v>-0.11577999999999999</v>
      </c>
      <c r="E207">
        <v>-5.4339999999999999E-2</v>
      </c>
      <c r="F207">
        <v>1.79515</v>
      </c>
      <c r="G207">
        <v>2.1357499999999998</v>
      </c>
      <c r="H207" s="15"/>
      <c r="I207" s="11">
        <f t="shared" si="26"/>
        <v>31.824146981627294</v>
      </c>
      <c r="J207" s="10">
        <f t="shared" si="27"/>
        <v>-26.769146981627294</v>
      </c>
      <c r="K207" s="6">
        <v>117</v>
      </c>
      <c r="L207" s="10">
        <v>3381.5616797900179</v>
      </c>
      <c r="M207" s="10">
        <v>1723.2939632545986</v>
      </c>
      <c r="N207" s="10">
        <v>13.790463692038493</v>
      </c>
      <c r="O207" s="10">
        <v>10.001063638944084</v>
      </c>
      <c r="P207" s="10">
        <v>10.068803569700517</v>
      </c>
      <c r="Q207" s="10">
        <v>0.27622946245383662</v>
      </c>
      <c r="R207" s="10">
        <v>2.7434189230295285</v>
      </c>
      <c r="S207" s="10">
        <v>4.7041618580856763</v>
      </c>
      <c r="T207" s="14" t="s">
        <v>153</v>
      </c>
      <c r="U207" s="6">
        <v>4</v>
      </c>
      <c r="V207" s="14" t="s">
        <v>33</v>
      </c>
      <c r="W207" s="6">
        <v>3</v>
      </c>
      <c r="X207" s="14" t="s">
        <v>33</v>
      </c>
      <c r="Y207" s="6">
        <v>3</v>
      </c>
      <c r="Z207" s="14" t="s">
        <v>119</v>
      </c>
      <c r="AA207" s="9">
        <v>4</v>
      </c>
      <c r="AB207" s="7">
        <v>49.227074295344032</v>
      </c>
      <c r="AC207" s="6">
        <v>46.185309136098965</v>
      </c>
      <c r="AD207" s="13">
        <v>4.5876165685570029</v>
      </c>
      <c r="AE207" s="8">
        <v>1006.8803569700516</v>
      </c>
      <c r="AF207" s="6">
        <v>965.54011426768466</v>
      </c>
      <c r="AG207" s="6">
        <v>630.16026772753878</v>
      </c>
      <c r="AH207" s="6">
        <v>0</v>
      </c>
      <c r="AI207" s="6">
        <v>3.6450867623808274</v>
      </c>
      <c r="AJ207" s="6"/>
      <c r="AK207" s="6"/>
      <c r="AL207" s="6"/>
      <c r="AM207" s="6"/>
      <c r="AN207" s="6">
        <v>6.6673757592960561</v>
      </c>
      <c r="AO207" s="6">
        <v>2.9279502029348761</v>
      </c>
      <c r="AP207" s="6">
        <v>5.04128214182031</v>
      </c>
      <c r="AQ207" s="6">
        <v>114.66</v>
      </c>
      <c r="AR207" s="6"/>
      <c r="AS207" s="6"/>
      <c r="AT207" s="6">
        <v>3.1779826531658664</v>
      </c>
      <c r="AU207" s="6">
        <v>1</v>
      </c>
      <c r="AV207" s="10"/>
      <c r="AW207" s="13">
        <v>144.83101714015268</v>
      </c>
      <c r="AX207" s="1" t="s">
        <v>150</v>
      </c>
      <c r="AY207" s="17">
        <v>26.769146981627301</v>
      </c>
      <c r="AZ207" s="12">
        <v>100</v>
      </c>
      <c r="BA207" s="12">
        <v>0</v>
      </c>
      <c r="BB207" s="12">
        <v>0</v>
      </c>
      <c r="BC207" s="12">
        <v>0</v>
      </c>
      <c r="BD207" s="12">
        <v>100</v>
      </c>
      <c r="BE207" s="12">
        <v>0</v>
      </c>
      <c r="BF207" s="18">
        <v>49.227074295344032</v>
      </c>
      <c r="BG207" s="18">
        <v>46.185309136098965</v>
      </c>
      <c r="BH207" s="18">
        <v>4.5876165685570029</v>
      </c>
      <c r="BI207" s="15"/>
      <c r="BJ207" s="19">
        <f t="shared" ref="BJ207:BJ270" ca="1" si="28">IF((0.381*BM207)+(0.05*(M207/2116.217)-0.15)&lt;1,(0.381*BM207)+(0.05*(M207/2116.217)-0.15),1)</f>
        <v>1</v>
      </c>
      <c r="BK207" s="18">
        <f t="shared" ref="BK207:BK270" ca="1" si="29">((P207-(L207/2000))/1.06)*(1.06/(M207/2000))^BJ207</f>
        <v>9.7232659180014132</v>
      </c>
      <c r="BL207" s="17">
        <f t="shared" ref="BL207:BL270" si="30">(Q207/(P207-(L207/2000)))*100</f>
        <v>3.297072249173155</v>
      </c>
      <c r="BM207" s="17">
        <f t="shared" ref="BM207:BM270" ca="1" si="31">SQRT(((3.47-LOG(BK207))^2)+((LOG(BL207)+1.22)^2))</f>
        <v>3.0302387718060904</v>
      </c>
      <c r="BN207" s="16">
        <f t="shared" ref="BN207:BN270" si="32">SQRT(((3.47-LOG(P207/1.06))^2)+((LOG(R207)+1.22)^2))</f>
        <v>2.9935984420405122</v>
      </c>
      <c r="BO207" s="15"/>
      <c r="BP207" s="2"/>
    </row>
    <row r="208" spans="1:68" x14ac:dyDescent="0.2">
      <c r="A208">
        <v>9.75</v>
      </c>
      <c r="B208">
        <v>2.1</v>
      </c>
      <c r="C208">
        <v>0.19689000000000001</v>
      </c>
      <c r="D208">
        <v>-0.12361999999999999</v>
      </c>
      <c r="E208">
        <v>-5.8500000000000003E-2</v>
      </c>
      <c r="F208">
        <v>1.7927</v>
      </c>
      <c r="G208">
        <v>2.1401300000000001</v>
      </c>
      <c r="H208" s="15"/>
      <c r="I208" s="11">
        <f t="shared" si="26"/>
        <v>31.988188976377952</v>
      </c>
      <c r="J208" s="10">
        <f t="shared" si="27"/>
        <v>-26.933188976377952</v>
      </c>
      <c r="K208" s="6">
        <v>117</v>
      </c>
      <c r="L208" s="10">
        <v>3400.754593175845</v>
      </c>
      <c r="M208" s="10">
        <v>1732.2506561679845</v>
      </c>
      <c r="N208" s="10">
        <v>13.861548556430446</v>
      </c>
      <c r="O208" s="10">
        <v>8.9988473460119245</v>
      </c>
      <c r="P208" s="10">
        <v>9.0505486818937566</v>
      </c>
      <c r="Q208" s="10">
        <v>0.22165186704965115</v>
      </c>
      <c r="R208" s="10">
        <v>2.4490434209042036</v>
      </c>
      <c r="S208" s="10">
        <v>3.590370547349397</v>
      </c>
      <c r="T208" s="14" t="s">
        <v>153</v>
      </c>
      <c r="U208" s="6">
        <v>4</v>
      </c>
      <c r="V208" s="14" t="s">
        <v>33</v>
      </c>
      <c r="W208" s="6">
        <v>3</v>
      </c>
      <c r="X208" s="14" t="s">
        <v>33</v>
      </c>
      <c r="Y208" s="6">
        <v>3</v>
      </c>
      <c r="Z208" s="14" t="s">
        <v>119</v>
      </c>
      <c r="AA208" s="9">
        <v>4</v>
      </c>
      <c r="AB208" s="7">
        <v>45.47113289652728</v>
      </c>
      <c r="AC208" s="6">
        <v>49.2049775262346</v>
      </c>
      <c r="AD208" s="13">
        <v>5.3238895772381198</v>
      </c>
      <c r="AE208" s="8">
        <v>905.05486818937572</v>
      </c>
      <c r="AF208" s="6">
        <v>844.61642667948786</v>
      </c>
      <c r="AG208" s="6">
        <v>553.79115114203182</v>
      </c>
      <c r="AH208" s="6">
        <v>0</v>
      </c>
      <c r="AI208" s="6">
        <v>4.0832269100022458</v>
      </c>
      <c r="AJ208" s="6"/>
      <c r="AK208" s="6"/>
      <c r="AL208" s="6"/>
      <c r="AM208" s="6"/>
      <c r="AN208" s="6">
        <v>5.9992315640079497</v>
      </c>
      <c r="AO208" s="6">
        <v>2.6636290831283791</v>
      </c>
      <c r="AP208" s="6">
        <v>4.4303292091362536</v>
      </c>
      <c r="AQ208" s="6">
        <v>114.66</v>
      </c>
      <c r="AR208" s="6"/>
      <c r="AS208" s="6"/>
      <c r="AT208" s="6">
        <v>2.7429521846491682</v>
      </c>
      <c r="AU208" s="6">
        <v>1</v>
      </c>
      <c r="AV208" s="10"/>
      <c r="AW208" s="13">
        <v>126.69246400192317</v>
      </c>
      <c r="AX208" s="1" t="s">
        <v>150</v>
      </c>
      <c r="AY208" s="17">
        <v>26.933188976377998</v>
      </c>
      <c r="AZ208" s="12">
        <v>100</v>
      </c>
      <c r="BA208" s="12">
        <v>0</v>
      </c>
      <c r="BB208" s="12">
        <v>0</v>
      </c>
      <c r="BC208" s="12">
        <v>0</v>
      </c>
      <c r="BD208" s="12">
        <v>100</v>
      </c>
      <c r="BE208" s="12">
        <v>0</v>
      </c>
      <c r="BF208" s="18">
        <v>45.47113289652728</v>
      </c>
      <c r="BG208" s="18">
        <v>49.2049775262346</v>
      </c>
      <c r="BH208" s="18">
        <v>5.3238895772381198</v>
      </c>
      <c r="BI208" s="15"/>
      <c r="BJ208" s="19">
        <f t="shared" ca="1" si="28"/>
        <v>1</v>
      </c>
      <c r="BK208" s="18">
        <f t="shared" ca="1" si="29"/>
        <v>8.4862676878017052</v>
      </c>
      <c r="BL208" s="17">
        <f t="shared" si="30"/>
        <v>3.0156013435655202</v>
      </c>
      <c r="BM208" s="17">
        <f t="shared" ca="1" si="31"/>
        <v>3.0571215909544942</v>
      </c>
      <c r="BN208" s="16">
        <f t="shared" si="32"/>
        <v>3.0055809459330427</v>
      </c>
      <c r="BO208" s="15"/>
      <c r="BP208" s="2"/>
    </row>
    <row r="209" spans="1:68" x14ac:dyDescent="0.2">
      <c r="A209">
        <v>9.8000000000000007</v>
      </c>
      <c r="B209">
        <v>2.2000000000000002</v>
      </c>
      <c r="C209">
        <v>0.20377999999999999</v>
      </c>
      <c r="D209">
        <v>-0.11599</v>
      </c>
      <c r="E209">
        <v>-5.6739999999999999E-2</v>
      </c>
      <c r="F209">
        <v>1.7885</v>
      </c>
      <c r="G209">
        <v>2.1418499999999998</v>
      </c>
      <c r="H209" s="15"/>
      <c r="I209" s="11">
        <f t="shared" si="26"/>
        <v>32.15223097112861</v>
      </c>
      <c r="J209" s="10">
        <f t="shared" si="27"/>
        <v>-27.09723097112861</v>
      </c>
      <c r="K209" s="6">
        <v>117</v>
      </c>
      <c r="L209" s="10">
        <v>3419.9475065616721</v>
      </c>
      <c r="M209" s="10">
        <v>1741.2073490813705</v>
      </c>
      <c r="N209" s="10">
        <v>13.932633420822397</v>
      </c>
      <c r="O209" s="10">
        <v>10.816023729775756</v>
      </c>
      <c r="P209" s="10">
        <v>10.874510625027611</v>
      </c>
      <c r="Q209" s="10">
        <v>0.2747675625769388</v>
      </c>
      <c r="R209" s="10">
        <v>2.5267119786021741</v>
      </c>
      <c r="S209" s="10">
        <v>4.0615899480455155</v>
      </c>
      <c r="T209" s="14" t="s">
        <v>153</v>
      </c>
      <c r="U209" s="6">
        <v>5</v>
      </c>
      <c r="V209" s="14" t="s">
        <v>151</v>
      </c>
      <c r="W209" s="6">
        <v>4</v>
      </c>
      <c r="X209" s="14" t="s">
        <v>33</v>
      </c>
      <c r="Y209" s="6">
        <v>3</v>
      </c>
      <c r="Z209" s="14" t="s">
        <v>119</v>
      </c>
      <c r="AA209" s="9">
        <v>4</v>
      </c>
      <c r="AB209" s="7">
        <v>42.159447682724817</v>
      </c>
      <c r="AC209" s="6">
        <v>51.72084889383256</v>
      </c>
      <c r="AD209" s="13">
        <v>6.1197034234426209</v>
      </c>
      <c r="AE209" s="8">
        <v>1087.451062502761</v>
      </c>
      <c r="AF209" s="6">
        <v>1058.071189790187</v>
      </c>
      <c r="AG209" s="6">
        <v>690.58829687707089</v>
      </c>
      <c r="AH209" s="6">
        <v>0</v>
      </c>
      <c r="AI209" s="6">
        <v>3.9577126655853325</v>
      </c>
      <c r="AJ209" s="6"/>
      <c r="AK209" s="6"/>
      <c r="AL209" s="6"/>
      <c r="AM209" s="6"/>
      <c r="AN209" s="6">
        <v>5.4080118648878779</v>
      </c>
      <c r="AO209" s="6">
        <v>3.0819194930396141</v>
      </c>
      <c r="AP209" s="6">
        <v>5.5247063750165664</v>
      </c>
      <c r="AQ209" s="6">
        <v>114.66</v>
      </c>
      <c r="AR209" s="6"/>
      <c r="AS209" s="6"/>
      <c r="AT209" s="6">
        <v>3.451977558798804</v>
      </c>
      <c r="AU209" s="6">
        <v>1</v>
      </c>
      <c r="AV209" s="10"/>
      <c r="AW209" s="13">
        <v>158.71067846852804</v>
      </c>
      <c r="AX209" s="1" t="s">
        <v>150</v>
      </c>
      <c r="AY209" s="17">
        <v>27.097230971128599</v>
      </c>
      <c r="AZ209" s="12">
        <v>0</v>
      </c>
      <c r="BA209" s="12">
        <v>100</v>
      </c>
      <c r="BB209" s="12">
        <v>0</v>
      </c>
      <c r="BC209" s="12">
        <v>0</v>
      </c>
      <c r="BD209" s="12">
        <v>100</v>
      </c>
      <c r="BE209" s="12">
        <v>0</v>
      </c>
      <c r="BF209" s="18">
        <v>42.159447682724817</v>
      </c>
      <c r="BG209" s="18">
        <v>51.72084889383256</v>
      </c>
      <c r="BH209" s="18">
        <v>6.1197034234426209</v>
      </c>
      <c r="BI209" s="15"/>
      <c r="BJ209" s="19">
        <f t="shared" ca="1" si="28"/>
        <v>1</v>
      </c>
      <c r="BK209" s="18">
        <f t="shared" ca="1" si="29"/>
        <v>10.526646210839646</v>
      </c>
      <c r="BL209" s="17">
        <f t="shared" si="30"/>
        <v>2.9981609155179023</v>
      </c>
      <c r="BM209" s="17">
        <f t="shared" ca="1" si="31"/>
        <v>2.9783553840340447</v>
      </c>
      <c r="BN209" s="16">
        <f t="shared" si="32"/>
        <v>2.9459900493156028</v>
      </c>
      <c r="BO209" s="15"/>
      <c r="BP209" s="2"/>
    </row>
    <row r="210" spans="1:68" x14ac:dyDescent="0.2">
      <c r="A210">
        <v>9.85</v>
      </c>
      <c r="B210">
        <v>2.1</v>
      </c>
      <c r="C210">
        <v>0.20629</v>
      </c>
      <c r="D210">
        <v>-0.12071</v>
      </c>
      <c r="E210">
        <v>-5.7439999999999998E-2</v>
      </c>
      <c r="F210">
        <v>1.7872300000000001</v>
      </c>
      <c r="G210">
        <v>2.1450999999999998</v>
      </c>
      <c r="H210" s="15"/>
      <c r="I210" s="11">
        <f t="shared" si="26"/>
        <v>32.316272965879264</v>
      </c>
      <c r="J210" s="10">
        <f t="shared" si="27"/>
        <v>-27.261272965879265</v>
      </c>
      <c r="K210" s="6">
        <v>117</v>
      </c>
      <c r="L210" s="10">
        <v>3439.1404199474987</v>
      </c>
      <c r="M210" s="10">
        <v>1750.1640419947562</v>
      </c>
      <c r="N210" s="10">
        <v>14.003718285214347</v>
      </c>
      <c r="O210" s="10">
        <v>11.478013965370423</v>
      </c>
      <c r="P210" s="10">
        <v>11.533802058600109</v>
      </c>
      <c r="Q210" s="10">
        <v>0.24190962248666384</v>
      </c>
      <c r="R210" s="10">
        <v>2.097397035752711</v>
      </c>
      <c r="S210" s="10">
        <v>3.8741731409504698</v>
      </c>
      <c r="T210" s="14" t="s">
        <v>153</v>
      </c>
      <c r="U210" s="6">
        <v>5</v>
      </c>
      <c r="V210" s="14" t="s">
        <v>151</v>
      </c>
      <c r="W210" s="6">
        <v>4</v>
      </c>
      <c r="X210" s="14" t="s">
        <v>151</v>
      </c>
      <c r="Y210" s="6">
        <v>4</v>
      </c>
      <c r="Z210" s="14" t="s">
        <v>119</v>
      </c>
      <c r="AA210" s="9">
        <v>4</v>
      </c>
      <c r="AB210" s="7">
        <v>31.712801882225691</v>
      </c>
      <c r="AC210" s="6">
        <v>58.453415505049861</v>
      </c>
      <c r="AD210" s="13">
        <v>9.8337826127244483</v>
      </c>
      <c r="AE210" s="8">
        <v>1153.3802058600108</v>
      </c>
      <c r="AF210" s="6">
        <v>1134.505892952491</v>
      </c>
      <c r="AG210" s="6">
        <v>740.03515439500825</v>
      </c>
      <c r="AH210" s="6">
        <v>0</v>
      </c>
      <c r="AI210" s="6">
        <v>4.7678145003247865</v>
      </c>
      <c r="AJ210" s="6"/>
      <c r="AK210" s="6"/>
      <c r="AL210" s="6"/>
      <c r="AM210" s="6"/>
      <c r="AN210" s="6">
        <v>5.7390069826852113</v>
      </c>
      <c r="AO210" s="6">
        <v>3.1554960212824632</v>
      </c>
      <c r="AP210" s="6">
        <v>5.9202812351600649</v>
      </c>
      <c r="AQ210" s="6">
        <v>114.66</v>
      </c>
      <c r="AR210" s="6"/>
      <c r="AS210" s="6"/>
      <c r="AT210" s="6">
        <v>3.6897277537667033</v>
      </c>
      <c r="AU210" s="6">
        <v>1</v>
      </c>
      <c r="AV210" s="10"/>
      <c r="AW210" s="13">
        <v>170.17588394287367</v>
      </c>
      <c r="AX210" s="1" t="s">
        <v>150</v>
      </c>
      <c r="AY210" s="17">
        <v>27.2612729658793</v>
      </c>
      <c r="AZ210" s="12">
        <v>0</v>
      </c>
      <c r="BA210" s="12">
        <v>100</v>
      </c>
      <c r="BB210" s="12">
        <v>0</v>
      </c>
      <c r="BC210" s="12">
        <v>0</v>
      </c>
      <c r="BD210" s="12">
        <v>100</v>
      </c>
      <c r="BE210" s="12">
        <v>0</v>
      </c>
      <c r="BF210" s="18">
        <v>31.712801882225691</v>
      </c>
      <c r="BG210" s="18">
        <v>58.453415505049861</v>
      </c>
      <c r="BH210" s="18">
        <v>9.8337826127244483</v>
      </c>
      <c r="BI210" s="15"/>
      <c r="BJ210" s="19">
        <f t="shared" ca="1" si="28"/>
        <v>0.9992379003162648</v>
      </c>
      <c r="BK210" s="18">
        <f t="shared" ca="1" si="29"/>
        <v>11.21357525741039</v>
      </c>
      <c r="BL210" s="17">
        <f t="shared" si="30"/>
        <v>2.4648859555984761</v>
      </c>
      <c r="BM210" s="17">
        <f t="shared" ca="1" si="31"/>
        <v>2.9078389972030068</v>
      </c>
      <c r="BN210" s="16">
        <f t="shared" si="32"/>
        <v>2.8806059297829805</v>
      </c>
      <c r="BO210" s="15"/>
      <c r="BP210" s="2"/>
    </row>
    <row r="211" spans="1:68" x14ac:dyDescent="0.2">
      <c r="A211">
        <v>9.9</v>
      </c>
      <c r="B211">
        <v>2.2000000000000002</v>
      </c>
      <c r="C211">
        <v>0.20488999999999999</v>
      </c>
      <c r="D211">
        <v>-0.11835</v>
      </c>
      <c r="E211">
        <v>-5.5649999999999998E-2</v>
      </c>
      <c r="F211">
        <v>1.79165</v>
      </c>
      <c r="G211">
        <v>2.1504300000000001</v>
      </c>
      <c r="H211" s="15"/>
      <c r="I211" s="11">
        <f t="shared" si="26"/>
        <v>32.480314960629919</v>
      </c>
      <c r="J211" s="10">
        <f t="shared" si="27"/>
        <v>-27.425314960629919</v>
      </c>
      <c r="K211" s="6">
        <v>117</v>
      </c>
      <c r="L211" s="10">
        <v>3458.3333333333253</v>
      </c>
      <c r="M211" s="10">
        <v>1759.1207349081419</v>
      </c>
      <c r="N211" s="10">
        <v>14.074803149606298</v>
      </c>
      <c r="O211" s="10">
        <v>11.108776383763836</v>
      </c>
      <c r="P211" s="10">
        <v>11.171465699307353</v>
      </c>
      <c r="Q211" s="10">
        <v>0.2583385925318013</v>
      </c>
      <c r="R211" s="10">
        <v>2.3124861095694782</v>
      </c>
      <c r="S211" s="10">
        <v>4.3534246905220897</v>
      </c>
      <c r="T211" s="14" t="s">
        <v>153</v>
      </c>
      <c r="U211" s="6">
        <v>5</v>
      </c>
      <c r="V211" s="14" t="s">
        <v>151</v>
      </c>
      <c r="W211" s="6">
        <v>4</v>
      </c>
      <c r="X211" s="14" t="s">
        <v>151</v>
      </c>
      <c r="Y211" s="6">
        <v>4</v>
      </c>
      <c r="Z211" s="14" t="s">
        <v>119</v>
      </c>
      <c r="AA211" s="9">
        <v>4</v>
      </c>
      <c r="AB211" s="7">
        <v>36.897644026693776</v>
      </c>
      <c r="AC211" s="6">
        <v>55.373336354012153</v>
      </c>
      <c r="AD211" s="13">
        <v>7.7290196192940694</v>
      </c>
      <c r="AE211" s="8">
        <v>1117.1465699307353</v>
      </c>
      <c r="AF211" s="6">
        <v>1090.7490910718241</v>
      </c>
      <c r="AG211" s="6">
        <v>712.85992744805139</v>
      </c>
      <c r="AH211" s="6">
        <v>0</v>
      </c>
      <c r="AI211" s="6">
        <v>4.324350299281031</v>
      </c>
      <c r="AJ211" s="6"/>
      <c r="AK211" s="6"/>
      <c r="AL211" s="6"/>
      <c r="AM211" s="6"/>
      <c r="AN211" s="6">
        <v>5.5543881918819178</v>
      </c>
      <c r="AO211" s="6">
        <v>3.1199272937068963</v>
      </c>
      <c r="AP211" s="6">
        <v>5.702879419584411</v>
      </c>
      <c r="AQ211" s="6">
        <v>114.66</v>
      </c>
      <c r="AR211" s="6"/>
      <c r="AS211" s="6"/>
      <c r="AT211" s="6">
        <v>3.5171938659436757</v>
      </c>
      <c r="AU211" s="6">
        <v>1</v>
      </c>
      <c r="AV211" s="10"/>
      <c r="AW211" s="13">
        <v>163.61236366077361</v>
      </c>
      <c r="AX211" s="1" t="s">
        <v>150</v>
      </c>
      <c r="AY211" s="17">
        <v>27.425314960629901</v>
      </c>
      <c r="AZ211" s="12">
        <v>0</v>
      </c>
      <c r="BA211" s="12">
        <v>100</v>
      </c>
      <c r="BB211" s="12">
        <v>0</v>
      </c>
      <c r="BC211" s="12">
        <v>0</v>
      </c>
      <c r="BD211" s="12">
        <v>100</v>
      </c>
      <c r="BE211" s="12">
        <v>0</v>
      </c>
      <c r="BF211" s="18">
        <v>36.897644026693776</v>
      </c>
      <c r="BG211" s="18">
        <v>55.373336354012153</v>
      </c>
      <c r="BH211" s="18">
        <v>7.7290196192940694</v>
      </c>
      <c r="BI211" s="15"/>
      <c r="BJ211" s="19">
        <f t="shared" ca="1" si="28"/>
        <v>1</v>
      </c>
      <c r="BK211" s="18">
        <f t="shared" ca="1" si="29"/>
        <v>10.735248405941565</v>
      </c>
      <c r="BL211" s="17">
        <f t="shared" si="30"/>
        <v>2.7359713099401044</v>
      </c>
      <c r="BM211" s="17">
        <f t="shared" ca="1" si="31"/>
        <v>2.9488398181424338</v>
      </c>
      <c r="BN211" s="16">
        <f t="shared" si="32"/>
        <v>2.9151455428898392</v>
      </c>
      <c r="BO211" s="15"/>
      <c r="BP211" s="2"/>
    </row>
    <row r="212" spans="1:68" x14ac:dyDescent="0.2">
      <c r="A212">
        <v>9.9499999999999993</v>
      </c>
      <c r="B212">
        <v>2.1</v>
      </c>
      <c r="C212">
        <v>0.22156000000000001</v>
      </c>
      <c r="D212">
        <v>-0.10417</v>
      </c>
      <c r="E212">
        <v>-5.1589999999999997E-2</v>
      </c>
      <c r="F212">
        <v>1.7946800000000001</v>
      </c>
      <c r="G212">
        <v>2.1536499999999998</v>
      </c>
      <c r="H212" s="15"/>
      <c r="I212" s="11">
        <f t="shared" si="26"/>
        <v>32.644356955380573</v>
      </c>
      <c r="J212" s="10">
        <f t="shared" si="27"/>
        <v>-27.589356955380573</v>
      </c>
      <c r="K212" s="6">
        <v>117</v>
      </c>
      <c r="L212" s="10">
        <v>3477.5262467191519</v>
      </c>
      <c r="M212" s="10">
        <v>1768.0774278215276</v>
      </c>
      <c r="N212" s="10">
        <v>14.145888013998249</v>
      </c>
      <c r="O212" s="10">
        <v>15.505341016179393</v>
      </c>
      <c r="P212" s="10">
        <v>15.58368338345149</v>
      </c>
      <c r="Q212" s="10">
        <v>0.35705164136233064</v>
      </c>
      <c r="R212" s="10">
        <v>2.2911890121015182</v>
      </c>
      <c r="S212" s="10">
        <v>5.4404421716733617</v>
      </c>
      <c r="T212" s="14" t="s">
        <v>153</v>
      </c>
      <c r="U212" s="6">
        <v>5</v>
      </c>
      <c r="V212" s="14" t="s">
        <v>151</v>
      </c>
      <c r="W212" s="6">
        <v>4</v>
      </c>
      <c r="X212" s="14" t="s">
        <v>151</v>
      </c>
      <c r="Y212" s="6">
        <v>4</v>
      </c>
      <c r="Z212" s="14" t="s">
        <v>119</v>
      </c>
      <c r="AA212" s="9">
        <v>4</v>
      </c>
      <c r="AB212" s="7">
        <v>27.995766758054685</v>
      </c>
      <c r="AC212" s="6">
        <v>60.257403569855171</v>
      </c>
      <c r="AD212" s="13">
        <v>11.746829672090147</v>
      </c>
      <c r="AE212" s="8">
        <v>1558.3683383451489</v>
      </c>
      <c r="AF212" s="6">
        <v>1608.7045295954972</v>
      </c>
      <c r="AG212" s="6">
        <v>1038.9122255634327</v>
      </c>
      <c r="AH212" s="6">
        <v>0</v>
      </c>
      <c r="AI212" s="6">
        <v>4.3645460707005697</v>
      </c>
      <c r="AJ212" s="6"/>
      <c r="AK212" s="6"/>
      <c r="AL212" s="6"/>
      <c r="AM212" s="6"/>
      <c r="AN212" s="6">
        <v>7.7526705080896967</v>
      </c>
      <c r="AO212" s="6">
        <v>4.062173397401776</v>
      </c>
      <c r="AP212" s="6">
        <v>8.2723855789440286</v>
      </c>
      <c r="AQ212" s="6">
        <v>114.66</v>
      </c>
      <c r="AR212" s="6"/>
      <c r="AS212" s="6"/>
      <c r="AT212" s="6">
        <v>5.2546177585699407</v>
      </c>
      <c r="AU212" s="6">
        <v>1</v>
      </c>
      <c r="AV212" s="10"/>
      <c r="AW212" s="13">
        <v>241.30567943932459</v>
      </c>
      <c r="AX212" s="1" t="s">
        <v>150</v>
      </c>
      <c r="AY212" s="17">
        <v>27.589356955380602</v>
      </c>
      <c r="AZ212" s="12">
        <v>0</v>
      </c>
      <c r="BA212" s="12">
        <v>100</v>
      </c>
      <c r="BB212" s="12">
        <v>0</v>
      </c>
      <c r="BC212" s="12">
        <v>0</v>
      </c>
      <c r="BD212" s="12">
        <v>100</v>
      </c>
      <c r="BE212" s="12">
        <v>0</v>
      </c>
      <c r="BF212" s="18">
        <v>27.995766758054685</v>
      </c>
      <c r="BG212" s="18">
        <v>60.257403569855171</v>
      </c>
      <c r="BH212" s="18">
        <v>11.746829672090147</v>
      </c>
      <c r="BI212" s="15"/>
      <c r="BJ212" s="19">
        <f t="shared" ca="1" si="28"/>
        <v>0.95943201119865285</v>
      </c>
      <c r="BK212" s="18">
        <f t="shared" ca="1" si="29"/>
        <v>15.546084152837901</v>
      </c>
      <c r="BL212" s="17">
        <f t="shared" si="30"/>
        <v>2.5789360621421178</v>
      </c>
      <c r="BM212" s="17">
        <f t="shared" ca="1" si="31"/>
        <v>2.8022507298077826</v>
      </c>
      <c r="BN212" s="16">
        <f t="shared" si="32"/>
        <v>2.7926195405164589</v>
      </c>
      <c r="BO212" s="15"/>
      <c r="BP212" s="2"/>
    </row>
    <row r="213" spans="1:68" x14ac:dyDescent="0.2">
      <c r="A213">
        <v>10</v>
      </c>
      <c r="B213">
        <v>2.1</v>
      </c>
      <c r="C213">
        <v>0.23873</v>
      </c>
      <c r="D213">
        <v>-7.9049999999999995E-2</v>
      </c>
      <c r="E213">
        <v>-4.8189999999999997E-2</v>
      </c>
      <c r="F213">
        <v>1.7970999999999999</v>
      </c>
      <c r="G213">
        <v>2.1523500000000002</v>
      </c>
      <c r="H213" s="15"/>
      <c r="I213" s="11">
        <f t="shared" si="26"/>
        <v>32.808398950131235</v>
      </c>
      <c r="J213" s="10">
        <f t="shared" si="27"/>
        <v>-27.753398950131235</v>
      </c>
      <c r="K213" s="6">
        <v>117</v>
      </c>
      <c r="L213" s="10">
        <v>3496.7191601049794</v>
      </c>
      <c r="M213" s="10">
        <v>1777.0341207349138</v>
      </c>
      <c r="N213" s="10">
        <v>14.216972878390202</v>
      </c>
      <c r="O213" s="10">
        <v>20.033776213454441</v>
      </c>
      <c r="P213" s="10">
        <v>20.125227047691357</v>
      </c>
      <c r="Q213" s="10">
        <v>0.53192271235125155</v>
      </c>
      <c r="R213" s="10">
        <v>2.6430644041467866</v>
      </c>
      <c r="S213" s="10">
        <v>6.3507523775635883</v>
      </c>
      <c r="T213" s="14" t="s">
        <v>153</v>
      </c>
      <c r="U213" s="6">
        <v>5</v>
      </c>
      <c r="V213" s="14" t="s">
        <v>151</v>
      </c>
      <c r="W213" s="6">
        <v>4</v>
      </c>
      <c r="X213" s="14" t="s">
        <v>151</v>
      </c>
      <c r="Y213" s="6">
        <v>4</v>
      </c>
      <c r="Z213" s="14" t="s">
        <v>119</v>
      </c>
      <c r="AA213" s="9">
        <v>4</v>
      </c>
      <c r="AB213" s="7">
        <v>28.419588045140202</v>
      </c>
      <c r="AC213" s="6">
        <v>60.071560925274113</v>
      </c>
      <c r="AD213" s="13">
        <v>11.508851029585689</v>
      </c>
      <c r="AE213" s="8">
        <v>2012.5227047691358</v>
      </c>
      <c r="AF213" s="6">
        <v>2141.8747893069039</v>
      </c>
      <c r="AG213" s="6">
        <v>1341.6818031794239</v>
      </c>
      <c r="AH213" s="6">
        <v>0</v>
      </c>
      <c r="AI213" s="6">
        <v>3.7834870706558217</v>
      </c>
      <c r="AJ213" s="6"/>
      <c r="AK213" s="6"/>
      <c r="AL213" s="6"/>
      <c r="AM213" s="6"/>
      <c r="AN213" s="6">
        <v>10.016888106727221</v>
      </c>
      <c r="AO213" s="6">
        <v>5.1004444743149024</v>
      </c>
      <c r="AP213" s="6">
        <v>10.391772622255967</v>
      </c>
      <c r="AQ213" s="6">
        <v>114.66</v>
      </c>
      <c r="AR213" s="6"/>
      <c r="AS213" s="6"/>
      <c r="AT213" s="6">
        <v>7.0509602912411928</v>
      </c>
      <c r="AU213" s="6">
        <v>1</v>
      </c>
      <c r="AV213" s="10"/>
      <c r="AW213" s="13">
        <v>321.28121839603563</v>
      </c>
      <c r="AX213" s="1" t="s">
        <v>150</v>
      </c>
      <c r="AY213" s="17">
        <v>27.753398950131199</v>
      </c>
      <c r="AZ213" s="12">
        <v>0</v>
      </c>
      <c r="BA213" s="12">
        <v>100</v>
      </c>
      <c r="BB213" s="12">
        <v>0</v>
      </c>
      <c r="BC213" s="12">
        <v>0</v>
      </c>
      <c r="BD213" s="12">
        <v>100</v>
      </c>
      <c r="BE213" s="12">
        <v>0</v>
      </c>
      <c r="BF213" s="18">
        <v>28.419588045140202</v>
      </c>
      <c r="BG213" s="18">
        <v>60.071560925274113</v>
      </c>
      <c r="BH213" s="18">
        <v>11.508851029585689</v>
      </c>
      <c r="BI213" s="15"/>
      <c r="BJ213" s="19">
        <f t="shared" ca="1" si="28"/>
        <v>0.93474965874027416</v>
      </c>
      <c r="BK213" s="18">
        <f t="shared" ca="1" si="29"/>
        <v>20.445838210380959</v>
      </c>
      <c r="BL213" s="17">
        <f t="shared" si="30"/>
        <v>2.8945233091981102</v>
      </c>
      <c r="BM213" s="17">
        <f t="shared" ca="1" si="31"/>
        <v>2.7369122184210024</v>
      </c>
      <c r="BN213" s="16">
        <f t="shared" si="32"/>
        <v>2.7385169953494861</v>
      </c>
      <c r="BO213" s="15"/>
      <c r="BP213" s="2"/>
    </row>
    <row r="214" spans="1:68" x14ac:dyDescent="0.2">
      <c r="A214">
        <v>10.050000000000001</v>
      </c>
      <c r="B214">
        <v>2.1</v>
      </c>
      <c r="C214">
        <v>0.23647000000000001</v>
      </c>
      <c r="D214">
        <v>-7.1220000000000006E-2</v>
      </c>
      <c r="E214">
        <v>-4.589E-2</v>
      </c>
      <c r="F214">
        <v>1.79878</v>
      </c>
      <c r="G214">
        <v>2.1564999999999999</v>
      </c>
      <c r="H214" s="15"/>
      <c r="I214" s="11">
        <f t="shared" si="26"/>
        <v>32.972440944881889</v>
      </c>
      <c r="J214" s="10">
        <f t="shared" si="27"/>
        <v>-27.917440944881889</v>
      </c>
      <c r="K214" s="6">
        <v>117</v>
      </c>
      <c r="L214" s="10">
        <v>3515.9120734908061</v>
      </c>
      <c r="M214" s="10">
        <v>1785.9908136482995</v>
      </c>
      <c r="N214" s="10">
        <v>14.288057742782152</v>
      </c>
      <c r="O214" s="10">
        <v>19.437721260289528</v>
      </c>
      <c r="P214" s="10">
        <v>19.538039586884999</v>
      </c>
      <c r="Q214" s="10">
        <v>0.58643069347558463</v>
      </c>
      <c r="R214" s="10">
        <v>3.0014817549516533</v>
      </c>
      <c r="S214" s="10">
        <v>6.9665504580187427</v>
      </c>
      <c r="T214" s="14" t="s">
        <v>153</v>
      </c>
      <c r="U214" s="6">
        <v>5</v>
      </c>
      <c r="V214" s="14" t="s">
        <v>151</v>
      </c>
      <c r="W214" s="6">
        <v>4</v>
      </c>
      <c r="X214" s="14" t="s">
        <v>151</v>
      </c>
      <c r="Y214" s="6">
        <v>4</v>
      </c>
      <c r="Z214" s="14" t="s">
        <v>119</v>
      </c>
      <c r="AA214" s="9">
        <v>4</v>
      </c>
      <c r="AB214" s="7">
        <v>36.666225452471473</v>
      </c>
      <c r="AC214" s="6">
        <v>55.522798089203746</v>
      </c>
      <c r="AD214" s="13">
        <v>7.8109764583247774</v>
      </c>
      <c r="AE214" s="8">
        <v>1953.8039586885</v>
      </c>
      <c r="AF214" s="6">
        <v>2071.6649166599304</v>
      </c>
      <c r="AG214" s="6">
        <v>1302.5359724589998</v>
      </c>
      <c r="AH214" s="6">
        <v>0</v>
      </c>
      <c r="AI214" s="6">
        <v>3.3316877517255059</v>
      </c>
      <c r="AJ214" s="6"/>
      <c r="AK214" s="6"/>
      <c r="AL214" s="6"/>
      <c r="AM214" s="6"/>
      <c r="AN214" s="6">
        <v>9.7188606301447642</v>
      </c>
      <c r="AO214" s="6">
        <v>5.0666838139677477</v>
      </c>
      <c r="AP214" s="6">
        <v>10.117751807212999</v>
      </c>
      <c r="AQ214" s="6">
        <v>114.66</v>
      </c>
      <c r="AR214" s="6"/>
      <c r="AS214" s="6"/>
      <c r="AT214" s="6">
        <v>6.764580052852998</v>
      </c>
      <c r="AU214" s="6">
        <v>1</v>
      </c>
      <c r="AV214" s="10"/>
      <c r="AW214" s="13">
        <v>310.74973749898959</v>
      </c>
      <c r="AX214" s="1" t="s">
        <v>150</v>
      </c>
      <c r="AY214" s="17">
        <v>27.9174409448819</v>
      </c>
      <c r="AZ214" s="12">
        <v>0</v>
      </c>
      <c r="BA214" s="12">
        <v>100</v>
      </c>
      <c r="BB214" s="12">
        <v>0</v>
      </c>
      <c r="BC214" s="12">
        <v>0</v>
      </c>
      <c r="BD214" s="12">
        <v>100</v>
      </c>
      <c r="BE214" s="12">
        <v>0</v>
      </c>
      <c r="BF214" s="18">
        <v>36.666225452471473</v>
      </c>
      <c r="BG214" s="18">
        <v>55.522798089203746</v>
      </c>
      <c r="BH214" s="18">
        <v>7.8109764583247774</v>
      </c>
      <c r="BI214" s="15"/>
      <c r="BJ214" s="19">
        <f t="shared" ca="1" si="28"/>
        <v>0.95284035905407916</v>
      </c>
      <c r="BK214" s="18">
        <f t="shared" ca="1" si="29"/>
        <v>19.750278496044935</v>
      </c>
      <c r="BL214" s="17">
        <f t="shared" si="30"/>
        <v>3.2982448694453992</v>
      </c>
      <c r="BM214" s="17">
        <f t="shared" ca="1" si="31"/>
        <v>2.7838389374074084</v>
      </c>
      <c r="BN214" s="16">
        <f t="shared" si="32"/>
        <v>2.7821641857813928</v>
      </c>
      <c r="BO214" s="15"/>
      <c r="BP214" s="2"/>
    </row>
    <row r="215" spans="1:68" x14ac:dyDescent="0.2">
      <c r="A215">
        <v>10.1</v>
      </c>
      <c r="B215">
        <v>2.2000000000000002</v>
      </c>
      <c r="C215">
        <v>0.23746</v>
      </c>
      <c r="D215">
        <v>-5.9709999999999999E-2</v>
      </c>
      <c r="E215">
        <v>-4.462E-2</v>
      </c>
      <c r="F215">
        <v>1.8014300000000001</v>
      </c>
      <c r="G215">
        <v>2.1590799999999999</v>
      </c>
      <c r="H215" s="15"/>
      <c r="I215" s="11">
        <f t="shared" si="26"/>
        <v>33.136482939632543</v>
      </c>
      <c r="J215" s="10">
        <f t="shared" si="27"/>
        <v>-28.081482939632544</v>
      </c>
      <c r="K215" s="6">
        <v>117</v>
      </c>
      <c r="L215" s="10">
        <v>3535.1049868766327</v>
      </c>
      <c r="M215" s="10">
        <v>1794.9475065616853</v>
      </c>
      <c r="N215" s="10">
        <v>14.3591426071741</v>
      </c>
      <c r="O215" s="10">
        <v>19.698824978711322</v>
      </c>
      <c r="P215" s="10">
        <v>19.804039703261299</v>
      </c>
      <c r="Q215" s="10">
        <v>0.66655672958555601</v>
      </c>
      <c r="R215" s="10">
        <v>3.3657614283402415</v>
      </c>
      <c r="S215" s="10">
        <v>7.3065780937483273</v>
      </c>
      <c r="T215" s="14" t="s">
        <v>153</v>
      </c>
      <c r="U215" s="6">
        <v>5</v>
      </c>
      <c r="V215" s="14" t="s">
        <v>151</v>
      </c>
      <c r="W215" s="6">
        <v>4</v>
      </c>
      <c r="X215" s="14" t="s">
        <v>151</v>
      </c>
      <c r="Y215" s="6">
        <v>4</v>
      </c>
      <c r="Z215" s="14" t="s">
        <v>119</v>
      </c>
      <c r="AA215" s="9">
        <v>4</v>
      </c>
      <c r="AB215" s="7">
        <v>44.67678525283732</v>
      </c>
      <c r="AC215" s="6">
        <v>49.821897534454763</v>
      </c>
      <c r="AD215" s="13">
        <v>5.5013172127079191</v>
      </c>
      <c r="AE215" s="8">
        <v>1980.4039703261301</v>
      </c>
      <c r="AF215" s="6">
        <v>2101.8300530932702</v>
      </c>
      <c r="AG215" s="6">
        <v>1320.2693135507534</v>
      </c>
      <c r="AH215" s="6">
        <v>0</v>
      </c>
      <c r="AI215" s="6">
        <v>2.9710959059065876</v>
      </c>
      <c r="AJ215" s="6"/>
      <c r="AK215" s="6"/>
      <c r="AL215" s="6"/>
      <c r="AM215" s="6"/>
      <c r="AN215" s="6">
        <v>9.8494124893556609</v>
      </c>
      <c r="AO215" s="6">
        <v>5.2088544399240311</v>
      </c>
      <c r="AP215" s="6">
        <v>10.241885194855273</v>
      </c>
      <c r="AQ215" s="6">
        <v>114.66</v>
      </c>
      <c r="AR215" s="6"/>
      <c r="AS215" s="6"/>
      <c r="AT215" s="6">
        <v>6.8240295368566422</v>
      </c>
      <c r="AU215" s="6">
        <v>1</v>
      </c>
      <c r="AV215" s="10"/>
      <c r="AW215" s="13">
        <v>315.27450796399052</v>
      </c>
      <c r="AX215" s="1" t="s">
        <v>150</v>
      </c>
      <c r="AY215" s="17">
        <v>28.081482939632501</v>
      </c>
      <c r="AZ215" s="12">
        <v>0</v>
      </c>
      <c r="BA215" s="12">
        <v>100</v>
      </c>
      <c r="BB215" s="12">
        <v>0</v>
      </c>
      <c r="BC215" s="12">
        <v>0</v>
      </c>
      <c r="BD215" s="12">
        <v>100</v>
      </c>
      <c r="BE215" s="12">
        <v>0</v>
      </c>
      <c r="BF215" s="18">
        <v>44.67678525283732</v>
      </c>
      <c r="BG215" s="18">
        <v>49.821897534454763</v>
      </c>
      <c r="BH215" s="18">
        <v>5.5013172127079191</v>
      </c>
      <c r="BI215" s="15"/>
      <c r="BJ215" s="19">
        <f t="shared" ca="1" si="28"/>
        <v>0.9634596793651895</v>
      </c>
      <c r="BK215" s="18">
        <f t="shared" ca="1" si="29"/>
        <v>19.975097931357599</v>
      </c>
      <c r="BL215" s="17">
        <f t="shared" si="30"/>
        <v>3.695601709087442</v>
      </c>
      <c r="BM215" s="17">
        <f t="shared" ca="1" si="31"/>
        <v>2.8111557351268992</v>
      </c>
      <c r="BN215" s="16">
        <f t="shared" si="32"/>
        <v>2.8081900565642091</v>
      </c>
      <c r="BO215" s="15"/>
      <c r="BP215" s="2"/>
    </row>
    <row r="216" spans="1:68" x14ac:dyDescent="0.2">
      <c r="A216">
        <v>10.15</v>
      </c>
      <c r="B216">
        <v>2.1</v>
      </c>
      <c r="C216">
        <v>0.23094000000000001</v>
      </c>
      <c r="D216">
        <v>-6.7290000000000003E-2</v>
      </c>
      <c r="E216">
        <v>-4.4200000000000003E-2</v>
      </c>
      <c r="F216">
        <v>1.7999499999999999</v>
      </c>
      <c r="G216">
        <v>2.1581000000000001</v>
      </c>
      <c r="H216" s="15"/>
      <c r="I216" s="11">
        <f t="shared" si="26"/>
        <v>33.300524934383205</v>
      </c>
      <c r="J216" s="10">
        <f t="shared" si="27"/>
        <v>-28.245524934383205</v>
      </c>
      <c r="K216" s="6">
        <v>117</v>
      </c>
      <c r="L216" s="10">
        <v>3554.2979002624602</v>
      </c>
      <c r="M216" s="10">
        <v>1803.9041994750714</v>
      </c>
      <c r="N216" s="10">
        <v>14.430227471566054</v>
      </c>
      <c r="O216" s="10">
        <v>17.979232812943515</v>
      </c>
      <c r="P216" s="10">
        <v>18.08606681870679</v>
      </c>
      <c r="Q216" s="10">
        <v>0.61378910545752963</v>
      </c>
      <c r="R216" s="10">
        <v>3.3937124727565138</v>
      </c>
      <c r="S216" s="10">
        <v>7.4190281780053535</v>
      </c>
      <c r="T216" s="14" t="s">
        <v>153</v>
      </c>
      <c r="U216" s="6">
        <v>4</v>
      </c>
      <c r="V216" s="14" t="s">
        <v>151</v>
      </c>
      <c r="W216" s="6">
        <v>4</v>
      </c>
      <c r="X216" s="14" t="s">
        <v>151</v>
      </c>
      <c r="Y216" s="6">
        <v>4</v>
      </c>
      <c r="Z216" s="14" t="s">
        <v>119</v>
      </c>
      <c r="AA216" s="9">
        <v>4</v>
      </c>
      <c r="AB216" s="7">
        <v>47.988303972280477</v>
      </c>
      <c r="AC216" s="6">
        <v>47.198978404621286</v>
      </c>
      <c r="AD216" s="13">
        <v>4.8127176230982389</v>
      </c>
      <c r="AE216" s="8">
        <v>1808.606681870679</v>
      </c>
      <c r="AF216" s="6">
        <v>1898.5866011818086</v>
      </c>
      <c r="AG216" s="6">
        <v>1205.737787913786</v>
      </c>
      <c r="AH216" s="6">
        <v>0</v>
      </c>
      <c r="AI216" s="6">
        <v>2.9466255848945231</v>
      </c>
      <c r="AJ216" s="6"/>
      <c r="AK216" s="6"/>
      <c r="AL216" s="6"/>
      <c r="AM216" s="6"/>
      <c r="AN216" s="6">
        <v>11.986155208629009</v>
      </c>
      <c r="AO216" s="6">
        <v>4.8476230351798932</v>
      </c>
      <c r="AP216" s="6">
        <v>9.4401645153965017</v>
      </c>
      <c r="AQ216" s="6">
        <v>114.66</v>
      </c>
      <c r="AR216" s="6"/>
      <c r="AS216" s="6"/>
      <c r="AT216" s="6">
        <v>6.0938310503608744</v>
      </c>
      <c r="AU216" s="6">
        <v>1</v>
      </c>
      <c r="AV216" s="10"/>
      <c r="AW216" s="13">
        <v>284.7879901772713</v>
      </c>
      <c r="AX216" s="1" t="s">
        <v>150</v>
      </c>
      <c r="AY216" s="17">
        <v>28.245524934383202</v>
      </c>
      <c r="AZ216" s="12">
        <v>100</v>
      </c>
      <c r="BA216" s="12">
        <v>0</v>
      </c>
      <c r="BB216" s="12">
        <v>0</v>
      </c>
      <c r="BC216" s="12">
        <v>0</v>
      </c>
      <c r="BD216" s="12">
        <v>100</v>
      </c>
      <c r="BE216" s="12">
        <v>0</v>
      </c>
      <c r="BF216" s="18">
        <v>47.988303972280477</v>
      </c>
      <c r="BG216" s="18">
        <v>47.198978404621286</v>
      </c>
      <c r="BH216" s="18">
        <v>4.8127176230982389</v>
      </c>
      <c r="BI216" s="15"/>
      <c r="BJ216" s="19">
        <f t="shared" ca="1" si="28"/>
        <v>0.97877480791837679</v>
      </c>
      <c r="BK216" s="18">
        <f t="shared" ca="1" si="29"/>
        <v>18.019938749911418</v>
      </c>
      <c r="BL216" s="17">
        <f t="shared" si="30"/>
        <v>3.7635182812477961</v>
      </c>
      <c r="BM216" s="17">
        <f t="shared" ca="1" si="31"/>
        <v>2.85079748886234</v>
      </c>
      <c r="BN216" s="16">
        <f t="shared" si="32"/>
        <v>2.8413616165066919</v>
      </c>
      <c r="BO216" s="15"/>
      <c r="BP216" s="2"/>
    </row>
    <row r="217" spans="1:68" x14ac:dyDescent="0.2">
      <c r="A217">
        <v>10.199999999999999</v>
      </c>
      <c r="B217">
        <v>2.1</v>
      </c>
      <c r="C217">
        <v>0.22022</v>
      </c>
      <c r="D217">
        <v>-0.10012</v>
      </c>
      <c r="E217">
        <v>-4.3459999999999999E-2</v>
      </c>
      <c r="F217">
        <v>1.8008299999999999</v>
      </c>
      <c r="G217">
        <v>2.1615799999999998</v>
      </c>
      <c r="H217" s="15"/>
      <c r="I217" s="11">
        <f t="shared" si="26"/>
        <v>33.464566929133852</v>
      </c>
      <c r="J217" s="10">
        <f t="shared" si="27"/>
        <v>-28.409566929133852</v>
      </c>
      <c r="K217" s="6">
        <v>117</v>
      </c>
      <c r="L217" s="10">
        <v>3573.4908136482859</v>
      </c>
      <c r="M217" s="10">
        <v>1812.8608923884567</v>
      </c>
      <c r="N217" s="10">
        <v>14.501312335958001</v>
      </c>
      <c r="O217" s="10">
        <v>15.151927902355945</v>
      </c>
      <c r="P217" s="10">
        <v>15.261614927399801</v>
      </c>
      <c r="Q217" s="10">
        <v>0.385245424702503</v>
      </c>
      <c r="R217" s="10">
        <v>2.5242769296377423</v>
      </c>
      <c r="S217" s="10">
        <v>7.6171545169344039</v>
      </c>
      <c r="T217" s="14" t="s">
        <v>153</v>
      </c>
      <c r="U217" s="6">
        <v>5</v>
      </c>
      <c r="V217" s="14" t="s">
        <v>151</v>
      </c>
      <c r="W217" s="6">
        <v>4</v>
      </c>
      <c r="X217" s="14" t="s">
        <v>151</v>
      </c>
      <c r="Y217" s="6">
        <v>4</v>
      </c>
      <c r="Z217" s="14" t="s">
        <v>119</v>
      </c>
      <c r="AA217" s="9">
        <v>4</v>
      </c>
      <c r="AB217" s="7">
        <v>33.243149175151629</v>
      </c>
      <c r="AC217" s="6">
        <v>57.606294225443733</v>
      </c>
      <c r="AD217" s="13">
        <v>9.1505565994046361</v>
      </c>
      <c r="AE217" s="8">
        <v>1526.1614927399801</v>
      </c>
      <c r="AF217" s="6">
        <v>1565.1691484759376</v>
      </c>
      <c r="AG217" s="6">
        <v>1017.4409951599868</v>
      </c>
      <c r="AH217" s="6">
        <v>0</v>
      </c>
      <c r="AI217" s="6">
        <v>3.9615304812990924</v>
      </c>
      <c r="AJ217" s="6"/>
      <c r="AK217" s="6"/>
      <c r="AL217" s="6"/>
      <c r="AM217" s="6"/>
      <c r="AN217" s="6">
        <v>7.5759639511779726</v>
      </c>
      <c r="AO217" s="6">
        <v>4.0675511492180165</v>
      </c>
      <c r="AP217" s="6">
        <v>8.1220869661199071</v>
      </c>
      <c r="AQ217" s="6">
        <v>114.66</v>
      </c>
      <c r="AR217" s="6"/>
      <c r="AS217" s="6"/>
      <c r="AT217" s="6">
        <v>4.9438998068545814</v>
      </c>
      <c r="AU217" s="6">
        <v>1</v>
      </c>
      <c r="AV217" s="10"/>
      <c r="AW217" s="13">
        <v>234.77537227139064</v>
      </c>
      <c r="AX217" s="1" t="s">
        <v>150</v>
      </c>
      <c r="AY217" s="17">
        <v>28.409566929133899</v>
      </c>
      <c r="AZ217" s="12">
        <v>0</v>
      </c>
      <c r="BA217" s="12">
        <v>100</v>
      </c>
      <c r="BB217" s="12">
        <v>0</v>
      </c>
      <c r="BC217" s="12">
        <v>0</v>
      </c>
      <c r="BD217" s="12">
        <v>100</v>
      </c>
      <c r="BE217" s="12">
        <v>0</v>
      </c>
      <c r="BF217" s="18">
        <v>33.243149175151629</v>
      </c>
      <c r="BG217" s="18">
        <v>57.606294225443733</v>
      </c>
      <c r="BH217" s="18">
        <v>9.1505565994046361</v>
      </c>
      <c r="BI217" s="15"/>
      <c r="BJ217" s="19">
        <f t="shared" ca="1" si="28"/>
        <v>0.97696460047925393</v>
      </c>
      <c r="BK217" s="18">
        <f t="shared" ca="1" si="29"/>
        <v>14.812362638072129</v>
      </c>
      <c r="BL217" s="17">
        <f t="shared" si="30"/>
        <v>2.8589918745724892</v>
      </c>
      <c r="BM217" s="17">
        <f t="shared" ca="1" si="31"/>
        <v>2.8454908541665209</v>
      </c>
      <c r="BN217" s="16">
        <f t="shared" si="32"/>
        <v>2.8240591664951524</v>
      </c>
      <c r="BO217" s="15"/>
      <c r="BP217" s="2"/>
    </row>
    <row r="218" spans="1:68" x14ac:dyDescent="0.2">
      <c r="A218">
        <v>10.25</v>
      </c>
      <c r="B218">
        <v>2.1</v>
      </c>
      <c r="C218">
        <v>0.21714</v>
      </c>
      <c r="D218">
        <v>-0.11285000000000001</v>
      </c>
      <c r="E218">
        <v>-4.3439999999999999E-2</v>
      </c>
      <c r="F218">
        <v>1.8</v>
      </c>
      <c r="G218">
        <v>2.1638999999999999</v>
      </c>
      <c r="H218" s="15"/>
      <c r="I218" s="11">
        <f t="shared" si="26"/>
        <v>33.628608923884514</v>
      </c>
      <c r="J218" s="10">
        <f t="shared" si="27"/>
        <v>-28.573608923884514</v>
      </c>
      <c r="K218" s="6">
        <v>117</v>
      </c>
      <c r="L218" s="10">
        <v>3592.6837270341134</v>
      </c>
      <c r="M218" s="10">
        <v>1821.8175853018429</v>
      </c>
      <c r="N218" s="10">
        <v>14.572397200349956</v>
      </c>
      <c r="O218" s="10">
        <v>14.339605222821456</v>
      </c>
      <c r="P218" s="10">
        <v>14.449369356494516</v>
      </c>
      <c r="Q218" s="10">
        <v>0.29662644645055386</v>
      </c>
      <c r="R218" s="10">
        <v>2.0528677697426985</v>
      </c>
      <c r="S218" s="10">
        <v>7.6225092828514063</v>
      </c>
      <c r="T218" s="14" t="s">
        <v>153</v>
      </c>
      <c r="U218" s="6">
        <v>5</v>
      </c>
      <c r="V218" s="14" t="s">
        <v>151</v>
      </c>
      <c r="W218" s="6">
        <v>4</v>
      </c>
      <c r="X218" s="14" t="s">
        <v>151</v>
      </c>
      <c r="Y218" s="6">
        <v>4</v>
      </c>
      <c r="Z218" s="14" t="s">
        <v>119</v>
      </c>
      <c r="AA218" s="9">
        <v>4</v>
      </c>
      <c r="AB218" s="7">
        <v>25.613783060186179</v>
      </c>
      <c r="AC218" s="6">
        <v>61.194672563934802</v>
      </c>
      <c r="AD218" s="13">
        <v>13.191544375879017</v>
      </c>
      <c r="AE218" s="8">
        <v>1444.9369356494517</v>
      </c>
      <c r="AF218" s="6">
        <v>1468.481851111444</v>
      </c>
      <c r="AG218" s="6">
        <v>958.70270173708877</v>
      </c>
      <c r="AH218" s="6">
        <v>0</v>
      </c>
      <c r="AI218" s="6">
        <v>4.8712343519589556</v>
      </c>
      <c r="AJ218" s="6"/>
      <c r="AK218" s="6"/>
      <c r="AL218" s="6"/>
      <c r="AM218" s="6"/>
      <c r="AN218" s="6">
        <v>7.1698026114107281</v>
      </c>
      <c r="AO218" s="6">
        <v>3.799085503655323</v>
      </c>
      <c r="AP218" s="6">
        <v>7.6696216138967097</v>
      </c>
      <c r="AQ218" s="6">
        <v>114.66</v>
      </c>
      <c r="AR218" s="6"/>
      <c r="AS218" s="6"/>
      <c r="AT218" s="6">
        <v>4.5946322214202207</v>
      </c>
      <c r="AU218" s="6">
        <v>1</v>
      </c>
      <c r="AV218" s="10"/>
      <c r="AW218" s="13">
        <v>220.2722776667166</v>
      </c>
      <c r="AX218" s="1" t="s">
        <v>150</v>
      </c>
      <c r="AY218" s="17">
        <v>28.5736089238845</v>
      </c>
      <c r="AZ218" s="12">
        <v>0</v>
      </c>
      <c r="BA218" s="12">
        <v>100</v>
      </c>
      <c r="BB218" s="12">
        <v>0</v>
      </c>
      <c r="BC218" s="12">
        <v>0</v>
      </c>
      <c r="BD218" s="12">
        <v>100</v>
      </c>
      <c r="BE218" s="12">
        <v>0</v>
      </c>
      <c r="BF218" s="18">
        <v>25.613783060186179</v>
      </c>
      <c r="BG218" s="18">
        <v>61.194672563934802</v>
      </c>
      <c r="BH218" s="18">
        <v>13.191544375879017</v>
      </c>
      <c r="BI218" s="15"/>
      <c r="BJ218" s="19">
        <f t="shared" ca="1" si="28"/>
        <v>0.96759373611444754</v>
      </c>
      <c r="BK218" s="18">
        <f t="shared" ca="1" si="29"/>
        <v>13.822488003848896</v>
      </c>
      <c r="BL218" s="17">
        <f t="shared" si="30"/>
        <v>2.3443120361129708</v>
      </c>
      <c r="BM218" s="17">
        <f t="shared" ca="1" si="31"/>
        <v>2.8203399755712697</v>
      </c>
      <c r="BN218" s="16">
        <f t="shared" si="32"/>
        <v>2.793293653087368</v>
      </c>
      <c r="BO218" s="15"/>
      <c r="BP218" s="2"/>
    </row>
    <row r="219" spans="1:68" x14ac:dyDescent="0.2">
      <c r="A219">
        <v>10.3</v>
      </c>
      <c r="B219">
        <v>2.1</v>
      </c>
      <c r="C219">
        <v>0.21335000000000001</v>
      </c>
      <c r="D219">
        <v>-0.10587000000000001</v>
      </c>
      <c r="E219">
        <v>-4.3479999999999998E-2</v>
      </c>
      <c r="F219">
        <v>1.7956000000000001</v>
      </c>
      <c r="G219">
        <v>2.16588</v>
      </c>
      <c r="H219" s="15"/>
      <c r="I219" s="11">
        <f t="shared" si="26"/>
        <v>33.792650918635168</v>
      </c>
      <c r="J219" s="10">
        <f t="shared" si="27"/>
        <v>-28.737650918635168</v>
      </c>
      <c r="K219" s="6">
        <v>117</v>
      </c>
      <c r="L219" s="10">
        <v>3611.87664041994</v>
      </c>
      <c r="M219" s="10">
        <v>1830.7742782152286</v>
      </c>
      <c r="N219" s="10">
        <v>14.643482064741907</v>
      </c>
      <c r="O219" s="10">
        <v>13.340026341186491</v>
      </c>
      <c r="P219" s="10">
        <v>13.44963625760114</v>
      </c>
      <c r="Q219" s="10">
        <v>0.34521721378744341</v>
      </c>
      <c r="R219" s="10">
        <v>2.5667401495140201</v>
      </c>
      <c r="S219" s="10">
        <v>7.6117997510174034</v>
      </c>
      <c r="T219" s="14" t="s">
        <v>153</v>
      </c>
      <c r="U219" s="6">
        <v>5</v>
      </c>
      <c r="V219" s="14" t="s">
        <v>151</v>
      </c>
      <c r="W219" s="6">
        <v>4</v>
      </c>
      <c r="X219" s="14" t="s">
        <v>151</v>
      </c>
      <c r="Y219" s="6">
        <v>4</v>
      </c>
      <c r="Z219" s="14" t="s">
        <v>119</v>
      </c>
      <c r="AA219" s="9">
        <v>4</v>
      </c>
      <c r="AB219" s="7">
        <v>37.530474863200141</v>
      </c>
      <c r="AC219" s="6">
        <v>54.959446350104493</v>
      </c>
      <c r="AD219" s="13">
        <v>7.5100787866953684</v>
      </c>
      <c r="AE219" s="8">
        <v>1344.9636257601139</v>
      </c>
      <c r="AF219" s="6">
        <v>1349.7371975130568</v>
      </c>
      <c r="AG219" s="6">
        <v>883.7227193200855</v>
      </c>
      <c r="AH219" s="6">
        <v>0</v>
      </c>
      <c r="AI219" s="6">
        <v>3.8959923550864213</v>
      </c>
      <c r="AJ219" s="6"/>
      <c r="AK219" s="6"/>
      <c r="AL219" s="6"/>
      <c r="AM219" s="6"/>
      <c r="AN219" s="6">
        <v>6.6700131705932453</v>
      </c>
      <c r="AO219" s="6">
        <v>3.6950346921908124</v>
      </c>
      <c r="AP219" s="6">
        <v>7.069781754560684</v>
      </c>
      <c r="AQ219" s="6">
        <v>114.66</v>
      </c>
      <c r="AR219" s="6"/>
      <c r="AS219" s="6"/>
      <c r="AT219" s="6">
        <v>4.1790274742339486</v>
      </c>
      <c r="AU219" s="6">
        <v>1</v>
      </c>
      <c r="AV219" s="10"/>
      <c r="AW219" s="13">
        <v>202.46057962695852</v>
      </c>
      <c r="AX219" s="1" t="s">
        <v>150</v>
      </c>
      <c r="AY219" s="17">
        <v>28.7376509186352</v>
      </c>
      <c r="AZ219" s="12">
        <v>0</v>
      </c>
      <c r="BA219" s="12">
        <v>100</v>
      </c>
      <c r="BB219" s="12">
        <v>0</v>
      </c>
      <c r="BC219" s="12">
        <v>0</v>
      </c>
      <c r="BD219" s="12">
        <v>100</v>
      </c>
      <c r="BE219" s="12">
        <v>0</v>
      </c>
      <c r="BF219" s="18">
        <v>37.530474863200141</v>
      </c>
      <c r="BG219" s="18">
        <v>54.959446350104493</v>
      </c>
      <c r="BH219" s="18">
        <v>7.5100787866953684</v>
      </c>
      <c r="BI219" s="15"/>
      <c r="BJ219" s="19">
        <f t="shared" ca="1" si="28"/>
        <v>1</v>
      </c>
      <c r="BK219" s="18">
        <f t="shared" ca="1" si="29"/>
        <v>12.719971081025118</v>
      </c>
      <c r="BL219" s="17">
        <f t="shared" si="30"/>
        <v>2.9648417164692535</v>
      </c>
      <c r="BM219" s="17">
        <f t="shared" ca="1" si="31"/>
        <v>2.9083543485686212</v>
      </c>
      <c r="BN219" s="16">
        <f t="shared" si="32"/>
        <v>2.8732662297226357</v>
      </c>
      <c r="BO219" s="15"/>
      <c r="BP219" s="2"/>
    </row>
    <row r="220" spans="1:68" x14ac:dyDescent="0.2">
      <c r="A220">
        <v>10.35</v>
      </c>
      <c r="B220">
        <v>2.1</v>
      </c>
      <c r="C220">
        <v>0.22592999999999999</v>
      </c>
      <c r="D220">
        <v>-9.1490000000000002E-2</v>
      </c>
      <c r="E220">
        <v>-4.2659999999999997E-2</v>
      </c>
      <c r="F220">
        <v>1.7948500000000001</v>
      </c>
      <c r="G220">
        <v>2.1649500000000002</v>
      </c>
      <c r="H220" s="15"/>
      <c r="I220" s="11">
        <f t="shared" si="26"/>
        <v>33.956692913385822</v>
      </c>
      <c r="J220" s="10">
        <f t="shared" si="27"/>
        <v>-28.901692913385823</v>
      </c>
      <c r="K220" s="6">
        <v>117</v>
      </c>
      <c r="L220" s="10">
        <v>3631.0695538057666</v>
      </c>
      <c r="M220" s="10">
        <v>1839.7309711286143</v>
      </c>
      <c r="N220" s="10">
        <v>14.714566929133857</v>
      </c>
      <c r="O220" s="10">
        <v>16.657889753051375</v>
      </c>
      <c r="P220" s="10">
        <v>16.770661123263423</v>
      </c>
      <c r="Q220" s="10">
        <v>0.44532254821501832</v>
      </c>
      <c r="R220" s="10">
        <v>2.6553666843657653</v>
      </c>
      <c r="S220" s="10">
        <v>7.8313451536144596</v>
      </c>
      <c r="T220" s="14" t="s">
        <v>153</v>
      </c>
      <c r="U220" s="6">
        <v>5</v>
      </c>
      <c r="V220" s="14" t="s">
        <v>151</v>
      </c>
      <c r="W220" s="6">
        <v>4</v>
      </c>
      <c r="X220" s="14" t="s">
        <v>151</v>
      </c>
      <c r="Y220" s="6">
        <v>4</v>
      </c>
      <c r="Z220" s="14" t="s">
        <v>119</v>
      </c>
      <c r="AA220" s="9">
        <v>4</v>
      </c>
      <c r="AB220" s="7">
        <v>33.460601085845695</v>
      </c>
      <c r="AC220" s="6">
        <v>57.48145853275556</v>
      </c>
      <c r="AD220" s="13">
        <v>9.0579403813987458</v>
      </c>
      <c r="AE220" s="8">
        <v>1677.0661123263424</v>
      </c>
      <c r="AF220" s="6">
        <v>1739.3170103329828</v>
      </c>
      <c r="AG220" s="6">
        <v>1118.0440748842282</v>
      </c>
      <c r="AH220" s="6">
        <v>0</v>
      </c>
      <c r="AI220" s="6">
        <v>3.76595822297458</v>
      </c>
      <c r="AJ220" s="6"/>
      <c r="AK220" s="6"/>
      <c r="AL220" s="6"/>
      <c r="AM220" s="6"/>
      <c r="AN220" s="6">
        <v>8.3289448765256875</v>
      </c>
      <c r="AO220" s="6">
        <v>4.4322087417430218</v>
      </c>
      <c r="AP220" s="6">
        <v>8.8263085241895975</v>
      </c>
      <c r="AQ220" s="6">
        <v>114.66</v>
      </c>
      <c r="AR220" s="6"/>
      <c r="AS220" s="6"/>
      <c r="AT220" s="6">
        <v>5.4200366998875742</v>
      </c>
      <c r="AU220" s="6">
        <v>1</v>
      </c>
      <c r="AV220" s="10"/>
      <c r="AW220" s="13">
        <v>260.89755154994742</v>
      </c>
      <c r="AX220" s="1" t="s">
        <v>150</v>
      </c>
      <c r="AY220" s="17">
        <v>28.901692913385801</v>
      </c>
      <c r="AZ220" s="12">
        <v>0</v>
      </c>
      <c r="BA220" s="12">
        <v>100</v>
      </c>
      <c r="BB220" s="12">
        <v>0</v>
      </c>
      <c r="BC220" s="12">
        <v>0</v>
      </c>
      <c r="BD220" s="12">
        <v>100</v>
      </c>
      <c r="BE220" s="12">
        <v>0</v>
      </c>
      <c r="BF220" s="18">
        <v>33.460601085845695</v>
      </c>
      <c r="BG220" s="18">
        <v>57.48145853275556</v>
      </c>
      <c r="BH220" s="18">
        <v>9.0579403813987458</v>
      </c>
      <c r="BI220" s="15"/>
      <c r="BJ220" s="19">
        <f t="shared" ca="1" si="28"/>
        <v>0.96977997899201496</v>
      </c>
      <c r="BK220" s="18">
        <f t="shared" ca="1" si="29"/>
        <v>16.188431318921342</v>
      </c>
      <c r="BL220" s="17">
        <f t="shared" si="30"/>
        <v>2.9777250816967618</v>
      </c>
      <c r="BM220" s="17">
        <f t="shared" ca="1" si="31"/>
        <v>2.8249672777171981</v>
      </c>
      <c r="BN220" s="16">
        <f t="shared" si="32"/>
        <v>2.8034758327464959</v>
      </c>
      <c r="BO220" s="15"/>
      <c r="BP220" s="2"/>
    </row>
    <row r="221" spans="1:68" x14ac:dyDescent="0.2">
      <c r="A221">
        <v>10.4</v>
      </c>
      <c r="B221">
        <v>2.1</v>
      </c>
      <c r="C221">
        <v>0.24167</v>
      </c>
      <c r="D221">
        <v>-6.8849999999999995E-2</v>
      </c>
      <c r="E221">
        <v>-4.2619999999999998E-2</v>
      </c>
      <c r="F221">
        <v>1.7967500000000001</v>
      </c>
      <c r="G221">
        <v>2.1677499999999998</v>
      </c>
      <c r="H221" s="15"/>
      <c r="I221" s="11">
        <f t="shared" si="26"/>
        <v>34.120734908136484</v>
      </c>
      <c r="J221" s="10">
        <f t="shared" si="27"/>
        <v>-29.065734908136484</v>
      </c>
      <c r="K221" s="6">
        <v>117</v>
      </c>
      <c r="L221" s="10">
        <v>3650.2624671915942</v>
      </c>
      <c r="M221" s="10">
        <v>1848.6876640420005</v>
      </c>
      <c r="N221" s="10">
        <v>14.78565179352581</v>
      </c>
      <c r="O221" s="10">
        <v>20.809175134828269</v>
      </c>
      <c r="P221" s="10">
        <v>20.922100722298726</v>
      </c>
      <c r="Q221" s="10">
        <v>0.60292927780057437</v>
      </c>
      <c r="R221" s="10">
        <v>2.8817817379015569</v>
      </c>
      <c r="S221" s="10">
        <v>7.8420546854484616</v>
      </c>
      <c r="T221" s="14" t="s">
        <v>153</v>
      </c>
      <c r="U221" s="6">
        <v>5</v>
      </c>
      <c r="V221" s="14" t="s">
        <v>151</v>
      </c>
      <c r="W221" s="6">
        <v>4</v>
      </c>
      <c r="X221" s="14" t="s">
        <v>151</v>
      </c>
      <c r="Y221" s="6">
        <v>4</v>
      </c>
      <c r="Z221" s="14" t="s">
        <v>119</v>
      </c>
      <c r="AA221" s="9">
        <v>4</v>
      </c>
      <c r="AB221" s="7">
        <v>32.312556811077101</v>
      </c>
      <c r="AC221" s="6">
        <v>58.12811437955154</v>
      </c>
      <c r="AD221" s="13">
        <v>9.5593288093713582</v>
      </c>
      <c r="AE221" s="8">
        <v>2092.2100722298724</v>
      </c>
      <c r="AF221" s="6">
        <v>2226.5926741379699</v>
      </c>
      <c r="AG221" s="6">
        <v>1394.8067148199152</v>
      </c>
      <c r="AH221" s="6">
        <v>0</v>
      </c>
      <c r="AI221" s="6">
        <v>3.4700754288497073</v>
      </c>
      <c r="AJ221" s="6"/>
      <c r="AK221" s="6"/>
      <c r="AL221" s="6"/>
      <c r="AM221" s="6"/>
      <c r="AN221" s="6">
        <v>10.404587567414135</v>
      </c>
      <c r="AO221" s="6">
        <v>5.3706537826401952</v>
      </c>
      <c r="AP221" s="6">
        <v>10.763647003739406</v>
      </c>
      <c r="AQ221" s="6">
        <v>114.66</v>
      </c>
      <c r="AR221" s="6"/>
      <c r="AS221" s="6"/>
      <c r="AT221" s="6">
        <v>6.9812687294367928</v>
      </c>
      <c r="AU221" s="6">
        <v>1</v>
      </c>
      <c r="AV221" s="10"/>
      <c r="AW221" s="13">
        <v>333.98890112069546</v>
      </c>
      <c r="AX221" s="1" t="s">
        <v>150</v>
      </c>
      <c r="AY221" s="17">
        <v>29.065734908136498</v>
      </c>
      <c r="AZ221" s="12">
        <v>0</v>
      </c>
      <c r="BA221" s="12">
        <v>100</v>
      </c>
      <c r="BB221" s="12">
        <v>0</v>
      </c>
      <c r="BC221" s="12">
        <v>0</v>
      </c>
      <c r="BD221" s="12">
        <v>100</v>
      </c>
      <c r="BE221" s="12">
        <v>0</v>
      </c>
      <c r="BF221" s="18">
        <v>32.312556811077101</v>
      </c>
      <c r="BG221" s="18">
        <v>58.12811437955154</v>
      </c>
      <c r="BH221" s="18">
        <v>9.5593288093713582</v>
      </c>
      <c r="BI221" s="15"/>
      <c r="BJ221" s="19">
        <f t="shared" ca="1" si="28"/>
        <v>0.94496139442046057</v>
      </c>
      <c r="BK221" s="18">
        <f t="shared" ca="1" si="29"/>
        <v>20.504898940755059</v>
      </c>
      <c r="BL221" s="17">
        <f t="shared" si="30"/>
        <v>3.157198728087435</v>
      </c>
      <c r="BM221" s="17">
        <f t="shared" ca="1" si="31"/>
        <v>2.7592712017289074</v>
      </c>
      <c r="BN221" s="16">
        <f t="shared" si="32"/>
        <v>2.7478325928793876</v>
      </c>
      <c r="BO221" s="15"/>
      <c r="BP221" s="2"/>
    </row>
    <row r="222" spans="1:68" x14ac:dyDescent="0.2">
      <c r="A222">
        <v>10.45</v>
      </c>
      <c r="B222">
        <v>2.1</v>
      </c>
      <c r="C222">
        <v>0.23768</v>
      </c>
      <c r="D222">
        <v>-8.405E-2</v>
      </c>
      <c r="E222">
        <v>-4.1820000000000003E-2</v>
      </c>
      <c r="F222">
        <v>1.79335</v>
      </c>
      <c r="G222">
        <v>2.1693500000000001</v>
      </c>
      <c r="H222" s="15"/>
      <c r="I222" s="11">
        <f t="shared" si="26"/>
        <v>34.284776902887138</v>
      </c>
      <c r="J222" s="10">
        <f t="shared" si="27"/>
        <v>-29.229776902887139</v>
      </c>
      <c r="K222" s="6">
        <v>117</v>
      </c>
      <c r="L222" s="10">
        <v>3669.4553805774208</v>
      </c>
      <c r="M222" s="10">
        <v>1857.6443569553862</v>
      </c>
      <c r="N222" s="10">
        <v>14.856736657917757</v>
      </c>
      <c r="O222" s="10">
        <v>19.756848027249504</v>
      </c>
      <c r="P222" s="10">
        <v>19.872857959888155</v>
      </c>
      <c r="Q222" s="10">
        <v>0.49711557242511273</v>
      </c>
      <c r="R222" s="10">
        <v>2.5014800258146188</v>
      </c>
      <c r="S222" s="10">
        <v>8.0562453221285146</v>
      </c>
      <c r="T222" s="14" t="s">
        <v>153</v>
      </c>
      <c r="U222" s="6">
        <v>5</v>
      </c>
      <c r="V222" s="14" t="s">
        <v>151</v>
      </c>
      <c r="W222" s="6">
        <v>4</v>
      </c>
      <c r="X222" s="14" t="s">
        <v>151</v>
      </c>
      <c r="Y222" s="6">
        <v>4</v>
      </c>
      <c r="Z222" s="14" t="s">
        <v>119</v>
      </c>
      <c r="AA222" s="9">
        <v>4</v>
      </c>
      <c r="AB222" s="7">
        <v>26.136843818574597</v>
      </c>
      <c r="AC222" s="6">
        <v>61.00520518080171</v>
      </c>
      <c r="AD222" s="13">
        <v>12.857951000623691</v>
      </c>
      <c r="AE222" s="8">
        <v>1987.2857959888156</v>
      </c>
      <c r="AF222" s="6">
        <v>2102.0233542434421</v>
      </c>
      <c r="AG222" s="6">
        <v>1324.857197325877</v>
      </c>
      <c r="AH222" s="6">
        <v>0</v>
      </c>
      <c r="AI222" s="6">
        <v>3.9976333597720624</v>
      </c>
      <c r="AJ222" s="6"/>
      <c r="AK222" s="6"/>
      <c r="AL222" s="6"/>
      <c r="AM222" s="6"/>
      <c r="AN222" s="6">
        <v>9.8784240136247519</v>
      </c>
      <c r="AO222" s="6">
        <v>5.0607572110385481</v>
      </c>
      <c r="AP222" s="6">
        <v>10.274000381281139</v>
      </c>
      <c r="AQ222" s="6">
        <v>114.66</v>
      </c>
      <c r="AR222" s="6"/>
      <c r="AS222" s="6"/>
      <c r="AT222" s="6">
        <v>6.5313620798336496</v>
      </c>
      <c r="AU222" s="6">
        <v>1</v>
      </c>
      <c r="AV222" s="10"/>
      <c r="AW222" s="13">
        <v>315.30350313651633</v>
      </c>
      <c r="AX222" s="1" t="s">
        <v>150</v>
      </c>
      <c r="AY222" s="17">
        <v>29.2297769028871</v>
      </c>
      <c r="AZ222" s="12">
        <v>0</v>
      </c>
      <c r="BA222" s="12">
        <v>100</v>
      </c>
      <c r="BB222" s="12">
        <v>0</v>
      </c>
      <c r="BC222" s="12">
        <v>0</v>
      </c>
      <c r="BD222" s="12">
        <v>100</v>
      </c>
      <c r="BE222" s="12">
        <v>0</v>
      </c>
      <c r="BF222" s="18">
        <v>26.136843818574597</v>
      </c>
      <c r="BG222" s="18">
        <v>61.00520518080171</v>
      </c>
      <c r="BH222" s="18">
        <v>12.857951000623691</v>
      </c>
      <c r="BI222" s="15"/>
      <c r="BJ222" s="19">
        <f t="shared" ca="1" si="28"/>
        <v>0.93950037730064895</v>
      </c>
      <c r="BK222" s="18">
        <f t="shared" ca="1" si="29"/>
        <v>19.265836919493442</v>
      </c>
      <c r="BL222" s="17">
        <f t="shared" si="30"/>
        <v>2.7559151918473845</v>
      </c>
      <c r="BM222" s="17">
        <f t="shared" ca="1" si="31"/>
        <v>2.7443823893934849</v>
      </c>
      <c r="BN222" s="16">
        <f t="shared" si="32"/>
        <v>2.7286573161870202</v>
      </c>
      <c r="BO222" s="15"/>
      <c r="BP222" s="2"/>
    </row>
    <row r="223" spans="1:68" x14ac:dyDescent="0.2">
      <c r="A223">
        <v>10.5</v>
      </c>
      <c r="B223">
        <v>2.2000000000000002</v>
      </c>
      <c r="C223">
        <v>0.22378000000000001</v>
      </c>
      <c r="D223">
        <v>-8.5819999999999994E-2</v>
      </c>
      <c r="E223">
        <v>-4.0590000000000001E-2</v>
      </c>
      <c r="F223">
        <v>1.7934000000000001</v>
      </c>
      <c r="G223">
        <v>2.1699000000000002</v>
      </c>
      <c r="H223" s="15"/>
      <c r="I223" s="11">
        <f t="shared" si="26"/>
        <v>34.448818897637793</v>
      </c>
      <c r="J223" s="10">
        <f t="shared" si="27"/>
        <v>-29.393818897637793</v>
      </c>
      <c r="K223" s="6">
        <v>117</v>
      </c>
      <c r="L223" s="10">
        <v>3688.6482939632474</v>
      </c>
      <c r="M223" s="10">
        <v>1866.601049868772</v>
      </c>
      <c r="N223" s="10">
        <v>14.927821522309708</v>
      </c>
      <c r="O223" s="10">
        <v>16.090846324155549</v>
      </c>
      <c r="P223" s="10">
        <v>16.211598437490295</v>
      </c>
      <c r="Q223" s="10">
        <v>0.48479384489125971</v>
      </c>
      <c r="R223" s="10">
        <v>2.9904136027089399</v>
      </c>
      <c r="S223" s="10">
        <v>8.3855634260240954</v>
      </c>
      <c r="T223" s="14" t="s">
        <v>153</v>
      </c>
      <c r="U223" s="6">
        <v>5</v>
      </c>
      <c r="V223" s="14" t="s">
        <v>151</v>
      </c>
      <c r="W223" s="6">
        <v>4</v>
      </c>
      <c r="X223" s="14" t="s">
        <v>151</v>
      </c>
      <c r="Y223" s="6">
        <v>4</v>
      </c>
      <c r="Z223" s="14" t="s">
        <v>119</v>
      </c>
      <c r="AA223" s="9">
        <v>4</v>
      </c>
      <c r="AB223" s="7">
        <v>41.742224016842414</v>
      </c>
      <c r="AC223" s="6">
        <v>52.026835785576367</v>
      </c>
      <c r="AD223" s="13">
        <v>6.2309401975812229</v>
      </c>
      <c r="AE223" s="8">
        <v>1621.1598437490295</v>
      </c>
      <c r="AF223" s="6">
        <v>1670.1579449386452</v>
      </c>
      <c r="AG223" s="6">
        <v>1080.7732291660197</v>
      </c>
      <c r="AH223" s="6">
        <v>0</v>
      </c>
      <c r="AI223" s="6">
        <v>3.3440190316621266</v>
      </c>
      <c r="AJ223" s="6"/>
      <c r="AK223" s="6"/>
      <c r="AL223" s="6"/>
      <c r="AM223" s="6"/>
      <c r="AN223" s="6">
        <v>8.0454231620777747</v>
      </c>
      <c r="AO223" s="6">
        <v>4.3958713162124843</v>
      </c>
      <c r="AP223" s="6">
        <v>8.5654126041621375</v>
      </c>
      <c r="AQ223" s="6">
        <v>114.66</v>
      </c>
      <c r="AR223" s="6"/>
      <c r="AS223" s="6"/>
      <c r="AT223" s="6">
        <v>5.098802609512898</v>
      </c>
      <c r="AU223" s="6">
        <v>1</v>
      </c>
      <c r="AV223" s="10"/>
      <c r="AW223" s="13">
        <v>250.52369174079678</v>
      </c>
      <c r="AX223" s="1" t="s">
        <v>150</v>
      </c>
      <c r="AY223" s="17">
        <v>29.3938188976378</v>
      </c>
      <c r="AZ223" s="12">
        <v>0</v>
      </c>
      <c r="BA223" s="12">
        <v>100</v>
      </c>
      <c r="BB223" s="12">
        <v>0</v>
      </c>
      <c r="BC223" s="12">
        <v>0</v>
      </c>
      <c r="BD223" s="12">
        <v>100</v>
      </c>
      <c r="BE223" s="12">
        <v>0</v>
      </c>
      <c r="BF223" s="18">
        <v>41.742224016842414</v>
      </c>
      <c r="BG223" s="18">
        <v>52.026835785576367</v>
      </c>
      <c r="BH223" s="18">
        <v>6.2309401975812229</v>
      </c>
      <c r="BI223" s="15"/>
      <c r="BJ223" s="19">
        <f t="shared" ca="1" si="28"/>
        <v>0.98971527636035606</v>
      </c>
      <c r="BK223" s="18">
        <f t="shared" ca="1" si="29"/>
        <v>15.373908383798927</v>
      </c>
      <c r="BL223" s="17">
        <f t="shared" si="30"/>
        <v>3.3742924029196333</v>
      </c>
      <c r="BM223" s="17">
        <f t="shared" ca="1" si="31"/>
        <v>2.8756245906526003</v>
      </c>
      <c r="BN223" s="16">
        <f t="shared" si="32"/>
        <v>2.8458607592460239</v>
      </c>
      <c r="BO223" s="15"/>
      <c r="BP223" s="2"/>
    </row>
    <row r="224" spans="1:68" x14ac:dyDescent="0.2">
      <c r="A224">
        <v>10.55</v>
      </c>
      <c r="B224">
        <v>2.1</v>
      </c>
      <c r="C224">
        <v>0.22431999999999999</v>
      </c>
      <c r="D224">
        <v>-7.0809999999999998E-2</v>
      </c>
      <c r="E224">
        <v>-3.8929999999999999E-2</v>
      </c>
      <c r="F224">
        <v>1.7926</v>
      </c>
      <c r="G224">
        <v>2.1714799999999999</v>
      </c>
      <c r="H224" s="15"/>
      <c r="I224" s="11">
        <f t="shared" si="26"/>
        <v>34.612860892388454</v>
      </c>
      <c r="J224" s="10">
        <f t="shared" si="27"/>
        <v>-29.557860892388454</v>
      </c>
      <c r="K224" s="6">
        <v>117</v>
      </c>
      <c r="L224" s="10">
        <v>3707.8412073490749</v>
      </c>
      <c r="M224" s="10">
        <v>1875.5577427821581</v>
      </c>
      <c r="N224" s="10">
        <v>14.998906386701663</v>
      </c>
      <c r="O224" s="10">
        <v>16.2332665342038</v>
      </c>
      <c r="P224" s="10">
        <v>16.360418663762548</v>
      </c>
      <c r="Q224" s="10">
        <v>0.58928487894952797</v>
      </c>
      <c r="R224" s="10">
        <v>3.6018936376901065</v>
      </c>
      <c r="S224" s="10">
        <v>8.8300089971352076</v>
      </c>
      <c r="T224" s="14" t="s">
        <v>153</v>
      </c>
      <c r="U224" s="6">
        <v>4</v>
      </c>
      <c r="V224" s="14" t="s">
        <v>151</v>
      </c>
      <c r="W224" s="6">
        <v>4</v>
      </c>
      <c r="X224" s="14" t="s">
        <v>151</v>
      </c>
      <c r="Y224" s="6">
        <v>4</v>
      </c>
      <c r="Z224" s="14" t="s">
        <v>119</v>
      </c>
      <c r="AA224" s="9">
        <v>4</v>
      </c>
      <c r="AB224" s="7">
        <v>56.175635600502936</v>
      </c>
      <c r="AC224" s="6">
        <v>40.229517937487358</v>
      </c>
      <c r="AD224" s="13">
        <v>3.5948464620097043</v>
      </c>
      <c r="AE224" s="8">
        <v>1636.0418663762548</v>
      </c>
      <c r="AF224" s="6">
        <v>1686.5372119479791</v>
      </c>
      <c r="AG224" s="6">
        <v>1090.6945775841698</v>
      </c>
      <c r="AH224" s="6">
        <v>0</v>
      </c>
      <c r="AI224" s="6">
        <v>2.7763174057557674</v>
      </c>
      <c r="AJ224" s="6"/>
      <c r="AK224" s="6"/>
      <c r="AL224" s="6"/>
      <c r="AM224" s="6"/>
      <c r="AN224" s="6">
        <v>10.8221776894692</v>
      </c>
      <c r="AO224" s="6">
        <v>4.5487500366281708</v>
      </c>
      <c r="AP224" s="6">
        <v>8.6348620430891891</v>
      </c>
      <c r="AQ224" s="6">
        <v>114.66</v>
      </c>
      <c r="AR224" s="6"/>
      <c r="AS224" s="6"/>
      <c r="AT224" s="6">
        <v>5.1200285062185218</v>
      </c>
      <c r="AU224" s="6">
        <v>1</v>
      </c>
      <c r="AV224" s="10"/>
      <c r="AW224" s="13">
        <v>252.98058179219686</v>
      </c>
      <c r="AX224" s="1" t="s">
        <v>150</v>
      </c>
      <c r="AY224" s="17">
        <v>29.557860892388501</v>
      </c>
      <c r="AZ224" s="12">
        <v>100</v>
      </c>
      <c r="BA224" s="12">
        <v>0</v>
      </c>
      <c r="BB224" s="12">
        <v>0</v>
      </c>
      <c r="BC224" s="12">
        <v>0</v>
      </c>
      <c r="BD224" s="12">
        <v>100</v>
      </c>
      <c r="BE224" s="12">
        <v>0</v>
      </c>
      <c r="BF224" s="18">
        <v>56.175635600502936</v>
      </c>
      <c r="BG224" s="18">
        <v>40.229517937487358</v>
      </c>
      <c r="BH224" s="18">
        <v>3.5948464620097043</v>
      </c>
      <c r="BI224" s="15"/>
      <c r="BJ224" s="19">
        <f t="shared" ca="1" si="28"/>
        <v>1</v>
      </c>
      <c r="BK224" s="18">
        <f t="shared" ca="1" si="29"/>
        <v>15.468996479489256</v>
      </c>
      <c r="BL224" s="17">
        <f t="shared" si="30"/>
        <v>4.06221319927542</v>
      </c>
      <c r="BM224" s="17">
        <f t="shared" ca="1" si="31"/>
        <v>2.9232218507036971</v>
      </c>
      <c r="BN224" s="16">
        <f t="shared" si="32"/>
        <v>2.8916010251665103</v>
      </c>
      <c r="BO224" s="15"/>
      <c r="BP224" s="2"/>
    </row>
    <row r="225" spans="1:68" x14ac:dyDescent="0.2">
      <c r="A225">
        <v>10.6</v>
      </c>
      <c r="B225">
        <v>2.2000000000000002</v>
      </c>
      <c r="C225">
        <v>0.26683000000000001</v>
      </c>
      <c r="D225">
        <v>-7.1660000000000001E-2</v>
      </c>
      <c r="E225">
        <v>-3.8870000000000002E-2</v>
      </c>
      <c r="F225">
        <v>1.792</v>
      </c>
      <c r="G225">
        <v>2.1742499999999998</v>
      </c>
      <c r="H225" s="15"/>
      <c r="I225" s="11">
        <f t="shared" si="26"/>
        <v>34.776902887139101</v>
      </c>
      <c r="J225" s="10">
        <f t="shared" si="27"/>
        <v>-29.721902887139102</v>
      </c>
      <c r="K225" s="6">
        <v>117</v>
      </c>
      <c r="L225" s="10">
        <v>3727.0341207349006</v>
      </c>
      <c r="M225" s="10">
        <v>1884.5144356955434</v>
      </c>
      <c r="N225" s="10">
        <v>15.06999125109361</v>
      </c>
      <c r="O225" s="10">
        <v>27.444901958558049</v>
      </c>
      <c r="P225" s="10">
        <v>27.572285414004408</v>
      </c>
      <c r="Q225" s="10">
        <v>0.58336766516208449</v>
      </c>
      <c r="R225" s="10">
        <v>2.1157755202468005</v>
      </c>
      <c r="S225" s="10">
        <v>8.8460732948862102</v>
      </c>
      <c r="T225" s="14" t="s">
        <v>34</v>
      </c>
      <c r="U225" s="6">
        <v>6</v>
      </c>
      <c r="V225" s="14" t="s">
        <v>154</v>
      </c>
      <c r="W225" s="6">
        <v>5</v>
      </c>
      <c r="X225" s="14" t="s">
        <v>154</v>
      </c>
      <c r="Y225" s="6">
        <v>5</v>
      </c>
      <c r="Z225" s="14" t="s">
        <v>118</v>
      </c>
      <c r="AA225" s="9">
        <v>5</v>
      </c>
      <c r="AB225" s="7">
        <v>13.42243588951807</v>
      </c>
      <c r="AC225" s="6">
        <v>61.79759664944936</v>
      </c>
      <c r="AD225" s="13">
        <v>24.779967461032566</v>
      </c>
      <c r="AE225" s="8">
        <v>2757.2285414004409</v>
      </c>
      <c r="AF225" s="6">
        <v>3004.4513641302078</v>
      </c>
      <c r="AG225" s="6">
        <v>1838.1523609336273</v>
      </c>
      <c r="AH225" s="6">
        <v>0</v>
      </c>
      <c r="AI225" s="6">
        <v>4.7263993293738089</v>
      </c>
      <c r="AJ225" s="6"/>
      <c r="AK225" s="6"/>
      <c r="AL225" s="6"/>
      <c r="AM225" s="6"/>
      <c r="AN225" s="6">
        <v>10.977960783423219</v>
      </c>
      <c r="AO225" s="6">
        <v>6.5235545240301889</v>
      </c>
      <c r="AP225" s="6">
        <v>13.867066526535391</v>
      </c>
      <c r="AQ225" s="6">
        <v>114.66</v>
      </c>
      <c r="AR225" s="6"/>
      <c r="AS225" s="6"/>
      <c r="AT225" s="6">
        <v>9.3314521655653184</v>
      </c>
      <c r="AU225" s="6">
        <v>1</v>
      </c>
      <c r="AV225" s="10"/>
      <c r="AW225" s="13">
        <v>450.66770461953115</v>
      </c>
      <c r="AX225" s="1" t="s">
        <v>150</v>
      </c>
      <c r="AY225" s="17">
        <v>29.721902887139098</v>
      </c>
      <c r="AZ225" s="12">
        <v>0</v>
      </c>
      <c r="BA225" s="12">
        <v>100</v>
      </c>
      <c r="BB225" s="12">
        <v>0</v>
      </c>
      <c r="BC225" s="12">
        <v>0</v>
      </c>
      <c r="BD225" s="12">
        <v>100</v>
      </c>
      <c r="BE225" s="12">
        <v>0</v>
      </c>
      <c r="BF225" s="18">
        <v>13.42243588951807</v>
      </c>
      <c r="BG225" s="18">
        <v>61.79759664944936</v>
      </c>
      <c r="BH225" s="18">
        <v>24.779967461032566</v>
      </c>
      <c r="BI225" s="15"/>
      <c r="BJ225" s="19">
        <f t="shared" ca="1" si="28"/>
        <v>0.87677629213777675</v>
      </c>
      <c r="BK225" s="18">
        <f t="shared" ca="1" si="29"/>
        <v>26.891224743884273</v>
      </c>
      <c r="BL225" s="17">
        <f t="shared" si="30"/>
        <v>2.2691389067635241</v>
      </c>
      <c r="BM225" s="17">
        <f t="shared" ca="1" si="31"/>
        <v>2.5780859424044427</v>
      </c>
      <c r="BN225" s="16">
        <f t="shared" si="32"/>
        <v>2.5711505820450626</v>
      </c>
      <c r="BO225" s="15"/>
      <c r="BP225" s="2"/>
    </row>
    <row r="226" spans="1:68" x14ac:dyDescent="0.2">
      <c r="A226">
        <v>10.65</v>
      </c>
      <c r="B226">
        <v>2.1</v>
      </c>
      <c r="C226">
        <v>0.30001</v>
      </c>
      <c r="D226">
        <v>-4.6539999999999998E-2</v>
      </c>
      <c r="E226">
        <v>-4.0399999999999998E-2</v>
      </c>
      <c r="F226">
        <v>1.7899799999999999</v>
      </c>
      <c r="G226">
        <v>2.17578</v>
      </c>
      <c r="H226" s="15"/>
      <c r="I226" s="11">
        <f t="shared" si="26"/>
        <v>34.940944881889763</v>
      </c>
      <c r="J226" s="10">
        <f t="shared" si="27"/>
        <v>-29.885944881889763</v>
      </c>
      <c r="K226" s="6">
        <v>117</v>
      </c>
      <c r="L226" s="10">
        <v>3746.2270341207281</v>
      </c>
      <c r="M226" s="10">
        <v>1893.4711286089296</v>
      </c>
      <c r="N226" s="10">
        <v>15.141076115485564</v>
      </c>
      <c r="O226" s="10">
        <v>36.195832642634116</v>
      </c>
      <c r="P226" s="10">
        <v>36.31731728794631</v>
      </c>
      <c r="Q226" s="10">
        <v>0.75823873615100523</v>
      </c>
      <c r="R226" s="10">
        <v>2.0878159312793296</v>
      </c>
      <c r="S226" s="10">
        <v>8.4364337022356093</v>
      </c>
      <c r="T226" s="14" t="s">
        <v>34</v>
      </c>
      <c r="U226" s="6">
        <v>6</v>
      </c>
      <c r="V226" s="14" t="s">
        <v>154</v>
      </c>
      <c r="W226" s="6">
        <v>5</v>
      </c>
      <c r="X226" s="14" t="s">
        <v>154</v>
      </c>
      <c r="Y226" s="6">
        <v>5</v>
      </c>
      <c r="Z226" s="14" t="s">
        <v>118</v>
      </c>
      <c r="AA226" s="9">
        <v>5</v>
      </c>
      <c r="AB226" s="7">
        <v>9.037372465306845</v>
      </c>
      <c r="AC226" s="6">
        <v>58.862750599713266</v>
      </c>
      <c r="AD226" s="13">
        <v>32.099876934979889</v>
      </c>
      <c r="AE226" s="8">
        <v>3631.7317287946307</v>
      </c>
      <c r="AF226" s="6">
        <v>4032.1496485124421</v>
      </c>
      <c r="AG226" s="6">
        <v>2421.1544858630873</v>
      </c>
      <c r="AH226" s="6">
        <v>0</v>
      </c>
      <c r="AI226" s="6">
        <v>4.7896942686285575</v>
      </c>
      <c r="AJ226" s="6"/>
      <c r="AK226" s="6"/>
      <c r="AL226" s="6"/>
      <c r="AM226" s="6"/>
      <c r="AN226" s="6">
        <v>14.478333057053646</v>
      </c>
      <c r="AO226" s="6">
        <v>8.2277795809815686</v>
      </c>
      <c r="AP226" s="6">
        <v>18.158658643973155</v>
      </c>
      <c r="AQ226" s="6">
        <v>114.66</v>
      </c>
      <c r="AR226" s="6"/>
      <c r="AS226" s="6"/>
      <c r="AT226" s="6">
        <v>12.632622115091236</v>
      </c>
      <c r="AU226" s="6">
        <v>1</v>
      </c>
      <c r="AV226" s="10"/>
      <c r="AW226" s="13">
        <v>604.82244727686634</v>
      </c>
      <c r="AX226" s="1" t="s">
        <v>150</v>
      </c>
      <c r="AY226" s="17">
        <v>29.885944881889799</v>
      </c>
      <c r="AZ226" s="12">
        <v>0</v>
      </c>
      <c r="BA226" s="12">
        <v>100</v>
      </c>
      <c r="BB226" s="12">
        <v>0</v>
      </c>
      <c r="BC226" s="12">
        <v>0</v>
      </c>
      <c r="BD226" s="12">
        <v>100</v>
      </c>
      <c r="BE226" s="12">
        <v>0</v>
      </c>
      <c r="BF226" s="18">
        <v>9.037372465306845</v>
      </c>
      <c r="BG226" s="18">
        <v>58.862750599713266</v>
      </c>
      <c r="BH226" s="18">
        <v>32.099876934979889</v>
      </c>
      <c r="BI226" s="15"/>
      <c r="BJ226" s="19">
        <f t="shared" ca="1" si="28"/>
        <v>0.8370715542730196</v>
      </c>
      <c r="BK226" s="18">
        <f t="shared" ca="1" si="29"/>
        <v>35.718350156714912</v>
      </c>
      <c r="BL226" s="17">
        <f t="shared" si="30"/>
        <v>2.2013536477562838</v>
      </c>
      <c r="BM226" s="17">
        <f t="shared" ca="1" si="31"/>
        <v>2.4733185979300556</v>
      </c>
      <c r="BN226" s="16">
        <f t="shared" si="32"/>
        <v>2.4729780783669222</v>
      </c>
      <c r="BO226" s="15"/>
      <c r="BP226" s="2"/>
    </row>
    <row r="227" spans="1:68" x14ac:dyDescent="0.2">
      <c r="A227">
        <v>10.7</v>
      </c>
      <c r="B227">
        <v>0.3</v>
      </c>
      <c r="C227">
        <v>0.31252000000000002</v>
      </c>
      <c r="D227">
        <v>-7.3940000000000006E-2</v>
      </c>
      <c r="E227">
        <v>-4.224E-2</v>
      </c>
      <c r="F227">
        <v>1.79033</v>
      </c>
      <c r="G227">
        <v>2.1783000000000001</v>
      </c>
      <c r="H227" s="15"/>
      <c r="I227" s="11">
        <f t="shared" si="26"/>
        <v>35.104986876640417</v>
      </c>
      <c r="J227" s="10">
        <f t="shared" si="27"/>
        <v>-30.049986876640418</v>
      </c>
      <c r="K227" s="6">
        <v>117</v>
      </c>
      <c r="L227" s="10">
        <v>3765.4199475065548</v>
      </c>
      <c r="M227" s="10">
        <v>1902.4278215223153</v>
      </c>
      <c r="N227" s="10">
        <v>15.212160979877515</v>
      </c>
      <c r="O227" s="10">
        <v>39.495234175418673</v>
      </c>
      <c r="P227" s="10">
        <v>39.609624826844019</v>
      </c>
      <c r="Q227" s="10">
        <v>0.56749560935576526</v>
      </c>
      <c r="R227" s="10">
        <v>1.4327214959409695</v>
      </c>
      <c r="S227" s="10">
        <v>7.9437952378714867</v>
      </c>
      <c r="T227" s="14" t="s">
        <v>156</v>
      </c>
      <c r="U227" s="6">
        <v>7</v>
      </c>
      <c r="V227" s="14" t="s">
        <v>154</v>
      </c>
      <c r="W227" s="6">
        <v>5</v>
      </c>
      <c r="X227" s="14" t="s">
        <v>154</v>
      </c>
      <c r="Y227" s="6">
        <v>5</v>
      </c>
      <c r="Z227" s="14" t="s">
        <v>118</v>
      </c>
      <c r="AA227" s="9">
        <v>5</v>
      </c>
      <c r="AB227" s="7">
        <v>3.7450411333938973</v>
      </c>
      <c r="AC227" s="6">
        <v>48.721339340071559</v>
      </c>
      <c r="AD227" s="13">
        <v>47.533619526534544</v>
      </c>
      <c r="AE227" s="8"/>
      <c r="AF227" s="6"/>
      <c r="AG227" s="6"/>
      <c r="AH227" s="6"/>
      <c r="AI227" s="6"/>
      <c r="AJ227" s="6">
        <v>32.298710933743763</v>
      </c>
      <c r="AK227" s="6">
        <v>36.448147350096143</v>
      </c>
      <c r="AL227" s="6">
        <v>38.491228063738447</v>
      </c>
      <c r="AM227" s="6">
        <v>34.902406206711007</v>
      </c>
      <c r="AN227" s="6">
        <v>13.165078058472892</v>
      </c>
      <c r="AO227" s="6">
        <v>6.3044266749404967</v>
      </c>
      <c r="AP227" s="6">
        <v>9.8828874480532054</v>
      </c>
      <c r="AQ227" s="6">
        <v>117.845</v>
      </c>
      <c r="AR227" s="6">
        <v>0</v>
      </c>
      <c r="AS227" s="6">
        <v>0</v>
      </c>
      <c r="AT227" s="6">
        <v>1.5404374111063008</v>
      </c>
      <c r="AU227" s="6">
        <v>0.52468995558374953</v>
      </c>
      <c r="AV227" s="10">
        <v>0.18435555853669347</v>
      </c>
      <c r="AW227" s="13">
        <v>99.024062067110052</v>
      </c>
      <c r="AX227" s="1" t="s">
        <v>150</v>
      </c>
      <c r="AY227" s="17">
        <v>30.0499868766404</v>
      </c>
      <c r="AZ227" s="12">
        <v>0</v>
      </c>
      <c r="BA227" s="12">
        <v>0</v>
      </c>
      <c r="BB227" s="12">
        <v>100</v>
      </c>
      <c r="BC227" s="12">
        <v>0</v>
      </c>
      <c r="BD227" s="12">
        <v>100</v>
      </c>
      <c r="BE227" s="12">
        <v>0</v>
      </c>
      <c r="BF227" s="18">
        <v>3.7450411333938973</v>
      </c>
      <c r="BG227" s="18">
        <v>48.721339340071559</v>
      </c>
      <c r="BH227" s="18">
        <v>47.533619526534544</v>
      </c>
      <c r="BI227" s="15"/>
      <c r="BJ227" s="19">
        <f t="shared" ca="1" si="28"/>
        <v>0.78789634930769126</v>
      </c>
      <c r="BK227" s="18">
        <f t="shared" ca="1" si="29"/>
        <v>38.761302121237442</v>
      </c>
      <c r="BL227" s="17">
        <f t="shared" si="30"/>
        <v>1.5042194983756372</v>
      </c>
      <c r="BM227" s="17">
        <f t="shared" ca="1" si="31"/>
        <v>2.343694384425298</v>
      </c>
      <c r="BN227" s="16">
        <f t="shared" si="32"/>
        <v>2.3440023418928591</v>
      </c>
      <c r="BO227" s="15"/>
      <c r="BP227" s="2"/>
    </row>
    <row r="228" spans="1:68" x14ac:dyDescent="0.2">
      <c r="A228">
        <v>10.75</v>
      </c>
      <c r="B228">
        <v>2.1</v>
      </c>
      <c r="C228">
        <v>0.32538</v>
      </c>
      <c r="D228">
        <v>-8.7569999999999995E-2</v>
      </c>
      <c r="E228">
        <v>-4.6219999999999997E-2</v>
      </c>
      <c r="F228">
        <v>1.7898000000000001</v>
      </c>
      <c r="G228">
        <v>2.1834500000000001</v>
      </c>
      <c r="H228" s="15"/>
      <c r="I228" s="11">
        <f t="shared" si="26"/>
        <v>35.269028871391072</v>
      </c>
      <c r="J228" s="10">
        <f t="shared" si="27"/>
        <v>-30.214028871391072</v>
      </c>
      <c r="K228" s="6">
        <v>117</v>
      </c>
      <c r="L228" s="10">
        <v>3784.6128608923814</v>
      </c>
      <c r="M228" s="10">
        <v>1911.384514435701</v>
      </c>
      <c r="N228" s="10">
        <v>15.283245844269466</v>
      </c>
      <c r="O228" s="10">
        <v>42.88694510360488</v>
      </c>
      <c r="P228" s="10">
        <v>42.985991137818473</v>
      </c>
      <c r="Q228" s="10">
        <v>0.47261134591711107</v>
      </c>
      <c r="R228" s="10">
        <v>1.0994543417688332</v>
      </c>
      <c r="S228" s="10">
        <v>6.8781968203882204</v>
      </c>
      <c r="T228" s="14" t="s">
        <v>156</v>
      </c>
      <c r="U228" s="6">
        <v>7</v>
      </c>
      <c r="V228" s="14" t="s">
        <v>154</v>
      </c>
      <c r="W228" s="6">
        <v>5</v>
      </c>
      <c r="X228" s="14" t="s">
        <v>154</v>
      </c>
      <c r="Y228" s="6">
        <v>5</v>
      </c>
      <c r="Z228" s="14" t="s">
        <v>118</v>
      </c>
      <c r="AA228" s="9">
        <v>5</v>
      </c>
      <c r="AB228" s="7">
        <v>2.1957698402103887</v>
      </c>
      <c r="AC228" s="6">
        <v>41.432262738532039</v>
      </c>
      <c r="AD228" s="13">
        <v>56.371967421257573</v>
      </c>
      <c r="AE228" s="8"/>
      <c r="AF228" s="6"/>
      <c r="AG228" s="6"/>
      <c r="AH228" s="6"/>
      <c r="AI228" s="6"/>
      <c r="AJ228" s="6">
        <v>32.823044340261845</v>
      </c>
      <c r="AK228" s="6">
        <v>36.909551639008043</v>
      </c>
      <c r="AL228" s="6">
        <v>39.034823327263709</v>
      </c>
      <c r="AM228" s="6">
        <v>34.223949335336386</v>
      </c>
      <c r="AN228" s="6">
        <v>14.295648367868294</v>
      </c>
      <c r="AO228" s="6">
        <v>6.6083267029478483</v>
      </c>
      <c r="AP228" s="6">
        <v>10.746497784454618</v>
      </c>
      <c r="AQ228" s="6">
        <v>117.845</v>
      </c>
      <c r="AR228" s="6">
        <v>0</v>
      </c>
      <c r="AS228" s="6">
        <v>0</v>
      </c>
      <c r="AT228" s="6">
        <v>1.6841682804556954</v>
      </c>
      <c r="AU228" s="6">
        <v>0.54627985880683627</v>
      </c>
      <c r="AV228" s="10">
        <v>0.1956039499215447</v>
      </c>
      <c r="AW228" s="13">
        <v>107.46497784454618</v>
      </c>
      <c r="AX228" s="1" t="s">
        <v>150</v>
      </c>
      <c r="AY228" s="17">
        <v>30.2140288713911</v>
      </c>
      <c r="AZ228" s="12">
        <v>0</v>
      </c>
      <c r="BA228" s="12">
        <v>0</v>
      </c>
      <c r="BB228" s="12">
        <v>100</v>
      </c>
      <c r="BC228" s="12">
        <v>0</v>
      </c>
      <c r="BD228" s="12">
        <v>100</v>
      </c>
      <c r="BE228" s="12">
        <v>0</v>
      </c>
      <c r="BF228" s="18">
        <v>2.1957698402103887</v>
      </c>
      <c r="BG228" s="18">
        <v>41.432262738532039</v>
      </c>
      <c r="BH228" s="18">
        <v>56.371967421257573</v>
      </c>
      <c r="BI228" s="15"/>
      <c r="BJ228" s="19">
        <f t="shared" ca="1" si="28"/>
        <v>0.75171663751433582</v>
      </c>
      <c r="BK228" s="18">
        <f t="shared" ca="1" si="29"/>
        <v>41.907069786303836</v>
      </c>
      <c r="BL228" s="17">
        <f t="shared" si="30"/>
        <v>1.1500826691073622</v>
      </c>
      <c r="BM228" s="17">
        <f t="shared" ca="1" si="31"/>
        <v>2.2481790768837238</v>
      </c>
      <c r="BN228" s="16">
        <f t="shared" si="32"/>
        <v>2.2488960461962857</v>
      </c>
      <c r="BO228" s="15"/>
      <c r="BP228" s="2"/>
    </row>
    <row r="229" spans="1:68" x14ac:dyDescent="0.2">
      <c r="A229">
        <v>10.8</v>
      </c>
      <c r="B229">
        <v>2.1</v>
      </c>
      <c r="C229">
        <v>0.35893999999999998</v>
      </c>
      <c r="D229">
        <v>-0.1048</v>
      </c>
      <c r="E229">
        <v>-4.7440000000000003E-2</v>
      </c>
      <c r="F229">
        <v>1.7855000000000001</v>
      </c>
      <c r="G229">
        <v>2.1827800000000002</v>
      </c>
      <c r="H229" s="15"/>
      <c r="I229" s="11">
        <f t="shared" si="26"/>
        <v>35.433070866141733</v>
      </c>
      <c r="J229" s="10">
        <f t="shared" si="27"/>
        <v>-30.378070866141734</v>
      </c>
      <c r="K229" s="6">
        <v>117</v>
      </c>
      <c r="L229" s="10">
        <v>3803.8057742782089</v>
      </c>
      <c r="M229" s="10">
        <v>1920.3412073490872</v>
      </c>
      <c r="N229" s="10">
        <v>15.354330708661418</v>
      </c>
      <c r="O229" s="10">
        <v>51.738097416974163</v>
      </c>
      <c r="P229" s="10">
        <v>51.832439824806258</v>
      </c>
      <c r="Q229" s="10">
        <v>0.35266594173163712</v>
      </c>
      <c r="R229" s="10">
        <v>0.68039618224349208</v>
      </c>
      <c r="S229" s="10">
        <v>6.5515560994511377</v>
      </c>
      <c r="T229" s="14" t="s">
        <v>156</v>
      </c>
      <c r="U229" s="6">
        <v>8</v>
      </c>
      <c r="V229" s="14" t="s">
        <v>154</v>
      </c>
      <c r="W229" s="6">
        <v>5</v>
      </c>
      <c r="X229" s="14" t="s">
        <v>154</v>
      </c>
      <c r="Y229" s="6">
        <v>5</v>
      </c>
      <c r="Z229" s="14" t="s">
        <v>30</v>
      </c>
      <c r="AA229" s="9">
        <v>6</v>
      </c>
      <c r="AB229" s="7">
        <v>1.1211914472868472</v>
      </c>
      <c r="AC229" s="6">
        <v>30.252500926719534</v>
      </c>
      <c r="AD229" s="13">
        <v>68.626307625993618</v>
      </c>
      <c r="AE229" s="8"/>
      <c r="AF229" s="6"/>
      <c r="AG229" s="6"/>
      <c r="AH229" s="6"/>
      <c r="AI229" s="6"/>
      <c r="AJ229" s="6">
        <v>34.042450317937444</v>
      </c>
      <c r="AK229" s="6">
        <v>37.982121294627603</v>
      </c>
      <c r="AL229" s="6">
        <v>40.291579578487593</v>
      </c>
      <c r="AM229" s="6">
        <v>34.887432986860468</v>
      </c>
      <c r="AN229" s="6">
        <v>12.934524354243541</v>
      </c>
      <c r="AO229" s="6">
        <v>7.5033428410970773</v>
      </c>
      <c r="AP229" s="6">
        <v>12.958109956201564</v>
      </c>
      <c r="AQ229" s="6">
        <v>121.03</v>
      </c>
      <c r="AR229" s="6">
        <v>4.8962282018891186</v>
      </c>
      <c r="AS229" s="6">
        <v>0</v>
      </c>
      <c r="AT229" s="6">
        <v>2.060082367508945</v>
      </c>
      <c r="AU229" s="6">
        <v>0.6000137082215321</v>
      </c>
      <c r="AV229" s="10">
        <v>0.23942619531279971</v>
      </c>
      <c r="AW229" s="13">
        <v>129.58109956201565</v>
      </c>
      <c r="AX229" s="1" t="s">
        <v>150</v>
      </c>
      <c r="AY229" s="17">
        <v>30.378070866141702</v>
      </c>
      <c r="AZ229" s="12">
        <v>0</v>
      </c>
      <c r="BA229" s="12">
        <v>0</v>
      </c>
      <c r="BB229" s="12">
        <v>100</v>
      </c>
      <c r="BC229" s="12">
        <v>0</v>
      </c>
      <c r="BD229" s="12">
        <v>0</v>
      </c>
      <c r="BE229" s="12">
        <v>100</v>
      </c>
      <c r="BF229" s="18">
        <v>1.1211914472868472</v>
      </c>
      <c r="BG229" s="18">
        <v>30.252500926719534</v>
      </c>
      <c r="BH229" s="18">
        <v>68.626307625993618</v>
      </c>
      <c r="BI229" s="15"/>
      <c r="BJ229" s="19">
        <f t="shared" ca="1" si="28"/>
        <v>0.68241627088049794</v>
      </c>
      <c r="BK229" s="18">
        <f t="shared" ca="1" si="29"/>
        <v>50.393583300436582</v>
      </c>
      <c r="BL229" s="17">
        <f t="shared" si="30"/>
        <v>0.70631313693241915</v>
      </c>
      <c r="BM229" s="17">
        <f t="shared" ca="1" si="31"/>
        <v>2.0657329167424581</v>
      </c>
      <c r="BN229" s="16">
        <f t="shared" si="32"/>
        <v>2.0686263668077651</v>
      </c>
      <c r="BO229" s="15"/>
      <c r="BP229" s="2"/>
    </row>
    <row r="230" spans="1:68" x14ac:dyDescent="0.2">
      <c r="A230">
        <v>10.85</v>
      </c>
      <c r="B230">
        <v>2.2000000000000002</v>
      </c>
      <c r="C230">
        <v>0.34672999999999998</v>
      </c>
      <c r="D230">
        <v>-0.10294</v>
      </c>
      <c r="E230">
        <v>-5.0529999999999999E-2</v>
      </c>
      <c r="F230">
        <v>1.78338</v>
      </c>
      <c r="G230">
        <v>2.1839</v>
      </c>
      <c r="H230" s="15"/>
      <c r="I230" s="11">
        <f t="shared" si="26"/>
        <v>35.597112860892388</v>
      </c>
      <c r="J230" s="10">
        <f t="shared" si="27"/>
        <v>-30.542112860892388</v>
      </c>
      <c r="K230" s="6">
        <v>117</v>
      </c>
      <c r="L230" s="10">
        <v>3822.9986876640355</v>
      </c>
      <c r="M230" s="10">
        <v>1929.2979002624729</v>
      </c>
      <c r="N230" s="10">
        <v>15.425415573053366</v>
      </c>
      <c r="O230" s="10">
        <v>48.517818223105301</v>
      </c>
      <c r="P230" s="10">
        <v>48.600247347725251</v>
      </c>
      <c r="Q230" s="10">
        <v>0.36561419778416071</v>
      </c>
      <c r="R230" s="10">
        <v>0.75228875929017958</v>
      </c>
      <c r="S230" s="10">
        <v>5.7242447652744319</v>
      </c>
      <c r="T230" s="14" t="s">
        <v>156</v>
      </c>
      <c r="U230" s="6">
        <v>8</v>
      </c>
      <c r="V230" s="14" t="s">
        <v>154</v>
      </c>
      <c r="W230" s="6">
        <v>5</v>
      </c>
      <c r="X230" s="14" t="s">
        <v>154</v>
      </c>
      <c r="Y230" s="6">
        <v>5</v>
      </c>
      <c r="Z230" s="14" t="s">
        <v>30</v>
      </c>
      <c r="AA230" s="9">
        <v>6</v>
      </c>
      <c r="AB230" s="7">
        <v>1.2802535100929759</v>
      </c>
      <c r="AC230" s="6">
        <v>32.828237183764799</v>
      </c>
      <c r="AD230" s="13">
        <v>65.891509306142225</v>
      </c>
      <c r="AE230" s="8"/>
      <c r="AF230" s="6"/>
      <c r="AG230" s="6"/>
      <c r="AH230" s="6"/>
      <c r="AI230" s="6"/>
      <c r="AJ230" s="6">
        <v>33.578333257418365</v>
      </c>
      <c r="AK230" s="6">
        <v>37.573962584745125</v>
      </c>
      <c r="AL230" s="6">
        <v>39.814471917761743</v>
      </c>
      <c r="AM230" s="6">
        <v>34.645018551079396</v>
      </c>
      <c r="AN230" s="6">
        <v>12.129454555776325</v>
      </c>
      <c r="AO230" s="6">
        <v>7.1240669228593445</v>
      </c>
      <c r="AP230" s="6">
        <v>12.150061836931313</v>
      </c>
      <c r="AQ230" s="6">
        <v>121.03</v>
      </c>
      <c r="AR230" s="6">
        <v>2.5696166071045798</v>
      </c>
      <c r="AS230" s="6">
        <v>0</v>
      </c>
      <c r="AT230" s="6">
        <v>1.9062584952449113</v>
      </c>
      <c r="AU230" s="6">
        <v>0.57830183324481621</v>
      </c>
      <c r="AV230" s="10">
        <v>0.2224873545546322</v>
      </c>
      <c r="AW230" s="13">
        <v>121.50061836931313</v>
      </c>
      <c r="AX230" s="1" t="s">
        <v>150</v>
      </c>
      <c r="AY230" s="17">
        <v>30.542112860892399</v>
      </c>
      <c r="AZ230" s="12">
        <v>0</v>
      </c>
      <c r="BA230" s="12">
        <v>0</v>
      </c>
      <c r="BB230" s="12">
        <v>100</v>
      </c>
      <c r="BC230" s="12">
        <v>0</v>
      </c>
      <c r="BD230" s="12">
        <v>0</v>
      </c>
      <c r="BE230" s="12">
        <v>100</v>
      </c>
      <c r="BF230" s="18">
        <v>1.2802535100929759</v>
      </c>
      <c r="BG230" s="18">
        <v>32.828237183764799</v>
      </c>
      <c r="BH230" s="18">
        <v>65.891509306142225</v>
      </c>
      <c r="BI230" s="15"/>
      <c r="BJ230" s="19">
        <f t="shared" ca="1" si="28"/>
        <v>0.70121437508574647</v>
      </c>
      <c r="BK230" s="18">
        <f t="shared" ca="1" si="29"/>
        <v>47.055638821292042</v>
      </c>
      <c r="BL230" s="17">
        <f t="shared" si="30"/>
        <v>0.78308846010107891</v>
      </c>
      <c r="BM230" s="17">
        <f t="shared" ca="1" si="31"/>
        <v>2.1145163388560126</v>
      </c>
      <c r="BN230" s="16">
        <f t="shared" si="32"/>
        <v>2.1150264402944758</v>
      </c>
      <c r="BO230" s="15"/>
      <c r="BP230" s="2"/>
    </row>
    <row r="231" spans="1:68" x14ac:dyDescent="0.2">
      <c r="A231">
        <v>10.9</v>
      </c>
      <c r="B231">
        <v>2.1</v>
      </c>
      <c r="C231">
        <v>0.31269000000000002</v>
      </c>
      <c r="D231">
        <v>-9.1200000000000003E-2</v>
      </c>
      <c r="E231">
        <v>-5.2440000000000001E-2</v>
      </c>
      <c r="F231">
        <v>1.7825299999999999</v>
      </c>
      <c r="G231">
        <v>2.1847300000000001</v>
      </c>
      <c r="H231" s="15"/>
      <c r="I231" s="11">
        <f t="shared" si="26"/>
        <v>35.761154855643042</v>
      </c>
      <c r="J231" s="10">
        <f t="shared" si="27"/>
        <v>-30.706154855643042</v>
      </c>
      <c r="K231" s="6">
        <v>117</v>
      </c>
      <c r="L231" s="10">
        <v>3842.1916010498621</v>
      </c>
      <c r="M231" s="10">
        <v>1938.2545931758586</v>
      </c>
      <c r="N231" s="10">
        <v>15.496500437445317</v>
      </c>
      <c r="O231" s="10">
        <v>39.540070167470908</v>
      </c>
      <c r="P231" s="10">
        <v>39.615135418001799</v>
      </c>
      <c r="Q231" s="10">
        <v>0.44734136233073435</v>
      </c>
      <c r="R231" s="10">
        <v>1.1292183091401342</v>
      </c>
      <c r="S231" s="10">
        <v>5.2128646202008033</v>
      </c>
      <c r="T231" s="14" t="s">
        <v>156</v>
      </c>
      <c r="U231" s="6">
        <v>7</v>
      </c>
      <c r="V231" s="14" t="s">
        <v>154</v>
      </c>
      <c r="W231" s="6">
        <v>5</v>
      </c>
      <c r="X231" s="14" t="s">
        <v>154</v>
      </c>
      <c r="Y231" s="6">
        <v>5</v>
      </c>
      <c r="Z231" s="14" t="s">
        <v>118</v>
      </c>
      <c r="AA231" s="9">
        <v>5</v>
      </c>
      <c r="AB231" s="7">
        <v>2.5983717172101848</v>
      </c>
      <c r="AC231" s="6">
        <v>43.812713220192954</v>
      </c>
      <c r="AD231" s="13">
        <v>53.588915062596861</v>
      </c>
      <c r="AE231" s="8"/>
      <c r="AF231" s="6"/>
      <c r="AG231" s="6"/>
      <c r="AH231" s="6"/>
      <c r="AI231" s="6"/>
      <c r="AJ231" s="6">
        <v>32.151633038840103</v>
      </c>
      <c r="AK231" s="6">
        <v>36.31869498737354</v>
      </c>
      <c r="AL231" s="6">
        <v>38.338400517051838</v>
      </c>
      <c r="AM231" s="6">
        <v>34.903783854500446</v>
      </c>
      <c r="AN231" s="6">
        <v>13.18002338915697</v>
      </c>
      <c r="AO231" s="6">
        <v>6.1203560722960084</v>
      </c>
      <c r="AP231" s="6">
        <v>9.8845406254005397</v>
      </c>
      <c r="AQ231" s="6">
        <v>117.845</v>
      </c>
      <c r="AR231" s="6">
        <v>0</v>
      </c>
      <c r="AS231" s="6">
        <v>0</v>
      </c>
      <c r="AT231" s="6">
        <v>1.4904661031924495</v>
      </c>
      <c r="AU231" s="6">
        <v>0.51644098143118566</v>
      </c>
      <c r="AV231" s="10">
        <v>0.18527075076110341</v>
      </c>
      <c r="AW231" s="13">
        <v>99.03783854500449</v>
      </c>
      <c r="AX231" s="1" t="s">
        <v>150</v>
      </c>
      <c r="AY231" s="17">
        <v>30.706154855643</v>
      </c>
      <c r="AZ231" s="12">
        <v>0</v>
      </c>
      <c r="BA231" s="12">
        <v>0</v>
      </c>
      <c r="BB231" s="12">
        <v>100</v>
      </c>
      <c r="BC231" s="12">
        <v>0</v>
      </c>
      <c r="BD231" s="12">
        <v>100</v>
      </c>
      <c r="BE231" s="12">
        <v>0</v>
      </c>
      <c r="BF231" s="18">
        <v>2.5983717172101848</v>
      </c>
      <c r="BG231" s="18">
        <v>43.812713220192954</v>
      </c>
      <c r="BH231" s="18">
        <v>53.588915062596861</v>
      </c>
      <c r="BI231" s="15"/>
      <c r="BJ231" s="19">
        <f t="shared" ca="1" si="28"/>
        <v>0.76829246788719985</v>
      </c>
      <c r="BK231" s="18">
        <f t="shared" ca="1" si="29"/>
        <v>38.095408225416769</v>
      </c>
      <c r="BL231" s="17">
        <f t="shared" si="30"/>
        <v>1.1867694915970859</v>
      </c>
      <c r="BM231" s="17">
        <f t="shared" ca="1" si="31"/>
        <v>2.2900188911433328</v>
      </c>
      <c r="BN231" s="16">
        <f t="shared" si="32"/>
        <v>2.2847888476377594</v>
      </c>
      <c r="BO231" s="15"/>
      <c r="BP231" s="2"/>
    </row>
    <row r="232" spans="1:68" x14ac:dyDescent="0.2">
      <c r="A232">
        <v>10.95</v>
      </c>
      <c r="B232">
        <v>2.1</v>
      </c>
      <c r="C232">
        <v>0.27155000000000001</v>
      </c>
      <c r="D232">
        <v>-5.4629999999999998E-2</v>
      </c>
      <c r="E232">
        <v>-5.3170000000000002E-2</v>
      </c>
      <c r="F232">
        <v>1.78163</v>
      </c>
      <c r="G232">
        <v>2.1863999999999999</v>
      </c>
      <c r="H232" s="15"/>
      <c r="I232" s="11">
        <f t="shared" si="26"/>
        <v>35.925196850393696</v>
      </c>
      <c r="J232" s="10">
        <f t="shared" si="27"/>
        <v>-30.870196850393697</v>
      </c>
      <c r="K232" s="6">
        <v>117</v>
      </c>
      <c r="L232" s="10">
        <v>3861.3845144356887</v>
      </c>
      <c r="M232" s="10">
        <v>1947.2112860892444</v>
      </c>
      <c r="N232" s="10">
        <v>15.567585301837267</v>
      </c>
      <c r="O232" s="10">
        <v>28.68976009083168</v>
      </c>
      <c r="P232" s="10">
        <v>28.762010876396594</v>
      </c>
      <c r="Q232" s="10">
        <v>0.70192078375051292</v>
      </c>
      <c r="R232" s="10">
        <v>2.4404440522847475</v>
      </c>
      <c r="S232" s="10">
        <v>5.0174156642302545</v>
      </c>
      <c r="T232" s="14" t="s">
        <v>34</v>
      </c>
      <c r="U232" s="6">
        <v>6</v>
      </c>
      <c r="V232" s="14" t="s">
        <v>154</v>
      </c>
      <c r="W232" s="6">
        <v>5</v>
      </c>
      <c r="X232" s="14" t="s">
        <v>151</v>
      </c>
      <c r="Y232" s="6">
        <v>4</v>
      </c>
      <c r="Z232" s="14" t="s">
        <v>118</v>
      </c>
      <c r="AA232" s="9">
        <v>5</v>
      </c>
      <c r="AB232" s="7">
        <v>16.957372590326479</v>
      </c>
      <c r="AC232" s="6">
        <v>62.585459934862669</v>
      </c>
      <c r="AD232" s="13">
        <v>20.457167474810849</v>
      </c>
      <c r="AE232" s="8">
        <v>2876.2010876396594</v>
      </c>
      <c r="AF232" s="6">
        <v>3136.5161012527719</v>
      </c>
      <c r="AG232" s="6">
        <v>1917.4673917597729</v>
      </c>
      <c r="AH232" s="6">
        <v>0</v>
      </c>
      <c r="AI232" s="6">
        <v>4.0976149363629064</v>
      </c>
      <c r="AJ232" s="6"/>
      <c r="AK232" s="6"/>
      <c r="AL232" s="6"/>
      <c r="AM232" s="6"/>
      <c r="AN232" s="6">
        <v>11.475904036332672</v>
      </c>
      <c r="AO232" s="6">
        <v>6.9209658790753794</v>
      </c>
      <c r="AP232" s="6">
        <v>14.422271742318411</v>
      </c>
      <c r="AQ232" s="6">
        <v>114.66</v>
      </c>
      <c r="AR232" s="6"/>
      <c r="AS232" s="6"/>
      <c r="AT232" s="6">
        <v>9.3661866315603532</v>
      </c>
      <c r="AU232" s="6">
        <v>1</v>
      </c>
      <c r="AV232" s="10"/>
      <c r="AW232" s="13">
        <v>470.47741518791577</v>
      </c>
      <c r="AX232" s="1" t="s">
        <v>150</v>
      </c>
      <c r="AY232" s="17">
        <v>30.8701968503937</v>
      </c>
      <c r="AZ232" s="12">
        <v>0</v>
      </c>
      <c r="BA232" s="12">
        <v>100</v>
      </c>
      <c r="BB232" s="12">
        <v>0</v>
      </c>
      <c r="BC232" s="12">
        <v>0</v>
      </c>
      <c r="BD232" s="12">
        <v>100</v>
      </c>
      <c r="BE232" s="12">
        <v>0</v>
      </c>
      <c r="BF232" s="18">
        <v>16.957372590326479</v>
      </c>
      <c r="BG232" s="18">
        <v>62.585459934862669</v>
      </c>
      <c r="BH232" s="18">
        <v>20.457167474810849</v>
      </c>
      <c r="BI232" s="15"/>
      <c r="BJ232" s="19">
        <f t="shared" ca="1" si="28"/>
        <v>0.89085539186379692</v>
      </c>
      <c r="BK232" s="18">
        <f t="shared" ca="1" si="29"/>
        <v>27.304172021938356</v>
      </c>
      <c r="BL232" s="17">
        <f t="shared" si="30"/>
        <v>2.616050272120384</v>
      </c>
      <c r="BM232" s="17">
        <f t="shared" ca="1" si="31"/>
        <v>2.6111509215806366</v>
      </c>
      <c r="BN232" s="16">
        <f t="shared" si="32"/>
        <v>2.5944621546924576</v>
      </c>
      <c r="BO232" s="15"/>
      <c r="BP232" s="2"/>
    </row>
    <row r="233" spans="1:68" x14ac:dyDescent="0.2">
      <c r="A233">
        <v>11</v>
      </c>
      <c r="B233">
        <v>2.1</v>
      </c>
      <c r="C233">
        <v>0.24179</v>
      </c>
      <c r="D233">
        <v>-6.8099999999999994E-2</v>
      </c>
      <c r="E233">
        <v>-5.2310000000000002E-2</v>
      </c>
      <c r="F233">
        <v>1.7800499999999999</v>
      </c>
      <c r="G233">
        <v>2.1878500000000001</v>
      </c>
      <c r="H233" s="15"/>
      <c r="I233" s="11">
        <f t="shared" si="26"/>
        <v>36.089238845144358</v>
      </c>
      <c r="J233" s="10">
        <f t="shared" si="27"/>
        <v>-31.034238845144358</v>
      </c>
      <c r="K233" s="6">
        <v>117</v>
      </c>
      <c r="L233" s="10">
        <v>3880.5774278215163</v>
      </c>
      <c r="M233" s="10">
        <v>1956.1679790026305</v>
      </c>
      <c r="N233" s="10">
        <v>15.638670166229222</v>
      </c>
      <c r="O233" s="10">
        <v>20.84082407039455</v>
      </c>
      <c r="P233" s="10">
        <v>20.916390527015274</v>
      </c>
      <c r="Q233" s="10">
        <v>0.60815034878949514</v>
      </c>
      <c r="R233" s="10">
        <v>2.9075300922691127</v>
      </c>
      <c r="S233" s="10">
        <v>5.2476705986613119</v>
      </c>
      <c r="T233" s="14" t="s">
        <v>153</v>
      </c>
      <c r="U233" s="6">
        <v>5</v>
      </c>
      <c r="V233" s="14" t="s">
        <v>151</v>
      </c>
      <c r="W233" s="6">
        <v>4</v>
      </c>
      <c r="X233" s="14" t="s">
        <v>151</v>
      </c>
      <c r="Y233" s="6">
        <v>4</v>
      </c>
      <c r="Z233" s="14" t="s">
        <v>119</v>
      </c>
      <c r="AA233" s="9">
        <v>4</v>
      </c>
      <c r="AB233" s="7">
        <v>32.702810563923713</v>
      </c>
      <c r="AC233" s="6">
        <v>57.911767561495317</v>
      </c>
      <c r="AD233" s="13">
        <v>9.3854218745809703</v>
      </c>
      <c r="AE233" s="8">
        <v>2091.6390527015274</v>
      </c>
      <c r="AF233" s="6">
        <v>2212.3729475969799</v>
      </c>
      <c r="AG233" s="6">
        <v>1394.4260351343517</v>
      </c>
      <c r="AH233" s="6">
        <v>0</v>
      </c>
      <c r="AI233" s="6">
        <v>3.4393453146329218</v>
      </c>
      <c r="AJ233" s="6"/>
      <c r="AK233" s="6"/>
      <c r="AL233" s="6"/>
      <c r="AM233" s="6"/>
      <c r="AN233" s="6">
        <v>10.420412035197275</v>
      </c>
      <c r="AO233" s="6">
        <v>5.4414078992582544</v>
      </c>
      <c r="AP233" s="6">
        <v>10.760982245940461</v>
      </c>
      <c r="AQ233" s="6">
        <v>114.66</v>
      </c>
      <c r="AR233" s="6"/>
      <c r="AS233" s="6"/>
      <c r="AT233" s="6">
        <v>6.45474928154976</v>
      </c>
      <c r="AU233" s="6">
        <v>1</v>
      </c>
      <c r="AV233" s="10"/>
      <c r="AW233" s="13">
        <v>331.85594213954698</v>
      </c>
      <c r="AX233" s="1" t="s">
        <v>150</v>
      </c>
      <c r="AY233" s="17">
        <v>31.034238845144401</v>
      </c>
      <c r="AZ233" s="12">
        <v>0</v>
      </c>
      <c r="BA233" s="12">
        <v>100</v>
      </c>
      <c r="BB233" s="12">
        <v>0</v>
      </c>
      <c r="BC233" s="12">
        <v>0</v>
      </c>
      <c r="BD233" s="12">
        <v>100</v>
      </c>
      <c r="BE233" s="12">
        <v>0</v>
      </c>
      <c r="BF233" s="18">
        <v>32.702810563923713</v>
      </c>
      <c r="BG233" s="18">
        <v>57.911767561495317</v>
      </c>
      <c r="BH233" s="18">
        <v>9.3854218745809703</v>
      </c>
      <c r="BI233" s="15"/>
      <c r="BJ233" s="19">
        <f t="shared" ca="1" si="28"/>
        <v>0.95666343177810298</v>
      </c>
      <c r="BK233" s="18">
        <f t="shared" ca="1" si="29"/>
        <v>19.333795381464018</v>
      </c>
      <c r="BL233" s="17">
        <f t="shared" si="30"/>
        <v>3.2048223327381109</v>
      </c>
      <c r="BM233" s="17">
        <f t="shared" ca="1" si="31"/>
        <v>2.7833200017232134</v>
      </c>
      <c r="BN233" s="16">
        <f t="shared" si="32"/>
        <v>2.7502894416635542</v>
      </c>
      <c r="BO233" s="15"/>
      <c r="BP233" s="2"/>
    </row>
    <row r="234" spans="1:68" x14ac:dyDescent="0.2">
      <c r="A234">
        <v>11.05</v>
      </c>
      <c r="B234">
        <v>2.1</v>
      </c>
      <c r="C234">
        <v>0.23272000000000001</v>
      </c>
      <c r="D234">
        <v>-7.3510000000000006E-2</v>
      </c>
      <c r="E234">
        <v>-5.0250000000000003E-2</v>
      </c>
      <c r="F234">
        <v>1.7797499999999999</v>
      </c>
      <c r="G234">
        <v>2.1899500000000001</v>
      </c>
      <c r="H234" s="15"/>
      <c r="I234" s="11">
        <f t="shared" si="26"/>
        <v>36.253280839895012</v>
      </c>
      <c r="J234" s="10">
        <f t="shared" si="27"/>
        <v>-31.198280839895013</v>
      </c>
      <c r="K234" s="6">
        <v>117</v>
      </c>
      <c r="L234" s="10">
        <v>3899.7703412073429</v>
      </c>
      <c r="M234" s="10">
        <v>1965.1246719160163</v>
      </c>
      <c r="N234" s="10">
        <v>15.709755030621173</v>
      </c>
      <c r="O234" s="10">
        <v>18.448692023843321</v>
      </c>
      <c r="P234" s="10">
        <v>18.532200669272139</v>
      </c>
      <c r="Q234" s="10">
        <v>0.5704890233894131</v>
      </c>
      <c r="R234" s="10">
        <v>3.0783663180127832</v>
      </c>
      <c r="S234" s="10">
        <v>5.7992114881124488</v>
      </c>
      <c r="T234" s="14" t="s">
        <v>153</v>
      </c>
      <c r="U234" s="6">
        <v>5</v>
      </c>
      <c r="V234" s="14" t="s">
        <v>151</v>
      </c>
      <c r="W234" s="6">
        <v>4</v>
      </c>
      <c r="X234" s="14" t="s">
        <v>151</v>
      </c>
      <c r="Y234" s="6">
        <v>4</v>
      </c>
      <c r="Z234" s="14" t="s">
        <v>119</v>
      </c>
      <c r="AA234" s="9">
        <v>4</v>
      </c>
      <c r="AB234" s="7">
        <v>39.762321224801646</v>
      </c>
      <c r="AC234" s="6">
        <v>53.442212535307178</v>
      </c>
      <c r="AD234" s="13">
        <v>6.79546623989118</v>
      </c>
      <c r="AE234" s="8">
        <v>1853.220066927214</v>
      </c>
      <c r="AF234" s="6">
        <v>1930.751028251563</v>
      </c>
      <c r="AG234" s="6">
        <v>1235.4800446181425</v>
      </c>
      <c r="AH234" s="6">
        <v>0</v>
      </c>
      <c r="AI234" s="6">
        <v>3.2484762912996743</v>
      </c>
      <c r="AJ234" s="6"/>
      <c r="AK234" s="6"/>
      <c r="AL234" s="6"/>
      <c r="AM234" s="6"/>
      <c r="AN234" s="6">
        <v>9.2243460119216607</v>
      </c>
      <c r="AO234" s="6">
        <v>4.9741447809893673</v>
      </c>
      <c r="AP234" s="6">
        <v>9.6483603123269983</v>
      </c>
      <c r="AQ234" s="6">
        <v>114.66</v>
      </c>
      <c r="AR234" s="6"/>
      <c r="AS234" s="6"/>
      <c r="AT234" s="6">
        <v>5.5627521991774778</v>
      </c>
      <c r="AU234" s="6">
        <v>1</v>
      </c>
      <c r="AV234" s="10"/>
      <c r="AW234" s="13">
        <v>289.61265423773443</v>
      </c>
      <c r="AX234" s="1" t="s">
        <v>150</v>
      </c>
      <c r="AY234" s="17">
        <v>31.198280839894998</v>
      </c>
      <c r="AZ234" s="12">
        <v>0</v>
      </c>
      <c r="BA234" s="12">
        <v>100</v>
      </c>
      <c r="BB234" s="12">
        <v>0</v>
      </c>
      <c r="BC234" s="12">
        <v>0</v>
      </c>
      <c r="BD234" s="12">
        <v>100</v>
      </c>
      <c r="BE234" s="12">
        <v>0</v>
      </c>
      <c r="BF234" s="18">
        <v>39.762321224801646</v>
      </c>
      <c r="BG234" s="18">
        <v>53.442212535307178</v>
      </c>
      <c r="BH234" s="18">
        <v>6.79546623989118</v>
      </c>
      <c r="BI234" s="15"/>
      <c r="BJ234" s="19">
        <f t="shared" ca="1" si="28"/>
        <v>0.98198490649149583</v>
      </c>
      <c r="BK234" s="18">
        <f t="shared" ca="1" si="29"/>
        <v>16.853555692923894</v>
      </c>
      <c r="BL234" s="17">
        <f t="shared" si="30"/>
        <v>3.4403459724018788</v>
      </c>
      <c r="BM234" s="17">
        <f t="shared" ca="1" si="31"/>
        <v>2.8492251312072252</v>
      </c>
      <c r="BN234" s="16">
        <f t="shared" si="32"/>
        <v>2.8070580467585025</v>
      </c>
      <c r="BO234" s="15"/>
      <c r="BP234" s="2"/>
    </row>
    <row r="235" spans="1:68" x14ac:dyDescent="0.2">
      <c r="A235">
        <v>11.1</v>
      </c>
      <c r="B235">
        <v>2.1</v>
      </c>
      <c r="C235">
        <v>0.21955</v>
      </c>
      <c r="D235">
        <v>-8.7160000000000001E-2</v>
      </c>
      <c r="E235">
        <v>-4.7169999999999997E-2</v>
      </c>
      <c r="F235">
        <v>1.7795300000000001</v>
      </c>
      <c r="G235">
        <v>2.1911299999999998</v>
      </c>
      <c r="H235" s="15"/>
      <c r="I235" s="11">
        <f t="shared" si="26"/>
        <v>36.417322834645667</v>
      </c>
      <c r="J235" s="10">
        <f t="shared" si="27"/>
        <v>-31.362322834645667</v>
      </c>
      <c r="K235" s="6">
        <v>117</v>
      </c>
      <c r="L235" s="10">
        <v>3918.9632545931695</v>
      </c>
      <c r="M235" s="10">
        <v>1974.081364829402</v>
      </c>
      <c r="N235" s="10">
        <v>15.780839895013123</v>
      </c>
      <c r="O235" s="10">
        <v>14.97522134544422</v>
      </c>
      <c r="P235" s="10">
        <v>15.070604719770582</v>
      </c>
      <c r="Q235" s="10">
        <v>0.47546553139105446</v>
      </c>
      <c r="R235" s="10">
        <v>3.1549200594937536</v>
      </c>
      <c r="S235" s="10">
        <v>6.6238454393306574</v>
      </c>
      <c r="T235" s="14" t="s">
        <v>153</v>
      </c>
      <c r="U235" s="6">
        <v>4</v>
      </c>
      <c r="V235" s="14" t="s">
        <v>151</v>
      </c>
      <c r="W235" s="6">
        <v>4</v>
      </c>
      <c r="X235" s="14" t="s">
        <v>151</v>
      </c>
      <c r="Y235" s="6">
        <v>4</v>
      </c>
      <c r="Z235" s="14" t="s">
        <v>119</v>
      </c>
      <c r="AA235" s="9">
        <v>4</v>
      </c>
      <c r="AB235" s="7">
        <v>47.489376385437211</v>
      </c>
      <c r="AC235" s="6">
        <v>47.602478226630865</v>
      </c>
      <c r="AD235" s="13">
        <v>4.9081453879319277</v>
      </c>
      <c r="AE235" s="8">
        <v>1507.0604719770583</v>
      </c>
      <c r="AF235" s="6">
        <v>1522.3754510522131</v>
      </c>
      <c r="AG235" s="6">
        <v>1004.7069813180389</v>
      </c>
      <c r="AH235" s="6">
        <v>0</v>
      </c>
      <c r="AI235" s="6">
        <v>3.1696524195305997</v>
      </c>
      <c r="AJ235" s="6"/>
      <c r="AK235" s="6"/>
      <c r="AL235" s="6"/>
      <c r="AM235" s="6"/>
      <c r="AN235" s="6">
        <v>9.9834808969628135</v>
      </c>
      <c r="AO235" s="6">
        <v>4.2347296371762759</v>
      </c>
      <c r="AP235" s="6">
        <v>8.0329488692262725</v>
      </c>
      <c r="AQ235" s="6">
        <v>114.66</v>
      </c>
      <c r="AR235" s="6"/>
      <c r="AS235" s="6"/>
      <c r="AT235" s="6">
        <v>4.3096066467978487</v>
      </c>
      <c r="AU235" s="6">
        <v>1</v>
      </c>
      <c r="AV235" s="10"/>
      <c r="AW235" s="13">
        <v>228.35631765783197</v>
      </c>
      <c r="AX235" s="1" t="s">
        <v>150</v>
      </c>
      <c r="AY235" s="17">
        <v>31.362322834645699</v>
      </c>
      <c r="AZ235" s="12">
        <v>100</v>
      </c>
      <c r="BA235" s="12">
        <v>0</v>
      </c>
      <c r="BB235" s="12">
        <v>0</v>
      </c>
      <c r="BC235" s="12">
        <v>0</v>
      </c>
      <c r="BD235" s="12">
        <v>100</v>
      </c>
      <c r="BE235" s="12">
        <v>0</v>
      </c>
      <c r="BF235" s="18">
        <v>47.489376385437211</v>
      </c>
      <c r="BG235" s="18">
        <v>47.602478226630865</v>
      </c>
      <c r="BH235" s="18">
        <v>4.9081453879319277</v>
      </c>
      <c r="BI235" s="15"/>
      <c r="BJ235" s="19">
        <f t="shared" ca="1" si="28"/>
        <v>1</v>
      </c>
      <c r="BK235" s="18">
        <f t="shared" ca="1" si="29"/>
        <v>13.283265144045414</v>
      </c>
      <c r="BL235" s="17">
        <f t="shared" si="30"/>
        <v>3.626428705134952</v>
      </c>
      <c r="BM235" s="17">
        <f t="shared" ca="1" si="31"/>
        <v>2.9450847508276872</v>
      </c>
      <c r="BN235" s="16">
        <f t="shared" si="32"/>
        <v>2.8851727544990746</v>
      </c>
      <c r="BO235" s="15"/>
      <c r="BP235" s="2"/>
    </row>
    <row r="236" spans="1:68" x14ac:dyDescent="0.2">
      <c r="A236">
        <v>11.15</v>
      </c>
      <c r="B236">
        <v>2.1</v>
      </c>
      <c r="C236">
        <v>0.21418999999999999</v>
      </c>
      <c r="D236">
        <v>-9.7239999999999993E-2</v>
      </c>
      <c r="E236">
        <v>-4.5879999999999997E-2</v>
      </c>
      <c r="F236">
        <v>1.7790999999999999</v>
      </c>
      <c r="G236">
        <v>2.1911299999999998</v>
      </c>
      <c r="H236" s="15"/>
      <c r="I236" s="11">
        <f t="shared" si="26"/>
        <v>36.581364829396328</v>
      </c>
      <c r="J236" s="10">
        <f t="shared" si="27"/>
        <v>-31.526364829396329</v>
      </c>
      <c r="K236" s="6">
        <v>117</v>
      </c>
      <c r="L236" s="10">
        <v>3938.156167978997</v>
      </c>
      <c r="M236" s="10">
        <v>1983.0380577427882</v>
      </c>
      <c r="N236" s="10">
        <v>15.851924759405076</v>
      </c>
      <c r="O236" s="10">
        <v>13.561568890150438</v>
      </c>
      <c r="P236" s="10">
        <v>13.66192577106051</v>
      </c>
      <c r="Q236" s="10">
        <v>0.40529433729995895</v>
      </c>
      <c r="R236" s="10">
        <v>2.9665974189266722</v>
      </c>
      <c r="S236" s="10">
        <v>6.9692278409772426</v>
      </c>
      <c r="T236" s="14" t="s">
        <v>153</v>
      </c>
      <c r="U236" s="6">
        <v>5</v>
      </c>
      <c r="V236" s="14" t="s">
        <v>151</v>
      </c>
      <c r="W236" s="6">
        <v>4</v>
      </c>
      <c r="X236" s="14" t="s">
        <v>33</v>
      </c>
      <c r="Y236" s="6">
        <v>3</v>
      </c>
      <c r="Z236" s="14" t="s">
        <v>119</v>
      </c>
      <c r="AA236" s="9">
        <v>4</v>
      </c>
      <c r="AB236" s="7">
        <v>45.941028993897618</v>
      </c>
      <c r="AC236" s="6">
        <v>48.836277938159519</v>
      </c>
      <c r="AD236" s="13">
        <v>5.2226930679428651</v>
      </c>
      <c r="AE236" s="8">
        <v>1366.192577106051</v>
      </c>
      <c r="AF236" s="6">
        <v>1355.5195210048028</v>
      </c>
      <c r="AG236" s="6">
        <v>899.64443282953823</v>
      </c>
      <c r="AH236" s="6">
        <v>0</v>
      </c>
      <c r="AI236" s="6">
        <v>3.3708651993697356</v>
      </c>
      <c r="AJ236" s="6"/>
      <c r="AK236" s="6"/>
      <c r="AL236" s="6"/>
      <c r="AM236" s="6"/>
      <c r="AN236" s="6">
        <v>6.780784445075219</v>
      </c>
      <c r="AO236" s="6">
        <v>3.8919002311686457</v>
      </c>
      <c r="AP236" s="6">
        <v>7.1971554626363057</v>
      </c>
      <c r="AQ236" s="6">
        <v>114.66</v>
      </c>
      <c r="AR236" s="6"/>
      <c r="AS236" s="6"/>
      <c r="AT236" s="6">
        <v>3.7933854731669152</v>
      </c>
      <c r="AU236" s="6">
        <v>1</v>
      </c>
      <c r="AV236" s="10"/>
      <c r="AW236" s="13">
        <v>203.3279281507204</v>
      </c>
      <c r="AX236" s="1" t="s">
        <v>150</v>
      </c>
      <c r="AY236" s="17">
        <v>31.5263648293963</v>
      </c>
      <c r="AZ236" s="12">
        <v>0</v>
      </c>
      <c r="BA236" s="12">
        <v>100</v>
      </c>
      <c r="BB236" s="12">
        <v>0</v>
      </c>
      <c r="BC236" s="12">
        <v>0</v>
      </c>
      <c r="BD236" s="12">
        <v>100</v>
      </c>
      <c r="BE236" s="12">
        <v>0</v>
      </c>
      <c r="BF236" s="18">
        <v>45.941028993897618</v>
      </c>
      <c r="BG236" s="18">
        <v>48.836277938159519</v>
      </c>
      <c r="BH236" s="18">
        <v>5.2226930679428651</v>
      </c>
      <c r="BI236" s="15"/>
      <c r="BJ236" s="19">
        <f t="shared" ca="1" si="28"/>
        <v>1</v>
      </c>
      <c r="BK236" s="18">
        <f t="shared" ca="1" si="29"/>
        <v>11.792862614427587</v>
      </c>
      <c r="BL236" s="17">
        <f t="shared" si="30"/>
        <v>3.466173067045935</v>
      </c>
      <c r="BM236" s="17">
        <f t="shared" ca="1" si="31"/>
        <v>2.9747778326150853</v>
      </c>
      <c r="BN236" s="16">
        <f t="shared" si="32"/>
        <v>2.9038537628684216</v>
      </c>
      <c r="BO236" s="15"/>
      <c r="BP236" s="2"/>
    </row>
    <row r="237" spans="1:68" x14ac:dyDescent="0.2">
      <c r="A237">
        <v>11.2</v>
      </c>
      <c r="B237">
        <v>2.1</v>
      </c>
      <c r="C237">
        <v>0.21801000000000001</v>
      </c>
      <c r="D237">
        <v>-8.6749999999999994E-2</v>
      </c>
      <c r="E237">
        <v>-4.5319999999999999E-2</v>
      </c>
      <c r="F237">
        <v>1.78085</v>
      </c>
      <c r="G237">
        <v>2.1933500000000001</v>
      </c>
      <c r="H237" s="15"/>
      <c r="I237" s="11">
        <f t="shared" si="26"/>
        <v>36.745406824146976</v>
      </c>
      <c r="J237" s="10">
        <f t="shared" si="27"/>
        <v>-31.690406824146976</v>
      </c>
      <c r="K237" s="6">
        <v>117</v>
      </c>
      <c r="L237" s="10">
        <v>3957.3490813648227</v>
      </c>
      <c r="M237" s="10">
        <v>1991.9947506561734</v>
      </c>
      <c r="N237" s="10">
        <v>15.923009623797023</v>
      </c>
      <c r="O237" s="10">
        <v>14.569060005676981</v>
      </c>
      <c r="P237" s="10">
        <v>14.671575928204788</v>
      </c>
      <c r="Q237" s="10">
        <v>0.47831971686499791</v>
      </c>
      <c r="R237" s="10">
        <v>3.2601795417591859</v>
      </c>
      <c r="S237" s="10">
        <v>7.1191612866532807</v>
      </c>
      <c r="T237" s="14" t="s">
        <v>153</v>
      </c>
      <c r="U237" s="6">
        <v>4</v>
      </c>
      <c r="V237" s="14" t="s">
        <v>151</v>
      </c>
      <c r="W237" s="6">
        <v>4</v>
      </c>
      <c r="X237" s="14" t="s">
        <v>33</v>
      </c>
      <c r="Y237" s="6">
        <v>3</v>
      </c>
      <c r="Z237" s="14" t="s">
        <v>119</v>
      </c>
      <c r="AA237" s="9">
        <v>4</v>
      </c>
      <c r="AB237" s="7">
        <v>50.822477631627336</v>
      </c>
      <c r="AC237" s="6">
        <v>44.856311997113309</v>
      </c>
      <c r="AD237" s="13">
        <v>4.3212103712593528</v>
      </c>
      <c r="AE237" s="8">
        <v>1467.1575928204788</v>
      </c>
      <c r="AF237" s="6">
        <v>1473.1728975284927</v>
      </c>
      <c r="AG237" s="6">
        <v>975.36819461535913</v>
      </c>
      <c r="AH237" s="6">
        <v>0</v>
      </c>
      <c r="AI237" s="6">
        <v>3.0673157327415228</v>
      </c>
      <c r="AJ237" s="6"/>
      <c r="AK237" s="6"/>
      <c r="AL237" s="6"/>
      <c r="AM237" s="6"/>
      <c r="AN237" s="6">
        <v>9.7127066704513201</v>
      </c>
      <c r="AO237" s="6">
        <v>4.174373729738142</v>
      </c>
      <c r="AP237" s="6">
        <v>7.8029455569228725</v>
      </c>
      <c r="AQ237" s="6">
        <v>114.66</v>
      </c>
      <c r="AR237" s="6"/>
      <c r="AS237" s="6"/>
      <c r="AT237" s="6">
        <v>4.1164401590065189</v>
      </c>
      <c r="AU237" s="6">
        <v>1</v>
      </c>
      <c r="AV237" s="10"/>
      <c r="AW237" s="13">
        <v>220.97593462927392</v>
      </c>
      <c r="AX237" s="1" t="s">
        <v>150</v>
      </c>
      <c r="AY237" s="17">
        <v>31.690406824147001</v>
      </c>
      <c r="AZ237" s="12">
        <v>100</v>
      </c>
      <c r="BA237" s="12">
        <v>0</v>
      </c>
      <c r="BB237" s="12">
        <v>0</v>
      </c>
      <c r="BC237" s="12">
        <v>0</v>
      </c>
      <c r="BD237" s="12">
        <v>100</v>
      </c>
      <c r="BE237" s="12">
        <v>0</v>
      </c>
      <c r="BF237" s="18">
        <v>50.822477631627336</v>
      </c>
      <c r="BG237" s="18">
        <v>44.856311997113309</v>
      </c>
      <c r="BH237" s="18">
        <v>4.3212103712593528</v>
      </c>
      <c r="BI237" s="15"/>
      <c r="BJ237" s="19">
        <f t="shared" ca="1" si="28"/>
        <v>1</v>
      </c>
      <c r="BK237" s="18">
        <f t="shared" ca="1" si="29"/>
        <v>12.743910478018348</v>
      </c>
      <c r="BL237" s="17">
        <f t="shared" si="30"/>
        <v>3.7684033166381097</v>
      </c>
      <c r="BM237" s="17">
        <f t="shared" ca="1" si="31"/>
        <v>2.9695074655560196</v>
      </c>
      <c r="BN237" s="16">
        <f t="shared" si="32"/>
        <v>2.9030279252647322</v>
      </c>
      <c r="BO237" s="15"/>
      <c r="BP237" s="2"/>
    </row>
    <row r="238" spans="1:68" x14ac:dyDescent="0.2">
      <c r="A238">
        <v>11.25</v>
      </c>
      <c r="B238">
        <v>2.1</v>
      </c>
      <c r="C238">
        <v>0.23705999999999999</v>
      </c>
      <c r="D238">
        <v>-7.1080000000000004E-2</v>
      </c>
      <c r="E238">
        <v>-4.3869999999999999E-2</v>
      </c>
      <c r="F238">
        <v>1.778</v>
      </c>
      <c r="G238">
        <v>2.1907299999999998</v>
      </c>
      <c r="H238" s="15"/>
      <c r="I238" s="11">
        <f t="shared" si="26"/>
        <v>36.909448818897637</v>
      </c>
      <c r="J238" s="10">
        <f t="shared" si="27"/>
        <v>-31.854448818897637</v>
      </c>
      <c r="K238" s="6">
        <v>117</v>
      </c>
      <c r="L238" s="10">
        <v>3976.5419947506502</v>
      </c>
      <c r="M238" s="10">
        <v>2000.9514435695596</v>
      </c>
      <c r="N238" s="10">
        <v>15.994094488188974</v>
      </c>
      <c r="O238" s="10">
        <v>19.593328526823729</v>
      </c>
      <c r="P238" s="10">
        <v>19.701434824968885</v>
      </c>
      <c r="Q238" s="10">
        <v>0.58740529339351655</v>
      </c>
      <c r="R238" s="10">
        <v>2.9815356019098691</v>
      </c>
      <c r="S238" s="10">
        <v>7.5073818156358776</v>
      </c>
      <c r="T238" s="14" t="s">
        <v>153</v>
      </c>
      <c r="U238" s="6">
        <v>5</v>
      </c>
      <c r="V238" s="14" t="s">
        <v>151</v>
      </c>
      <c r="W238" s="6">
        <v>4</v>
      </c>
      <c r="X238" s="14" t="s">
        <v>151</v>
      </c>
      <c r="Y238" s="6">
        <v>4</v>
      </c>
      <c r="Z238" s="14" t="s">
        <v>119</v>
      </c>
      <c r="AA238" s="9">
        <v>4</v>
      </c>
      <c r="AB238" s="7">
        <v>36.037867024371835</v>
      </c>
      <c r="AC238" s="6">
        <v>55.923382728577252</v>
      </c>
      <c r="AD238" s="13">
        <v>8.0387502470509116</v>
      </c>
      <c r="AE238" s="8">
        <v>1970.1434824968885</v>
      </c>
      <c r="AF238" s="6">
        <v>2063.7920081251027</v>
      </c>
      <c r="AG238" s="6">
        <v>1313.428988331259</v>
      </c>
      <c r="AH238" s="6">
        <v>0</v>
      </c>
      <c r="AI238" s="6">
        <v>3.3539763850528379</v>
      </c>
      <c r="AJ238" s="6"/>
      <c r="AK238" s="6"/>
      <c r="AL238" s="6"/>
      <c r="AM238" s="6"/>
      <c r="AN238" s="6">
        <v>9.7966642634118646</v>
      </c>
      <c r="AO238" s="6">
        <v>5.2256554562546613</v>
      </c>
      <c r="AP238" s="6">
        <v>10.194002918318812</v>
      </c>
      <c r="AQ238" s="6">
        <v>114.66</v>
      </c>
      <c r="AR238" s="6"/>
      <c r="AS238" s="6"/>
      <c r="AT238" s="6">
        <v>5.8318630404255662</v>
      </c>
      <c r="AU238" s="6">
        <v>1</v>
      </c>
      <c r="AV238" s="10"/>
      <c r="AW238" s="13">
        <v>309.56880121876537</v>
      </c>
      <c r="AX238" s="1" t="s">
        <v>150</v>
      </c>
      <c r="AY238" s="17">
        <v>31.854448818897598</v>
      </c>
      <c r="AZ238" s="12">
        <v>0</v>
      </c>
      <c r="BA238" s="12">
        <v>100</v>
      </c>
      <c r="BB238" s="12">
        <v>0</v>
      </c>
      <c r="BC238" s="12">
        <v>0</v>
      </c>
      <c r="BD238" s="12">
        <v>100</v>
      </c>
      <c r="BE238" s="12">
        <v>0</v>
      </c>
      <c r="BF238" s="18">
        <v>36.037867024371835</v>
      </c>
      <c r="BG238" s="18">
        <v>55.923382728577252</v>
      </c>
      <c r="BH238" s="18">
        <v>8.0387502470509116</v>
      </c>
      <c r="BI238" s="15"/>
      <c r="BJ238" s="19">
        <f t="shared" ca="1" si="28"/>
        <v>0.97286776481773163</v>
      </c>
      <c r="BK238" s="18">
        <f t="shared" ca="1" si="29"/>
        <v>17.677000930149809</v>
      </c>
      <c r="BL238" s="17">
        <f t="shared" si="30"/>
        <v>3.316207647097221</v>
      </c>
      <c r="BM238" s="17">
        <f t="shared" ca="1" si="31"/>
        <v>2.8230738892290059</v>
      </c>
      <c r="BN238" s="16">
        <f t="shared" si="32"/>
        <v>2.7775317827729107</v>
      </c>
      <c r="BO238" s="15"/>
      <c r="BP238" s="2"/>
    </row>
    <row r="239" spans="1:68" x14ac:dyDescent="0.2">
      <c r="A239">
        <v>11.3</v>
      </c>
      <c r="B239">
        <v>2.1</v>
      </c>
      <c r="C239">
        <v>0.24959000000000001</v>
      </c>
      <c r="D239">
        <v>-6.4509999999999998E-2</v>
      </c>
      <c r="E239">
        <v>-4.3979999999999998E-2</v>
      </c>
      <c r="F239">
        <v>1.77843</v>
      </c>
      <c r="G239">
        <v>2.19265</v>
      </c>
      <c r="H239" s="15"/>
      <c r="I239" s="11">
        <f t="shared" si="26"/>
        <v>37.073490813648291</v>
      </c>
      <c r="J239" s="10">
        <f t="shared" si="27"/>
        <v>-32.018490813648292</v>
      </c>
      <c r="K239" s="6">
        <v>117</v>
      </c>
      <c r="L239" s="10">
        <v>3995.7349081364769</v>
      </c>
      <c r="M239" s="10">
        <v>2009.9081364829453</v>
      </c>
      <c r="N239" s="10">
        <v>16.065179352580927</v>
      </c>
      <c r="O239" s="10">
        <v>22.89800488220267</v>
      </c>
      <c r="P239" s="10">
        <v>23.005687082887199</v>
      </c>
      <c r="Q239" s="10">
        <v>0.63314187525646271</v>
      </c>
      <c r="R239" s="10">
        <v>2.7521102628898482</v>
      </c>
      <c r="S239" s="10">
        <v>7.4779306030923705</v>
      </c>
      <c r="T239" s="14" t="s">
        <v>153</v>
      </c>
      <c r="U239" s="6">
        <v>5</v>
      </c>
      <c r="V239" s="14" t="s">
        <v>151</v>
      </c>
      <c r="W239" s="6">
        <v>4</v>
      </c>
      <c r="X239" s="14" t="s">
        <v>151</v>
      </c>
      <c r="Y239" s="6">
        <v>4</v>
      </c>
      <c r="Z239" s="14" t="s">
        <v>119</v>
      </c>
      <c r="AA239" s="9">
        <v>4</v>
      </c>
      <c r="AB239" s="7">
        <v>27.26653820087877</v>
      </c>
      <c r="AC239" s="6">
        <v>60.564133573858712</v>
      </c>
      <c r="AD239" s="13">
        <v>12.169328225262518</v>
      </c>
      <c r="AE239" s="8">
        <v>2300.5687082887198</v>
      </c>
      <c r="AF239" s="6">
        <v>2451.3985729751498</v>
      </c>
      <c r="AG239" s="6">
        <v>1533.7124721924799</v>
      </c>
      <c r="AH239" s="6">
        <v>0</v>
      </c>
      <c r="AI239" s="6">
        <v>3.6335753457419684</v>
      </c>
      <c r="AJ239" s="6"/>
      <c r="AK239" s="6"/>
      <c r="AL239" s="6"/>
      <c r="AM239" s="6"/>
      <c r="AN239" s="6">
        <v>11.449002441101335</v>
      </c>
      <c r="AO239" s="6">
        <v>5.875030995232601</v>
      </c>
      <c r="AP239" s="6">
        <v>11.73598730534736</v>
      </c>
      <c r="AQ239" s="6">
        <v>114.66</v>
      </c>
      <c r="AR239" s="6"/>
      <c r="AS239" s="6"/>
      <c r="AT239" s="6">
        <v>6.9479786691463286</v>
      </c>
      <c r="AU239" s="6">
        <v>1</v>
      </c>
      <c r="AV239" s="10"/>
      <c r="AW239" s="13">
        <v>367.70978594627246</v>
      </c>
      <c r="AX239" s="1" t="s">
        <v>150</v>
      </c>
      <c r="AY239" s="17">
        <v>32.018490813648299</v>
      </c>
      <c r="AZ239" s="12">
        <v>0</v>
      </c>
      <c r="BA239" s="12">
        <v>100</v>
      </c>
      <c r="BB239" s="12">
        <v>0</v>
      </c>
      <c r="BC239" s="12">
        <v>0</v>
      </c>
      <c r="BD239" s="12">
        <v>100</v>
      </c>
      <c r="BE239" s="12">
        <v>0</v>
      </c>
      <c r="BF239" s="18">
        <v>27.26653820087877</v>
      </c>
      <c r="BG239" s="18">
        <v>60.564133573858712</v>
      </c>
      <c r="BH239" s="18">
        <v>12.169328225262518</v>
      </c>
      <c r="BI239" s="15"/>
      <c r="BJ239" s="19">
        <f t="shared" ca="1" si="28"/>
        <v>0.9418930731780728</v>
      </c>
      <c r="BK239" s="18">
        <f t="shared" ca="1" si="29"/>
        <v>20.839583316173584</v>
      </c>
      <c r="BL239" s="17">
        <f t="shared" si="30"/>
        <v>3.0138390677531599</v>
      </c>
      <c r="BM239" s="17">
        <f t="shared" ca="1" si="31"/>
        <v>2.7412200519071077</v>
      </c>
      <c r="BN239" s="16">
        <f t="shared" si="32"/>
        <v>2.7029960619193996</v>
      </c>
      <c r="BO239" s="15"/>
      <c r="BP239" s="2"/>
    </row>
    <row r="240" spans="1:68" x14ac:dyDescent="0.2">
      <c r="A240">
        <v>11.35</v>
      </c>
      <c r="B240">
        <v>2.1</v>
      </c>
      <c r="C240">
        <v>0.23214000000000001</v>
      </c>
      <c r="D240">
        <v>-4.1540000000000001E-2</v>
      </c>
      <c r="E240">
        <v>-4.2520000000000002E-2</v>
      </c>
      <c r="F240">
        <v>1.7793300000000001</v>
      </c>
      <c r="G240">
        <v>2.1953800000000001</v>
      </c>
      <c r="H240" s="15"/>
      <c r="I240" s="11">
        <f t="shared" si="26"/>
        <v>37.237532808398946</v>
      </c>
      <c r="J240" s="10">
        <f t="shared" si="27"/>
        <v>-32.182532808398946</v>
      </c>
      <c r="K240" s="6">
        <v>117</v>
      </c>
      <c r="L240" s="10">
        <v>4014.9278215223035</v>
      </c>
      <c r="M240" s="10">
        <v>2018.8648293963311</v>
      </c>
      <c r="N240" s="10">
        <v>16.136264216972876</v>
      </c>
      <c r="O240" s="10">
        <v>18.295722168606304</v>
      </c>
      <c r="P240" s="10">
        <v>18.409033299222784</v>
      </c>
      <c r="Q240" s="10">
        <v>0.79304587607714394</v>
      </c>
      <c r="R240" s="10">
        <v>4.3079170056725671</v>
      </c>
      <c r="S240" s="10">
        <v>7.8688285150334663</v>
      </c>
      <c r="T240" s="14" t="s">
        <v>33</v>
      </c>
      <c r="U240" s="6">
        <v>3</v>
      </c>
      <c r="V240" s="14" t="s">
        <v>151</v>
      </c>
      <c r="W240" s="6">
        <v>4</v>
      </c>
      <c r="X240" s="14" t="s">
        <v>33</v>
      </c>
      <c r="Y240" s="6">
        <v>3</v>
      </c>
      <c r="Z240" s="14" t="s">
        <v>33</v>
      </c>
      <c r="AA240" s="9">
        <v>3</v>
      </c>
      <c r="AB240" s="7">
        <v>70.543977063130782</v>
      </c>
      <c r="AC240" s="6">
        <v>26.997164251489906</v>
      </c>
      <c r="AD240" s="13">
        <v>2.4588586853793073</v>
      </c>
      <c r="AE240" s="8">
        <v>1840.9033299222785</v>
      </c>
      <c r="AF240" s="6">
        <v>1909.486779991935</v>
      </c>
      <c r="AG240" s="6">
        <v>1227.2688866148524</v>
      </c>
      <c r="AH240" s="6">
        <v>0</v>
      </c>
      <c r="AI240" s="6">
        <v>2.3213074873151518</v>
      </c>
      <c r="AJ240" s="6"/>
      <c r="AK240" s="6"/>
      <c r="AL240" s="6"/>
      <c r="AM240" s="6"/>
      <c r="AN240" s="6">
        <v>18.295722168606304</v>
      </c>
      <c r="AO240" s="6">
        <v>5.2217093663305842</v>
      </c>
      <c r="AP240" s="6">
        <v>9.5908822063039665</v>
      </c>
      <c r="AQ240" s="6">
        <v>111.47500000000001</v>
      </c>
      <c r="AR240" s="6"/>
      <c r="AS240" s="6"/>
      <c r="AT240" s="6">
        <v>5.3151438490217613</v>
      </c>
      <c r="AU240" s="6">
        <v>1</v>
      </c>
      <c r="AV240" s="10"/>
      <c r="AW240" s="13">
        <v>286.42301699879027</v>
      </c>
      <c r="AX240" s="1" t="s">
        <v>150</v>
      </c>
      <c r="AY240" s="17">
        <v>32.182532808398904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70.543977063130782</v>
      </c>
      <c r="BG240" s="18">
        <v>26.997164251489906</v>
      </c>
      <c r="BH240" s="18">
        <v>2.4588586853793073</v>
      </c>
      <c r="BI240" s="15"/>
      <c r="BJ240" s="19">
        <f t="shared" ca="1" si="28"/>
        <v>1</v>
      </c>
      <c r="BK240" s="18">
        <f t="shared" ca="1" si="29"/>
        <v>16.248308603568997</v>
      </c>
      <c r="BL240" s="17">
        <f t="shared" si="30"/>
        <v>4.8351828858221655</v>
      </c>
      <c r="BM240" s="17">
        <f t="shared" ca="1" si="31"/>
        <v>2.9547819359303289</v>
      </c>
      <c r="BN240" s="16">
        <f t="shared" si="32"/>
        <v>2.9004195165601279</v>
      </c>
      <c r="BO240" s="15"/>
      <c r="BP240" s="2"/>
    </row>
    <row r="241" spans="1:68" x14ac:dyDescent="0.2">
      <c r="A241">
        <v>11.4</v>
      </c>
      <c r="B241">
        <v>2.2000000000000002</v>
      </c>
      <c r="C241">
        <v>0.2767</v>
      </c>
      <c r="D241">
        <v>-5.851E-2</v>
      </c>
      <c r="E241">
        <v>-4.2779999999999999E-2</v>
      </c>
      <c r="F241">
        <v>1.7791300000000001</v>
      </c>
      <c r="G241">
        <v>2.1945299999999999</v>
      </c>
      <c r="H241" s="15"/>
      <c r="I241" s="11">
        <f t="shared" si="26"/>
        <v>37.401574803149607</v>
      </c>
      <c r="J241" s="10">
        <f t="shared" si="27"/>
        <v>-32.346574803149608</v>
      </c>
      <c r="K241" s="6">
        <v>117</v>
      </c>
      <c r="L241" s="10">
        <v>4034.120734908131</v>
      </c>
      <c r="M241" s="10">
        <v>2027.8215223097172</v>
      </c>
      <c r="N241" s="10">
        <v>16.207349081364828</v>
      </c>
      <c r="O241" s="10">
        <v>30.04802690888447</v>
      </c>
      <c r="P241" s="10">
        <v>30.160335627321288</v>
      </c>
      <c r="Q241" s="10">
        <v>0.67491044316782911</v>
      </c>
      <c r="R241" s="10">
        <v>2.2377418192801848</v>
      </c>
      <c r="S241" s="10">
        <v>7.7992165581124508</v>
      </c>
      <c r="T241" s="14" t="s">
        <v>34</v>
      </c>
      <c r="U241" s="6">
        <v>6</v>
      </c>
      <c r="V241" s="14" t="s">
        <v>154</v>
      </c>
      <c r="W241" s="6">
        <v>5</v>
      </c>
      <c r="X241" s="14" t="s">
        <v>154</v>
      </c>
      <c r="Y241" s="6">
        <v>5</v>
      </c>
      <c r="Z241" s="14" t="s">
        <v>118</v>
      </c>
      <c r="AA241" s="9">
        <v>5</v>
      </c>
      <c r="AB241" s="7">
        <v>13.418100418565501</v>
      </c>
      <c r="AC241" s="6">
        <v>61.795927786847244</v>
      </c>
      <c r="AD241" s="13">
        <v>24.785971794587251</v>
      </c>
      <c r="AE241" s="8">
        <v>3016.0335627321288</v>
      </c>
      <c r="AF241" s="6">
        <v>3290.8639413337692</v>
      </c>
      <c r="AG241" s="6">
        <v>2010.6890418214193</v>
      </c>
      <c r="AH241" s="6">
        <v>0</v>
      </c>
      <c r="AI241" s="6">
        <v>4.4687907755223986</v>
      </c>
      <c r="AJ241" s="6"/>
      <c r="AK241" s="6"/>
      <c r="AL241" s="6"/>
      <c r="AM241" s="6"/>
      <c r="AN241" s="6">
        <v>12.019210763553788</v>
      </c>
      <c r="AO241" s="6">
        <v>7.1813815996973878</v>
      </c>
      <c r="AP241" s="6">
        <v>15.080167813660644</v>
      </c>
      <c r="AQ241" s="6">
        <v>114.66</v>
      </c>
      <c r="AR241" s="6"/>
      <c r="AS241" s="6"/>
      <c r="AT241" s="6">
        <v>9.3609393012168809</v>
      </c>
      <c r="AU241" s="6">
        <v>1</v>
      </c>
      <c r="AV241" s="10"/>
      <c r="AW241" s="13">
        <v>493.62959120006542</v>
      </c>
      <c r="AX241" s="1" t="s">
        <v>150</v>
      </c>
      <c r="AY241" s="17">
        <v>32.346574803149601</v>
      </c>
      <c r="AZ241" s="12">
        <v>0</v>
      </c>
      <c r="BA241" s="12">
        <v>100</v>
      </c>
      <c r="BB241" s="12">
        <v>0</v>
      </c>
      <c r="BC241" s="12">
        <v>0</v>
      </c>
      <c r="BD241" s="12">
        <v>100</v>
      </c>
      <c r="BE241" s="12">
        <v>0</v>
      </c>
      <c r="BF241" s="18">
        <v>13.418100418565501</v>
      </c>
      <c r="BG241" s="18">
        <v>61.795927786847244</v>
      </c>
      <c r="BH241" s="18">
        <v>24.785971794587251</v>
      </c>
      <c r="BI241" s="15"/>
      <c r="BJ241" s="19">
        <f t="shared" ca="1" si="28"/>
        <v>0.88233840153902499</v>
      </c>
      <c r="BK241" s="18">
        <f t="shared" ca="1" si="29"/>
        <v>27.612346555954975</v>
      </c>
      <c r="BL241" s="17">
        <f t="shared" si="30"/>
        <v>2.3981233063170246</v>
      </c>
      <c r="BM241" s="17">
        <f t="shared" ca="1" si="31"/>
        <v>2.5837977096524716</v>
      </c>
      <c r="BN241" s="16">
        <f t="shared" si="32"/>
        <v>2.5550017603267525</v>
      </c>
      <c r="BO241" s="15"/>
      <c r="BP241" s="2"/>
    </row>
    <row r="242" spans="1:68" x14ac:dyDescent="0.2">
      <c r="A242">
        <v>11.45</v>
      </c>
      <c r="B242">
        <v>2.2000000000000002</v>
      </c>
      <c r="C242">
        <v>0.30359999999999998</v>
      </c>
      <c r="D242">
        <v>-2.8420000000000001E-2</v>
      </c>
      <c r="E242">
        <v>-4.5379999999999997E-2</v>
      </c>
      <c r="F242">
        <v>1.78078</v>
      </c>
      <c r="G242">
        <v>2.1958500000000001</v>
      </c>
      <c r="H242" s="15"/>
      <c r="I242" s="11">
        <f t="shared" si="26"/>
        <v>37.565616797900262</v>
      </c>
      <c r="J242" s="10">
        <f t="shared" si="27"/>
        <v>-32.510616797900262</v>
      </c>
      <c r="K242" s="6">
        <v>117</v>
      </c>
      <c r="L242" s="10">
        <v>4053.3136482939576</v>
      </c>
      <c r="M242" s="10">
        <v>2036.778215223103</v>
      </c>
      <c r="N242" s="10">
        <v>16.278433945756781</v>
      </c>
      <c r="O242" s="10">
        <v>37.142663298325289</v>
      </c>
      <c r="P242" s="10">
        <v>37.244947894965485</v>
      </c>
      <c r="Q242" s="10">
        <v>0.88437981124333176</v>
      </c>
      <c r="R242" s="10">
        <v>2.3744960356432023</v>
      </c>
      <c r="S242" s="10">
        <v>7.1030969889022773</v>
      </c>
      <c r="T242" s="14" t="s">
        <v>34</v>
      </c>
      <c r="U242" s="6">
        <v>6</v>
      </c>
      <c r="V242" s="14" t="s">
        <v>154</v>
      </c>
      <c r="W242" s="6">
        <v>5</v>
      </c>
      <c r="X242" s="14" t="s">
        <v>154</v>
      </c>
      <c r="Y242" s="6">
        <v>5</v>
      </c>
      <c r="Z242" s="14" t="s">
        <v>118</v>
      </c>
      <c r="AA242" s="9">
        <v>5</v>
      </c>
      <c r="AB242" s="7">
        <v>11.679858594426989</v>
      </c>
      <c r="AC242" s="6">
        <v>60.955472530922307</v>
      </c>
      <c r="AD242" s="13">
        <v>27.364668874650707</v>
      </c>
      <c r="AE242" s="8">
        <v>3724.4947894965489</v>
      </c>
      <c r="AF242" s="6">
        <v>4123.2187426221562</v>
      </c>
      <c r="AG242" s="6">
        <v>2482.9965263310323</v>
      </c>
      <c r="AH242" s="6">
        <v>0</v>
      </c>
      <c r="AI242" s="6">
        <v>4.2114199602321953</v>
      </c>
      <c r="AJ242" s="6"/>
      <c r="AK242" s="6"/>
      <c r="AL242" s="6"/>
      <c r="AM242" s="6"/>
      <c r="AN242" s="6">
        <v>14.857065319330115</v>
      </c>
      <c r="AO242" s="6">
        <v>8.6498362310794175</v>
      </c>
      <c r="AP242" s="6">
        <v>18.622473947482742</v>
      </c>
      <c r="AQ242" s="6">
        <v>114.66</v>
      </c>
      <c r="AR242" s="6"/>
      <c r="AS242" s="6"/>
      <c r="AT242" s="6">
        <v>11.796314049645639</v>
      </c>
      <c r="AU242" s="6">
        <v>1</v>
      </c>
      <c r="AV242" s="10"/>
      <c r="AW242" s="13">
        <v>618.48281139332346</v>
      </c>
      <c r="AX242" s="1" t="s">
        <v>150</v>
      </c>
      <c r="AY242" s="17">
        <v>32.510616797900298</v>
      </c>
      <c r="AZ242" s="12">
        <v>0</v>
      </c>
      <c r="BA242" s="12">
        <v>100</v>
      </c>
      <c r="BB242" s="12">
        <v>0</v>
      </c>
      <c r="BC242" s="12">
        <v>0</v>
      </c>
      <c r="BD242" s="12">
        <v>100</v>
      </c>
      <c r="BE242" s="12">
        <v>0</v>
      </c>
      <c r="BF242" s="18">
        <v>11.679858594426989</v>
      </c>
      <c r="BG242" s="18">
        <v>60.955472530922307</v>
      </c>
      <c r="BH242" s="18">
        <v>27.364668874650707</v>
      </c>
      <c r="BI242" s="15"/>
      <c r="BJ242" s="19">
        <f t="shared" ca="1" si="28"/>
        <v>0.85917766985451194</v>
      </c>
      <c r="BK242" s="18">
        <f t="shared" ca="1" si="29"/>
        <v>34.387874577479913</v>
      </c>
      <c r="BL242" s="17">
        <f t="shared" si="30"/>
        <v>2.5111377762906821</v>
      </c>
      <c r="BM242" s="17">
        <f t="shared" ca="1" si="31"/>
        <v>2.5224529535776754</v>
      </c>
      <c r="BN242" s="16">
        <f t="shared" si="32"/>
        <v>2.4997083891938834</v>
      </c>
      <c r="BO242" s="15"/>
      <c r="BP242" s="2"/>
    </row>
    <row r="243" spans="1:68" x14ac:dyDescent="0.2">
      <c r="A243">
        <v>11.5</v>
      </c>
      <c r="B243">
        <v>2.1</v>
      </c>
      <c r="C243">
        <v>0.26982</v>
      </c>
      <c r="D243">
        <v>-3.7769999999999998E-2</v>
      </c>
      <c r="E243">
        <v>-4.5629999999999997E-2</v>
      </c>
      <c r="F243">
        <v>1.7818499999999999</v>
      </c>
      <c r="G243">
        <v>2.1968999999999999</v>
      </c>
      <c r="H243" s="15"/>
      <c r="I243" s="11">
        <f t="shared" si="26"/>
        <v>37.729658792650916</v>
      </c>
      <c r="J243" s="10">
        <f t="shared" si="27"/>
        <v>-32.674658792650916</v>
      </c>
      <c r="K243" s="6">
        <v>117</v>
      </c>
      <c r="L243" s="10">
        <v>4072.5065616797842</v>
      </c>
      <c r="M243" s="10">
        <v>2045.7349081364887</v>
      </c>
      <c r="N243" s="10">
        <v>16.34951881014873</v>
      </c>
      <c r="O243" s="10">
        <v>28.233487936417824</v>
      </c>
      <c r="P243" s="10">
        <v>28.334808675192956</v>
      </c>
      <c r="Q243" s="10">
        <v>0.81929045958145241</v>
      </c>
      <c r="R243" s="10">
        <v>2.8914628257177499</v>
      </c>
      <c r="S243" s="10">
        <v>7.036162414939759</v>
      </c>
      <c r="T243" s="14" t="s">
        <v>153</v>
      </c>
      <c r="U243" s="6">
        <v>5</v>
      </c>
      <c r="V243" s="14" t="s">
        <v>151</v>
      </c>
      <c r="W243" s="6">
        <v>4</v>
      </c>
      <c r="X243" s="14" t="s">
        <v>151</v>
      </c>
      <c r="Y243" s="6">
        <v>4</v>
      </c>
      <c r="Z243" s="14" t="s">
        <v>119</v>
      </c>
      <c r="AA243" s="9">
        <v>4</v>
      </c>
      <c r="AB243" s="7">
        <v>24.855444723539897</v>
      </c>
      <c r="AC243" s="6">
        <v>61.451902673597189</v>
      </c>
      <c r="AD243" s="13">
        <v>13.692652602862911</v>
      </c>
      <c r="AE243" s="8">
        <v>2833.4808675192953</v>
      </c>
      <c r="AF243" s="6">
        <v>3073.8380748026916</v>
      </c>
      <c r="AG243" s="6">
        <v>1888.9872450128637</v>
      </c>
      <c r="AH243" s="6">
        <v>0</v>
      </c>
      <c r="AI243" s="6">
        <v>3.4584570519310387</v>
      </c>
      <c r="AJ243" s="6"/>
      <c r="AK243" s="6"/>
      <c r="AL243" s="6"/>
      <c r="AM243" s="6"/>
      <c r="AN243" s="6">
        <v>14.116743968208912</v>
      </c>
      <c r="AO243" s="6">
        <v>7.051730834798227</v>
      </c>
      <c r="AP243" s="6">
        <v>14.222910715090046</v>
      </c>
      <c r="AQ243" s="6">
        <v>114.66</v>
      </c>
      <c r="AR243" s="6"/>
      <c r="AS243" s="6"/>
      <c r="AT243" s="6">
        <v>8.6184628802073355</v>
      </c>
      <c r="AU243" s="6">
        <v>1</v>
      </c>
      <c r="AV243" s="10"/>
      <c r="AW243" s="13">
        <v>461.07571122040372</v>
      </c>
      <c r="AX243" s="1" t="s">
        <v>150</v>
      </c>
      <c r="AY243" s="17">
        <v>32.674658792650902</v>
      </c>
      <c r="AZ243" s="12">
        <v>0</v>
      </c>
      <c r="BA243" s="12">
        <v>100</v>
      </c>
      <c r="BB243" s="12">
        <v>0</v>
      </c>
      <c r="BC243" s="12">
        <v>0</v>
      </c>
      <c r="BD243" s="12">
        <v>100</v>
      </c>
      <c r="BE243" s="12">
        <v>0</v>
      </c>
      <c r="BF243" s="18">
        <v>24.855444723539897</v>
      </c>
      <c r="BG243" s="18">
        <v>61.451902673597189</v>
      </c>
      <c r="BH243" s="18">
        <v>13.692652602862911</v>
      </c>
      <c r="BI243" s="15"/>
      <c r="BJ243" s="19">
        <f t="shared" ca="1" si="28"/>
        <v>0.91955496626846156</v>
      </c>
      <c r="BK243" s="18">
        <f t="shared" ca="1" si="29"/>
        <v>25.636971476922113</v>
      </c>
      <c r="BL243" s="17">
        <f t="shared" si="30"/>
        <v>3.115343969643952</v>
      </c>
      <c r="BM243" s="17">
        <f t="shared" ca="1" si="31"/>
        <v>2.6803681137718098</v>
      </c>
      <c r="BN243" s="16">
        <f t="shared" si="32"/>
        <v>2.6457412028387437</v>
      </c>
      <c r="BO243" s="15"/>
      <c r="BP243" s="2"/>
    </row>
    <row r="244" spans="1:68" x14ac:dyDescent="0.2">
      <c r="A244">
        <v>11.55</v>
      </c>
      <c r="B244">
        <v>2.1</v>
      </c>
      <c r="C244">
        <v>0.24909999999999999</v>
      </c>
      <c r="D244">
        <v>-5.389E-2</v>
      </c>
      <c r="E244">
        <v>-4.147E-2</v>
      </c>
      <c r="F244">
        <v>1.7836799999999999</v>
      </c>
      <c r="G244">
        <v>2.1989000000000001</v>
      </c>
      <c r="H244" s="15"/>
      <c r="I244" s="11">
        <f t="shared" si="26"/>
        <v>37.893700787401578</v>
      </c>
      <c r="J244" s="10">
        <f t="shared" si="27"/>
        <v>-32.838700787401578</v>
      </c>
      <c r="K244" s="6">
        <v>117</v>
      </c>
      <c r="L244" s="10">
        <v>4091.6994750656118</v>
      </c>
      <c r="M244" s="10">
        <v>2054.6916010498749</v>
      </c>
      <c r="N244" s="10">
        <v>16.420603674540686</v>
      </c>
      <c r="O244" s="10">
        <v>22.76877172864036</v>
      </c>
      <c r="P244" s="10">
        <v>22.886131062290094</v>
      </c>
      <c r="Q244" s="10">
        <v>0.70707224045958139</v>
      </c>
      <c r="R244" s="10">
        <v>3.0895228142105569</v>
      </c>
      <c r="S244" s="10">
        <v>8.1499537256760366</v>
      </c>
      <c r="T244" s="14" t="s">
        <v>153</v>
      </c>
      <c r="U244" s="6">
        <v>5</v>
      </c>
      <c r="V244" s="14" t="s">
        <v>151</v>
      </c>
      <c r="W244" s="6">
        <v>4</v>
      </c>
      <c r="X244" s="14" t="s">
        <v>151</v>
      </c>
      <c r="Y244" s="6">
        <v>4</v>
      </c>
      <c r="Z244" s="14" t="s">
        <v>119</v>
      </c>
      <c r="AA244" s="9">
        <v>4</v>
      </c>
      <c r="AB244" s="7">
        <v>34.355178167673934</v>
      </c>
      <c r="AC244" s="6">
        <v>56.956739400404963</v>
      </c>
      <c r="AD244" s="13">
        <v>8.688082431921103</v>
      </c>
      <c r="AE244" s="8">
        <v>2288.6131062290092</v>
      </c>
      <c r="AF244" s="6">
        <v>2431.6881842620119</v>
      </c>
      <c r="AG244" s="6">
        <v>1525.7420708193395</v>
      </c>
      <c r="AH244" s="6">
        <v>0</v>
      </c>
      <c r="AI244" s="6">
        <v>3.2367458022980249</v>
      </c>
      <c r="AJ244" s="6"/>
      <c r="AK244" s="6"/>
      <c r="AL244" s="6"/>
      <c r="AM244" s="6"/>
      <c r="AN244" s="6">
        <v>11.38438586432018</v>
      </c>
      <c r="AO244" s="6">
        <v>5.9675857761703179</v>
      </c>
      <c r="AP244" s="6">
        <v>11.680194495735376</v>
      </c>
      <c r="AQ244" s="6">
        <v>114.66</v>
      </c>
      <c r="AR244" s="6"/>
      <c r="AS244" s="6"/>
      <c r="AT244" s="6">
        <v>6.7018869771006049</v>
      </c>
      <c r="AU244" s="6">
        <v>1</v>
      </c>
      <c r="AV244" s="10"/>
      <c r="AW244" s="13">
        <v>364.75322763930177</v>
      </c>
      <c r="AX244" s="1" t="s">
        <v>150</v>
      </c>
      <c r="AY244" s="17">
        <v>32.838700787401599</v>
      </c>
      <c r="AZ244" s="12">
        <v>0</v>
      </c>
      <c r="BA244" s="12">
        <v>100</v>
      </c>
      <c r="BB244" s="12">
        <v>0</v>
      </c>
      <c r="BC244" s="12">
        <v>0</v>
      </c>
      <c r="BD244" s="12">
        <v>100</v>
      </c>
      <c r="BE244" s="12">
        <v>0</v>
      </c>
      <c r="BF244" s="18">
        <v>34.355178167673934</v>
      </c>
      <c r="BG244" s="18">
        <v>56.956739400404963</v>
      </c>
      <c r="BH244" s="18">
        <v>8.688082431921103</v>
      </c>
      <c r="BI244" s="15"/>
      <c r="BJ244" s="19">
        <f t="shared" ca="1" si="28"/>
        <v>0.95883868839007569</v>
      </c>
      <c r="BK244" s="18">
        <f t="shared" ca="1" si="29"/>
        <v>20.259446561115244</v>
      </c>
      <c r="BL244" s="17">
        <f t="shared" si="30"/>
        <v>3.3928152381494594</v>
      </c>
      <c r="BM244" s="17">
        <f t="shared" ca="1" si="31"/>
        <v>2.7829195619125708</v>
      </c>
      <c r="BN244" s="16">
        <f t="shared" si="32"/>
        <v>2.7358885465882121</v>
      </c>
      <c r="BO244" s="15"/>
      <c r="BP244" s="2"/>
    </row>
    <row r="245" spans="1:68" x14ac:dyDescent="0.2">
      <c r="A245">
        <v>11.6</v>
      </c>
      <c r="B245">
        <v>2.2000000000000002</v>
      </c>
      <c r="C245">
        <v>0.26516000000000001</v>
      </c>
      <c r="D245">
        <v>-6.0429999999999998E-2</v>
      </c>
      <c r="E245">
        <v>-4.0300000000000002E-2</v>
      </c>
      <c r="F245">
        <v>1.78203</v>
      </c>
      <c r="G245">
        <v>2.1975799999999999</v>
      </c>
      <c r="H245" s="15"/>
      <c r="I245" s="11">
        <f t="shared" si="26"/>
        <v>38.057742782152225</v>
      </c>
      <c r="J245" s="10">
        <f t="shared" si="27"/>
        <v>-33.002742782152225</v>
      </c>
      <c r="K245" s="6">
        <v>117</v>
      </c>
      <c r="L245" s="10">
        <v>4110.8923884514379</v>
      </c>
      <c r="M245" s="10">
        <v>2063.6482939632601</v>
      </c>
      <c r="N245" s="10">
        <v>16.491688538932628</v>
      </c>
      <c r="O245" s="10">
        <v>27.004454271927337</v>
      </c>
      <c r="P245" s="10">
        <v>27.126324460385554</v>
      </c>
      <c r="Q245" s="10">
        <v>0.66154450143619192</v>
      </c>
      <c r="R245" s="10">
        <v>2.4387546584215309</v>
      </c>
      <c r="S245" s="10">
        <v>8.4632075318206166</v>
      </c>
      <c r="T245" s="14" t="s">
        <v>34</v>
      </c>
      <c r="U245" s="6">
        <v>6</v>
      </c>
      <c r="V245" s="14" t="s">
        <v>151</v>
      </c>
      <c r="W245" s="6">
        <v>4</v>
      </c>
      <c r="X245" s="14" t="s">
        <v>151</v>
      </c>
      <c r="Y245" s="6">
        <v>4</v>
      </c>
      <c r="Z245" s="14" t="s">
        <v>118</v>
      </c>
      <c r="AA245" s="9">
        <v>5</v>
      </c>
      <c r="AB245" s="7">
        <v>18.183302518633148</v>
      </c>
      <c r="AC245" s="6">
        <v>62.633378819873471</v>
      </c>
      <c r="AD245" s="13">
        <v>19.183318661493381</v>
      </c>
      <c r="AE245" s="8">
        <v>2712.6324460385554</v>
      </c>
      <c r="AF245" s="6">
        <v>2929.4054714858407</v>
      </c>
      <c r="AG245" s="6">
        <v>1808.4216306923704</v>
      </c>
      <c r="AH245" s="6">
        <v>0</v>
      </c>
      <c r="AI245" s="6">
        <v>4.1004534693426029</v>
      </c>
      <c r="AJ245" s="6"/>
      <c r="AK245" s="6"/>
      <c r="AL245" s="6"/>
      <c r="AM245" s="6"/>
      <c r="AN245" s="6">
        <v>10.801781708770935</v>
      </c>
      <c r="AO245" s="6">
        <v>6.6656920902849297</v>
      </c>
      <c r="AP245" s="6">
        <v>13.658951414846591</v>
      </c>
      <c r="AQ245" s="6">
        <v>114.66</v>
      </c>
      <c r="AR245" s="6"/>
      <c r="AS245" s="6"/>
      <c r="AT245" s="6">
        <v>8.1050106084129094</v>
      </c>
      <c r="AU245" s="6">
        <v>1</v>
      </c>
      <c r="AV245" s="10"/>
      <c r="AW245" s="13">
        <v>439.41082072287611</v>
      </c>
      <c r="AX245" s="1" t="s">
        <v>150</v>
      </c>
      <c r="AY245" s="17">
        <v>33.002742782152197</v>
      </c>
      <c r="AZ245" s="12">
        <v>0</v>
      </c>
      <c r="BA245" s="12">
        <v>100</v>
      </c>
      <c r="BB245" s="12">
        <v>0</v>
      </c>
      <c r="BC245" s="12">
        <v>0</v>
      </c>
      <c r="BD245" s="12">
        <v>100</v>
      </c>
      <c r="BE245" s="12">
        <v>0</v>
      </c>
      <c r="BF245" s="18">
        <v>18.183302518633148</v>
      </c>
      <c r="BG245" s="18">
        <v>62.633378819873471</v>
      </c>
      <c r="BH245" s="18">
        <v>19.183318661493381</v>
      </c>
      <c r="BI245" s="15"/>
      <c r="BJ245" s="19">
        <f t="shared" ca="1" si="28"/>
        <v>0.90991134680470209</v>
      </c>
      <c r="BK245" s="18">
        <f t="shared" ca="1" si="29"/>
        <v>24.238727025851272</v>
      </c>
      <c r="BL245" s="17">
        <f t="shared" si="30"/>
        <v>2.6386969551407033</v>
      </c>
      <c r="BM245" s="17">
        <f t="shared" ca="1" si="31"/>
        <v>2.6539459084601873</v>
      </c>
      <c r="BN245" s="16">
        <f t="shared" si="32"/>
        <v>2.6142843092045549</v>
      </c>
      <c r="BO245" s="15"/>
      <c r="BP245" s="2"/>
    </row>
    <row r="246" spans="1:68" x14ac:dyDescent="0.2">
      <c r="A246">
        <v>11.65</v>
      </c>
      <c r="B246">
        <v>2.2000000000000002</v>
      </c>
      <c r="C246">
        <v>0.25258000000000003</v>
      </c>
      <c r="D246">
        <v>-4.8059999999999999E-2</v>
      </c>
      <c r="E246">
        <v>-3.7879999999999997E-2</v>
      </c>
      <c r="F246">
        <v>1.7801800000000001</v>
      </c>
      <c r="G246">
        <v>2.1981799999999998</v>
      </c>
      <c r="H246" s="15"/>
      <c r="I246" s="11">
        <f t="shared" si="26"/>
        <v>38.221784776902886</v>
      </c>
      <c r="J246" s="10">
        <f t="shared" si="27"/>
        <v>-33.166784776902887</v>
      </c>
      <c r="K246" s="6">
        <v>117</v>
      </c>
      <c r="L246" s="10">
        <v>4130.0853018372654</v>
      </c>
      <c r="M246" s="10">
        <v>2072.6049868766463</v>
      </c>
      <c r="N246" s="10">
        <v>16.562773403324584</v>
      </c>
      <c r="O246" s="10">
        <v>23.686590860062456</v>
      </c>
      <c r="P246" s="10">
        <v>23.817791192654457</v>
      </c>
      <c r="Q246" s="10">
        <v>0.74765736561345908</v>
      </c>
      <c r="R246" s="10">
        <v>3.1390709556814023</v>
      </c>
      <c r="S246" s="10">
        <v>9.1111342077777806</v>
      </c>
      <c r="T246" s="14" t="s">
        <v>153</v>
      </c>
      <c r="U246" s="6">
        <v>5</v>
      </c>
      <c r="V246" s="14" t="s">
        <v>151</v>
      </c>
      <c r="W246" s="6">
        <v>4</v>
      </c>
      <c r="X246" s="14" t="s">
        <v>151</v>
      </c>
      <c r="Y246" s="6">
        <v>4</v>
      </c>
      <c r="Z246" s="14" t="s">
        <v>119</v>
      </c>
      <c r="AA246" s="9">
        <v>4</v>
      </c>
      <c r="AB246" s="7">
        <v>34.409478409681498</v>
      </c>
      <c r="AC246" s="6">
        <v>56.924323024020993</v>
      </c>
      <c r="AD246" s="13">
        <v>8.6661985662975063</v>
      </c>
      <c r="AE246" s="8">
        <v>2381.7791192654458</v>
      </c>
      <c r="AF246" s="6">
        <v>2539.0372686124283</v>
      </c>
      <c r="AG246" s="6">
        <v>1587.8527461769638</v>
      </c>
      <c r="AH246" s="6">
        <v>0</v>
      </c>
      <c r="AI246" s="6">
        <v>3.1856559285163679</v>
      </c>
      <c r="AJ246" s="6"/>
      <c r="AK246" s="6"/>
      <c r="AL246" s="6"/>
      <c r="AM246" s="6"/>
      <c r="AN246" s="6">
        <v>11.843295430031228</v>
      </c>
      <c r="AO246" s="6">
        <v>6.1907856969869206</v>
      </c>
      <c r="AP246" s="6">
        <v>12.114969223238747</v>
      </c>
      <c r="AQ246" s="6">
        <v>114.66</v>
      </c>
      <c r="AR246" s="6"/>
      <c r="AS246" s="6"/>
      <c r="AT246" s="6">
        <v>6.9373099048692612</v>
      </c>
      <c r="AU246" s="6">
        <v>1</v>
      </c>
      <c r="AV246" s="10"/>
      <c r="AW246" s="13">
        <v>380.85559029186425</v>
      </c>
      <c r="AX246" s="1" t="s">
        <v>150</v>
      </c>
      <c r="AY246" s="17">
        <v>33.166784776902901</v>
      </c>
      <c r="AZ246" s="12">
        <v>0</v>
      </c>
      <c r="BA246" s="12">
        <v>100</v>
      </c>
      <c r="BB246" s="12">
        <v>0</v>
      </c>
      <c r="BC246" s="12">
        <v>0</v>
      </c>
      <c r="BD246" s="12">
        <v>100</v>
      </c>
      <c r="BE246" s="12">
        <v>0</v>
      </c>
      <c r="BF246" s="18">
        <v>34.409478409681498</v>
      </c>
      <c r="BG246" s="18">
        <v>56.924323024020993</v>
      </c>
      <c r="BH246" s="18">
        <v>8.6661985662975063</v>
      </c>
      <c r="BI246" s="15"/>
      <c r="BJ246" s="19">
        <f t="shared" ca="1" si="28"/>
        <v>0.95619011166492207</v>
      </c>
      <c r="BK246" s="18">
        <f t="shared" ca="1" si="29"/>
        <v>20.969950870891488</v>
      </c>
      <c r="BL246" s="17">
        <f t="shared" si="30"/>
        <v>3.4370707875327531</v>
      </c>
      <c r="BM246" s="17">
        <f t="shared" ca="1" si="31"/>
        <v>2.77485704882826</v>
      </c>
      <c r="BN246" s="16">
        <f t="shared" si="32"/>
        <v>2.7267275722885023</v>
      </c>
      <c r="BO246" s="15"/>
      <c r="BP246" s="2"/>
    </row>
    <row r="247" spans="1:68" x14ac:dyDescent="0.2">
      <c r="A247">
        <v>11.7</v>
      </c>
      <c r="B247">
        <v>0.5</v>
      </c>
      <c r="C247">
        <v>0.25763000000000003</v>
      </c>
      <c r="D247">
        <v>-2.7949999999999999E-2</v>
      </c>
      <c r="E247">
        <v>-3.5499999999999997E-2</v>
      </c>
      <c r="F247">
        <v>1.78165</v>
      </c>
      <c r="G247">
        <v>2.1986500000000002</v>
      </c>
      <c r="H247" s="15"/>
      <c r="I247" s="11">
        <f t="shared" si="26"/>
        <v>38.385826771653541</v>
      </c>
      <c r="J247" s="10">
        <f t="shared" si="27"/>
        <v>-33.330826771653541</v>
      </c>
      <c r="K247" s="6">
        <v>117</v>
      </c>
      <c r="L247" s="10">
        <v>4149.278215223092</v>
      </c>
      <c r="M247" s="10">
        <v>2081.561679790032</v>
      </c>
      <c r="N247" s="10">
        <v>16.633858267716533</v>
      </c>
      <c r="O247" s="10">
        <v>25.018483565143352</v>
      </c>
      <c r="P247" s="10">
        <v>25.158859824610726</v>
      </c>
      <c r="Q247" s="10">
        <v>0.88765168239638892</v>
      </c>
      <c r="R247" s="10">
        <v>3.5281872413314868</v>
      </c>
      <c r="S247" s="10">
        <v>9.7483513519009364</v>
      </c>
      <c r="T247" s="14" t="s">
        <v>153</v>
      </c>
      <c r="U247" s="6">
        <v>5</v>
      </c>
      <c r="V247" s="14" t="s">
        <v>151</v>
      </c>
      <c r="W247" s="6">
        <v>4</v>
      </c>
      <c r="X247" s="14" t="s">
        <v>151</v>
      </c>
      <c r="Y247" s="6">
        <v>4</v>
      </c>
      <c r="Z247" s="14" t="s">
        <v>119</v>
      </c>
      <c r="AA247" s="9">
        <v>4</v>
      </c>
      <c r="AB247" s="7">
        <v>41.834810980705242</v>
      </c>
      <c r="AC247" s="6">
        <v>51.959158148305292</v>
      </c>
      <c r="AD247" s="13">
        <v>6.206030870989462</v>
      </c>
      <c r="AE247" s="8">
        <v>2515.8859824610727</v>
      </c>
      <c r="AF247" s="6">
        <v>2695.6810539375283</v>
      </c>
      <c r="AG247" s="6">
        <v>1677.257321640715</v>
      </c>
      <c r="AH247" s="6">
        <v>0</v>
      </c>
      <c r="AI247" s="6">
        <v>2.8343166946621987</v>
      </c>
      <c r="AJ247" s="6"/>
      <c r="AK247" s="6"/>
      <c r="AL247" s="6"/>
      <c r="AM247" s="6"/>
      <c r="AN247" s="6">
        <v>12.509241782571676</v>
      </c>
      <c r="AO247" s="6">
        <v>6.5865089652882949</v>
      </c>
      <c r="AP247" s="6">
        <v>12.740801251485006</v>
      </c>
      <c r="AQ247" s="6">
        <v>114.66</v>
      </c>
      <c r="AR247" s="6"/>
      <c r="AS247" s="6"/>
      <c r="AT247" s="6">
        <v>7.3477767571732775</v>
      </c>
      <c r="AU247" s="6">
        <v>1</v>
      </c>
      <c r="AV247" s="10"/>
      <c r="AW247" s="13">
        <v>404.35215809062925</v>
      </c>
      <c r="AX247" s="1" t="s">
        <v>150</v>
      </c>
      <c r="AY247" s="17">
        <v>33.330826771653498</v>
      </c>
      <c r="AZ247" s="12">
        <v>0</v>
      </c>
      <c r="BA247" s="12">
        <v>100</v>
      </c>
      <c r="BB247" s="12">
        <v>0</v>
      </c>
      <c r="BC247" s="12">
        <v>0</v>
      </c>
      <c r="BD247" s="12">
        <v>100</v>
      </c>
      <c r="BE247" s="12">
        <v>0</v>
      </c>
      <c r="BF247" s="18">
        <v>41.834810980705242</v>
      </c>
      <c r="BG247" s="18">
        <v>51.959158148305292</v>
      </c>
      <c r="BH247" s="18">
        <v>6.206030870989462</v>
      </c>
      <c r="BI247" s="15"/>
      <c r="BJ247" s="19">
        <f t="shared" ca="1" si="28"/>
        <v>0.96125135662299055</v>
      </c>
      <c r="BK247" s="18">
        <f t="shared" ca="1" si="29"/>
        <v>22.163993315006774</v>
      </c>
      <c r="BL247" s="17">
        <f t="shared" si="30"/>
        <v>3.8452746284076369</v>
      </c>
      <c r="BM247" s="17">
        <f t="shared" ca="1" si="31"/>
        <v>2.7875857222615523</v>
      </c>
      <c r="BN247" s="16">
        <f t="shared" si="32"/>
        <v>2.7407390186036591</v>
      </c>
      <c r="BO247" s="15"/>
      <c r="BP247" s="2"/>
    </row>
    <row r="248" spans="1:68" x14ac:dyDescent="0.2">
      <c r="A248">
        <v>11.75</v>
      </c>
      <c r="B248">
        <v>2.1</v>
      </c>
      <c r="C248">
        <v>0.26439000000000001</v>
      </c>
      <c r="D248">
        <v>-3.1489999999999997E-2</v>
      </c>
      <c r="E248">
        <v>-3.3579999999999999E-2</v>
      </c>
      <c r="F248">
        <v>1.7798499999999999</v>
      </c>
      <c r="G248">
        <v>2.2011500000000002</v>
      </c>
      <c r="H248" s="15"/>
      <c r="I248" s="11">
        <f t="shared" si="26"/>
        <v>38.549868766404195</v>
      </c>
      <c r="J248" s="10">
        <f t="shared" si="27"/>
        <v>-33.494868766404196</v>
      </c>
      <c r="K248" s="6">
        <v>117</v>
      </c>
      <c r="L248" s="10">
        <v>4168.4711286089187</v>
      </c>
      <c r="M248" s="10">
        <v>2090.5183727034178</v>
      </c>
      <c r="N248" s="10">
        <v>16.704943132108482</v>
      </c>
      <c r="O248" s="10">
        <v>26.801373602043714</v>
      </c>
      <c r="P248" s="10">
        <v>26.94915228991475</v>
      </c>
      <c r="Q248" s="10">
        <v>0.86300822732868265</v>
      </c>
      <c r="R248" s="10">
        <v>3.2023576031059369</v>
      </c>
      <c r="S248" s="10">
        <v>10.262408879933066</v>
      </c>
      <c r="T248" s="14" t="s">
        <v>153</v>
      </c>
      <c r="U248" s="6">
        <v>5</v>
      </c>
      <c r="V248" s="14" t="s">
        <v>151</v>
      </c>
      <c r="W248" s="6">
        <v>4</v>
      </c>
      <c r="X248" s="14" t="s">
        <v>151</v>
      </c>
      <c r="Y248" s="6">
        <v>4</v>
      </c>
      <c r="Z248" s="14" t="s">
        <v>119</v>
      </c>
      <c r="AA248" s="9">
        <v>4</v>
      </c>
      <c r="AB248" s="7">
        <v>32.520292641466114</v>
      </c>
      <c r="AC248" s="6">
        <v>58.013403267451395</v>
      </c>
      <c r="AD248" s="13">
        <v>9.46630409108249</v>
      </c>
      <c r="AE248" s="8">
        <v>2694.915228991475</v>
      </c>
      <c r="AF248" s="6">
        <v>2905.174702009424</v>
      </c>
      <c r="AG248" s="6">
        <v>1796.6101526609832</v>
      </c>
      <c r="AH248" s="6">
        <v>0</v>
      </c>
      <c r="AI248" s="6">
        <v>3.1226993482242875</v>
      </c>
      <c r="AJ248" s="6"/>
      <c r="AK248" s="6"/>
      <c r="AL248" s="6"/>
      <c r="AM248" s="6"/>
      <c r="AN248" s="6">
        <v>13.400686801021857</v>
      </c>
      <c r="AO248" s="6">
        <v>6.8857681710308647</v>
      </c>
      <c r="AP248" s="6">
        <v>13.576271068626884</v>
      </c>
      <c r="AQ248" s="6">
        <v>114.66</v>
      </c>
      <c r="AR248" s="6"/>
      <c r="AS248" s="6"/>
      <c r="AT248" s="6">
        <v>7.9060987312506255</v>
      </c>
      <c r="AU248" s="6">
        <v>1</v>
      </c>
      <c r="AV248" s="10"/>
      <c r="AW248" s="13">
        <v>435.7762053014136</v>
      </c>
      <c r="AX248" s="1" t="s">
        <v>150</v>
      </c>
      <c r="AY248" s="17">
        <v>33.494868766404203</v>
      </c>
      <c r="AZ248" s="12">
        <v>0</v>
      </c>
      <c r="BA248" s="12">
        <v>100</v>
      </c>
      <c r="BB248" s="12">
        <v>0</v>
      </c>
      <c r="BC248" s="12">
        <v>0</v>
      </c>
      <c r="BD248" s="12">
        <v>100</v>
      </c>
      <c r="BE248" s="12">
        <v>0</v>
      </c>
      <c r="BF248" s="18">
        <v>32.520292641466114</v>
      </c>
      <c r="BG248" s="18">
        <v>58.013403267451395</v>
      </c>
      <c r="BH248" s="18">
        <v>9.46630409108249</v>
      </c>
      <c r="BI248" s="15"/>
      <c r="BJ248" s="19">
        <f t="shared" ca="1" si="28"/>
        <v>0.94168428306502994</v>
      </c>
      <c r="BK248" s="18">
        <f t="shared" ca="1" si="29"/>
        <v>23.768859706787065</v>
      </c>
      <c r="BL248" s="17">
        <f t="shared" si="30"/>
        <v>3.470786718701552</v>
      </c>
      <c r="BM248" s="17">
        <f t="shared" ca="1" si="31"/>
        <v>2.7356731397472607</v>
      </c>
      <c r="BN248" s="16">
        <f t="shared" si="32"/>
        <v>2.6908145806536861</v>
      </c>
      <c r="BO248" s="15"/>
      <c r="BP248" s="2"/>
    </row>
    <row r="249" spans="1:68" x14ac:dyDescent="0.2">
      <c r="A249">
        <v>11.8</v>
      </c>
      <c r="B249">
        <v>2.1</v>
      </c>
      <c r="C249">
        <v>0.26373999999999997</v>
      </c>
      <c r="D249">
        <v>-2.7560000000000001E-2</v>
      </c>
      <c r="E249">
        <v>-2.9659999999999999E-2</v>
      </c>
      <c r="F249">
        <v>1.7808299999999999</v>
      </c>
      <c r="G249">
        <v>2.1992500000000001</v>
      </c>
      <c r="H249" s="15"/>
      <c r="I249" s="11">
        <f t="shared" si="26"/>
        <v>38.713910761154857</v>
      </c>
      <c r="J249" s="10">
        <f t="shared" si="27"/>
        <v>-33.658910761154857</v>
      </c>
      <c r="K249" s="6">
        <v>117</v>
      </c>
      <c r="L249" s="10">
        <v>4187.6640419947462</v>
      </c>
      <c r="M249" s="10">
        <v>2099.4750656168039</v>
      </c>
      <c r="N249" s="10">
        <v>16.776027996500439</v>
      </c>
      <c r="O249" s="10">
        <v>26.629941867726362</v>
      </c>
      <c r="P249" s="10">
        <v>26.792833846921543</v>
      </c>
      <c r="Q249" s="10">
        <v>0.89036663931062776</v>
      </c>
      <c r="R249" s="10">
        <v>3.3231521697094748</v>
      </c>
      <c r="S249" s="10">
        <v>11.311942999665328</v>
      </c>
      <c r="T249" s="14" t="s">
        <v>153</v>
      </c>
      <c r="U249" s="6">
        <v>5</v>
      </c>
      <c r="V249" s="14" t="s">
        <v>151</v>
      </c>
      <c r="W249" s="6">
        <v>4</v>
      </c>
      <c r="X249" s="14" t="s">
        <v>151</v>
      </c>
      <c r="Y249" s="6">
        <v>4</v>
      </c>
      <c r="Z249" s="14" t="s">
        <v>119</v>
      </c>
      <c r="AA249" s="9">
        <v>4</v>
      </c>
      <c r="AB249" s="7">
        <v>35.39008143003538</v>
      </c>
      <c r="AC249" s="6">
        <v>56.328128657738432</v>
      </c>
      <c r="AD249" s="13">
        <v>8.2817899122261895</v>
      </c>
      <c r="AE249" s="8">
        <v>2679.283384692154</v>
      </c>
      <c r="AF249" s="6">
        <v>2885.6553020463507</v>
      </c>
      <c r="AG249" s="6">
        <v>1786.1889231281029</v>
      </c>
      <c r="AH249" s="6">
        <v>0</v>
      </c>
      <c r="AI249" s="6">
        <v>3.0091911201509154</v>
      </c>
      <c r="AJ249" s="6"/>
      <c r="AK249" s="6"/>
      <c r="AL249" s="6"/>
      <c r="AM249" s="6"/>
      <c r="AN249" s="6">
        <v>13.314970933863181</v>
      </c>
      <c r="AO249" s="6">
        <v>6.8930868737820905</v>
      </c>
      <c r="AP249" s="6">
        <v>13.503322461896719</v>
      </c>
      <c r="AQ249" s="6">
        <v>114.66</v>
      </c>
      <c r="AR249" s="6"/>
      <c r="AS249" s="6"/>
      <c r="AT249" s="6">
        <v>7.8086715942184659</v>
      </c>
      <c r="AU249" s="6">
        <v>1</v>
      </c>
      <c r="AV249" s="10"/>
      <c r="AW249" s="13">
        <v>432.84829530695259</v>
      </c>
      <c r="AX249" s="1" t="s">
        <v>150</v>
      </c>
      <c r="AY249" s="17">
        <v>33.6589107611549</v>
      </c>
      <c r="AZ249" s="12">
        <v>0</v>
      </c>
      <c r="BA249" s="12">
        <v>100</v>
      </c>
      <c r="BB249" s="12">
        <v>0</v>
      </c>
      <c r="BC249" s="12">
        <v>0</v>
      </c>
      <c r="BD249" s="12">
        <v>100</v>
      </c>
      <c r="BE249" s="12">
        <v>0</v>
      </c>
      <c r="BF249" s="18">
        <v>35.39008143003538</v>
      </c>
      <c r="BG249" s="18">
        <v>56.328128657738432</v>
      </c>
      <c r="BH249" s="18">
        <v>8.2817899122261895</v>
      </c>
      <c r="BI249" s="15"/>
      <c r="BJ249" s="19">
        <f t="shared" ca="1" si="28"/>
        <v>0.94728925283061827</v>
      </c>
      <c r="BK249" s="18">
        <f t="shared" ca="1" si="29"/>
        <v>23.516677666582222</v>
      </c>
      <c r="BL249" s="17">
        <f t="shared" si="30"/>
        <v>3.6048689156988334</v>
      </c>
      <c r="BM249" s="17">
        <f t="shared" ca="1" si="31"/>
        <v>2.7498289124128883</v>
      </c>
      <c r="BN249" s="16">
        <f t="shared" si="32"/>
        <v>2.7030859447914826</v>
      </c>
      <c r="BO249" s="15"/>
      <c r="BP249" s="2"/>
    </row>
    <row r="250" spans="1:68" x14ac:dyDescent="0.2">
      <c r="A250">
        <v>11.85</v>
      </c>
      <c r="B250">
        <v>2.1</v>
      </c>
      <c r="C250">
        <v>0.26929999999999998</v>
      </c>
      <c r="D250">
        <v>4.086E-2</v>
      </c>
      <c r="E250">
        <v>-2.879E-2</v>
      </c>
      <c r="F250">
        <v>1.78318</v>
      </c>
      <c r="G250">
        <v>2.2010800000000001</v>
      </c>
      <c r="H250" s="15"/>
      <c r="I250" s="11">
        <f t="shared" si="26"/>
        <v>38.877952755905511</v>
      </c>
      <c r="J250" s="10">
        <f t="shared" si="27"/>
        <v>-33.822952755905511</v>
      </c>
      <c r="K250" s="6">
        <v>117</v>
      </c>
      <c r="L250" s="10">
        <v>4206.8569553805728</v>
      </c>
      <c r="M250" s="10">
        <v>2108.4317585301897</v>
      </c>
      <c r="N250" s="10">
        <v>16.847112860892388</v>
      </c>
      <c r="O250" s="10">
        <v>28.096342548963943</v>
      </c>
      <c r="P250" s="10">
        <v>28.262588753529531</v>
      </c>
      <c r="Q250" s="10">
        <v>1.3666675420599097</v>
      </c>
      <c r="R250" s="10">
        <v>4.8356063698844123</v>
      </c>
      <c r="S250" s="10">
        <v>11.544875317054888</v>
      </c>
      <c r="T250" s="14" t="s">
        <v>33</v>
      </c>
      <c r="U250" s="6">
        <v>3</v>
      </c>
      <c r="V250" s="14" t="s">
        <v>151</v>
      </c>
      <c r="W250" s="6">
        <v>4</v>
      </c>
      <c r="X250" s="14" t="s">
        <v>151</v>
      </c>
      <c r="Y250" s="6">
        <v>4</v>
      </c>
      <c r="Z250" s="14" t="s">
        <v>33</v>
      </c>
      <c r="AA250" s="9">
        <v>3</v>
      </c>
      <c r="AB250" s="7">
        <v>72.613810718027921</v>
      </c>
      <c r="AC250" s="6">
        <v>25.047184551319944</v>
      </c>
      <c r="AD250" s="13">
        <v>2.3390047306521344</v>
      </c>
      <c r="AE250" s="8">
        <v>2826.2588753529531</v>
      </c>
      <c r="AF250" s="6">
        <v>3057.4386490951833</v>
      </c>
      <c r="AG250" s="6">
        <v>1884.1725835686354</v>
      </c>
      <c r="AH250" s="6">
        <v>0</v>
      </c>
      <c r="AI250" s="6">
        <v>2.0679929744238126</v>
      </c>
      <c r="AJ250" s="6"/>
      <c r="AK250" s="6"/>
      <c r="AL250" s="6"/>
      <c r="AM250" s="6"/>
      <c r="AN250" s="6">
        <v>28.096342548963943</v>
      </c>
      <c r="AO250" s="6">
        <v>7.6096271883753506</v>
      </c>
      <c r="AP250" s="6">
        <v>14.189208084980448</v>
      </c>
      <c r="AQ250" s="6">
        <v>111.47500000000001</v>
      </c>
      <c r="AR250" s="6"/>
      <c r="AS250" s="6"/>
      <c r="AT250" s="6">
        <v>8.2536659897881872</v>
      </c>
      <c r="AU250" s="6">
        <v>1</v>
      </c>
      <c r="AV250" s="10"/>
      <c r="AW250" s="13">
        <v>458.61579736427746</v>
      </c>
      <c r="AX250" s="1" t="s">
        <v>150</v>
      </c>
      <c r="AY250" s="17">
        <v>33.822952755905497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72.613810718027921</v>
      </c>
      <c r="BG250" s="18">
        <v>25.047184551319944</v>
      </c>
      <c r="BH250" s="18">
        <v>2.3390047306521344</v>
      </c>
      <c r="BI250" s="15"/>
      <c r="BJ250" s="19">
        <f t="shared" ca="1" si="28"/>
        <v>0.98168634425766765</v>
      </c>
      <c r="BK250" s="18">
        <f t="shared" ca="1" si="29"/>
        <v>24.811368918162927</v>
      </c>
      <c r="BL250" s="17">
        <f t="shared" si="30"/>
        <v>5.2244320064133403</v>
      </c>
      <c r="BM250" s="17">
        <f t="shared" ca="1" si="31"/>
        <v>2.8395545582057098</v>
      </c>
      <c r="BN250" s="16">
        <f t="shared" si="32"/>
        <v>2.7937883537128303</v>
      </c>
      <c r="BO250" s="15"/>
      <c r="BP250" s="2"/>
    </row>
    <row r="251" spans="1:68" x14ac:dyDescent="0.2">
      <c r="A251">
        <v>11.9</v>
      </c>
      <c r="B251">
        <v>2.1</v>
      </c>
      <c r="C251">
        <v>0.30247000000000002</v>
      </c>
      <c r="D251">
        <v>3.9559999999999998E-2</v>
      </c>
      <c r="E251">
        <v>-3.456E-2</v>
      </c>
      <c r="F251">
        <v>1.7815000000000001</v>
      </c>
      <c r="G251">
        <v>2.1976499999999999</v>
      </c>
      <c r="H251" s="15"/>
      <c r="I251" s="11">
        <f t="shared" si="26"/>
        <v>39.041994750656166</v>
      </c>
      <c r="J251" s="10">
        <f t="shared" si="27"/>
        <v>-33.986994750656166</v>
      </c>
      <c r="K251" s="6">
        <v>117</v>
      </c>
      <c r="L251" s="10">
        <v>4226.0498687663994</v>
      </c>
      <c r="M251" s="10">
        <v>2117.3884514435754</v>
      </c>
      <c r="N251" s="10">
        <v>16.91819772528434</v>
      </c>
      <c r="O251" s="10">
        <v>36.844635821742834</v>
      </c>
      <c r="P251" s="10">
        <v>36.988636186782834</v>
      </c>
      <c r="Q251" s="10">
        <v>1.3576176856791133</v>
      </c>
      <c r="R251" s="10">
        <v>3.6703642676185817</v>
      </c>
      <c r="S251" s="10">
        <v>10.00002535</v>
      </c>
      <c r="T251" s="14" t="s">
        <v>153</v>
      </c>
      <c r="U251" s="6">
        <v>5</v>
      </c>
      <c r="V251" s="14" t="s">
        <v>151</v>
      </c>
      <c r="W251" s="6">
        <v>4</v>
      </c>
      <c r="X251" s="14" t="s">
        <v>151</v>
      </c>
      <c r="Y251" s="6">
        <v>4</v>
      </c>
      <c r="Z251" s="14" t="s">
        <v>119</v>
      </c>
      <c r="AA251" s="9">
        <v>4</v>
      </c>
      <c r="AB251" s="7">
        <v>34.369247546101263</v>
      </c>
      <c r="AC251" s="6">
        <v>56.948346330090899</v>
      </c>
      <c r="AD251" s="13">
        <v>8.6824061238078389</v>
      </c>
      <c r="AE251" s="8">
        <v>3698.8636186782833</v>
      </c>
      <c r="AF251" s="6">
        <v>4082.9034698669934</v>
      </c>
      <c r="AG251" s="6">
        <v>2465.9090791188555</v>
      </c>
      <c r="AH251" s="6">
        <v>0</v>
      </c>
      <c r="AI251" s="6">
        <v>2.7245252162636802</v>
      </c>
      <c r="AJ251" s="6"/>
      <c r="AK251" s="6"/>
      <c r="AL251" s="6"/>
      <c r="AM251" s="6"/>
      <c r="AN251" s="6">
        <v>18.422317910871417</v>
      </c>
      <c r="AO251" s="6">
        <v>9.1671500296668782</v>
      </c>
      <c r="AP251" s="6">
        <v>18.494318093391417</v>
      </c>
      <c r="AQ251" s="6">
        <v>114.66</v>
      </c>
      <c r="AR251" s="6"/>
      <c r="AS251" s="6"/>
      <c r="AT251" s="6">
        <v>11.123747482454865</v>
      </c>
      <c r="AU251" s="6">
        <v>1</v>
      </c>
      <c r="AV251" s="10"/>
      <c r="AW251" s="13">
        <v>612.43552048004892</v>
      </c>
      <c r="AX251" s="1" t="s">
        <v>150</v>
      </c>
      <c r="AY251" s="17">
        <v>33.986994750656201</v>
      </c>
      <c r="AZ251" s="12">
        <v>0</v>
      </c>
      <c r="BA251" s="12">
        <v>100</v>
      </c>
      <c r="BB251" s="12">
        <v>0</v>
      </c>
      <c r="BC251" s="12">
        <v>0</v>
      </c>
      <c r="BD251" s="12">
        <v>100</v>
      </c>
      <c r="BE251" s="12">
        <v>0</v>
      </c>
      <c r="BF251" s="18">
        <v>34.369247546101263</v>
      </c>
      <c r="BG251" s="18">
        <v>56.948346330090899</v>
      </c>
      <c r="BH251" s="18">
        <v>8.6824061238078389</v>
      </c>
      <c r="BI251" s="15"/>
      <c r="BJ251" s="19">
        <f t="shared" ca="1" si="28"/>
        <v>0.91440964385279511</v>
      </c>
      <c r="BK251" s="18">
        <f t="shared" ca="1" si="29"/>
        <v>32.938624961942843</v>
      </c>
      <c r="BL251" s="17">
        <f t="shared" si="30"/>
        <v>3.8927423403531072</v>
      </c>
      <c r="BM251" s="17">
        <f t="shared" ca="1" si="31"/>
        <v>2.6624198579829881</v>
      </c>
      <c r="BN251" s="16">
        <f t="shared" si="32"/>
        <v>2.6266768693746534</v>
      </c>
      <c r="BO251" s="15"/>
      <c r="BP251" s="2"/>
    </row>
    <row r="252" spans="1:68" x14ac:dyDescent="0.2">
      <c r="A252">
        <v>11.95</v>
      </c>
      <c r="B252">
        <v>2.1</v>
      </c>
      <c r="C252">
        <v>0.25314999999999999</v>
      </c>
      <c r="D252">
        <v>-2.1080000000000002E-2</v>
      </c>
      <c r="E252">
        <v>-2.776E-2</v>
      </c>
      <c r="F252">
        <v>1.7792300000000001</v>
      </c>
      <c r="G252">
        <v>2.1965499999999998</v>
      </c>
      <c r="H252" s="15"/>
      <c r="I252" s="11">
        <f t="shared" si="26"/>
        <v>39.20603674540682</v>
      </c>
      <c r="J252" s="10">
        <f t="shared" si="27"/>
        <v>-34.15103674540682</v>
      </c>
      <c r="K252" s="6">
        <v>117</v>
      </c>
      <c r="L252" s="10">
        <v>4245.242782152226</v>
      </c>
      <c r="M252" s="10">
        <v>2126.3451443569611</v>
      </c>
      <c r="N252" s="10">
        <v>16.989282589676289</v>
      </c>
      <c r="O252" s="10">
        <v>23.836923304002262</v>
      </c>
      <c r="P252" s="10">
        <v>24.007140602971901</v>
      </c>
      <c r="Q252" s="10">
        <v>0.93547669265490352</v>
      </c>
      <c r="R252" s="10">
        <v>3.8966601984207094</v>
      </c>
      <c r="S252" s="10">
        <v>11.820645761780456</v>
      </c>
      <c r="T252" s="14" t="s">
        <v>153</v>
      </c>
      <c r="U252" s="6">
        <v>4</v>
      </c>
      <c r="V252" s="14" t="s">
        <v>151</v>
      </c>
      <c r="W252" s="6">
        <v>4</v>
      </c>
      <c r="X252" s="14" t="s">
        <v>151</v>
      </c>
      <c r="Y252" s="6">
        <v>4</v>
      </c>
      <c r="Z252" s="14" t="s">
        <v>119</v>
      </c>
      <c r="AA252" s="9">
        <v>4</v>
      </c>
      <c r="AB252" s="7">
        <v>52.533516505999259</v>
      </c>
      <c r="AC252" s="6">
        <v>43.403814553833449</v>
      </c>
      <c r="AD252" s="13">
        <v>4.062668940167292</v>
      </c>
      <c r="AE252" s="8">
        <v>2400.7140602971899</v>
      </c>
      <c r="AF252" s="6">
        <v>2554.5397003959533</v>
      </c>
      <c r="AG252" s="6">
        <v>1600.4760401981268</v>
      </c>
      <c r="AH252" s="6">
        <v>0</v>
      </c>
      <c r="AI252" s="6">
        <v>2.5663002393826728</v>
      </c>
      <c r="AJ252" s="6"/>
      <c r="AK252" s="6"/>
      <c r="AL252" s="6"/>
      <c r="AM252" s="6"/>
      <c r="AN252" s="6">
        <v>15.891282202668174</v>
      </c>
      <c r="AO252" s="6">
        <v>6.4558809632555683</v>
      </c>
      <c r="AP252" s="6">
        <v>12.203332281386889</v>
      </c>
      <c r="AQ252" s="6">
        <v>114.66</v>
      </c>
      <c r="AR252" s="6"/>
      <c r="AS252" s="6"/>
      <c r="AT252" s="6">
        <v>6.7629404783574607</v>
      </c>
      <c r="AU252" s="6">
        <v>1</v>
      </c>
      <c r="AV252" s="10"/>
      <c r="AW252" s="13">
        <v>383.180955059393</v>
      </c>
      <c r="AX252" s="1" t="s">
        <v>150</v>
      </c>
      <c r="AY252" s="17">
        <v>34.151036745406799</v>
      </c>
      <c r="AZ252" s="12">
        <v>100</v>
      </c>
      <c r="BA252" s="12">
        <v>0</v>
      </c>
      <c r="BB252" s="12">
        <v>0</v>
      </c>
      <c r="BC252" s="12">
        <v>0</v>
      </c>
      <c r="BD252" s="12">
        <v>100</v>
      </c>
      <c r="BE252" s="12">
        <v>0</v>
      </c>
      <c r="BF252" s="18">
        <v>52.533516505999259</v>
      </c>
      <c r="BG252" s="18">
        <v>43.403814553833449</v>
      </c>
      <c r="BH252" s="18">
        <v>4.062668940167292</v>
      </c>
      <c r="BI252" s="15"/>
      <c r="BJ252" s="19">
        <f t="shared" ca="1" si="28"/>
        <v>0.9829813352390131</v>
      </c>
      <c r="BK252" s="18">
        <f t="shared" ca="1" si="29"/>
        <v>20.58521153956929</v>
      </c>
      <c r="BL252" s="17">
        <f t="shared" si="30"/>
        <v>4.2746047267348946</v>
      </c>
      <c r="BM252" s="17">
        <f t="shared" ca="1" si="31"/>
        <v>2.8418426165295334</v>
      </c>
      <c r="BN252" s="16">
        <f t="shared" si="32"/>
        <v>2.7841850199262348</v>
      </c>
      <c r="BO252" s="15"/>
      <c r="BP252" s="2"/>
    </row>
    <row r="253" spans="1:68" x14ac:dyDescent="0.2">
      <c r="A253">
        <v>12</v>
      </c>
      <c r="B253">
        <v>2.2000000000000002</v>
      </c>
      <c r="C253">
        <v>0.25319000000000003</v>
      </c>
      <c r="D253">
        <v>-3.3869999999999997E-2</v>
      </c>
      <c r="E253">
        <v>-2.6720000000000001E-2</v>
      </c>
      <c r="F253">
        <v>1.7792300000000001</v>
      </c>
      <c r="G253">
        <v>2.1978499999999999</v>
      </c>
      <c r="H253" s="15"/>
      <c r="I253" s="11">
        <f t="shared" si="26"/>
        <v>39.370078740157481</v>
      </c>
      <c r="J253" s="10">
        <f t="shared" si="27"/>
        <v>-34.315078740157482</v>
      </c>
      <c r="K253" s="6">
        <v>117</v>
      </c>
      <c r="L253" s="10">
        <v>4264.4356955380536</v>
      </c>
      <c r="M253" s="10">
        <v>2135.3018372703473</v>
      </c>
      <c r="N253" s="10">
        <v>17.060367454068242</v>
      </c>
      <c r="O253" s="10">
        <v>23.847472949191037</v>
      </c>
      <c r="P253" s="10">
        <v>24.021699896879326</v>
      </c>
      <c r="Q253" s="10">
        <v>0.84644002872384072</v>
      </c>
      <c r="R253" s="10">
        <v>3.5236475035382582</v>
      </c>
      <c r="S253" s="10">
        <v>12.099093589464525</v>
      </c>
      <c r="T253" s="14" t="s">
        <v>153</v>
      </c>
      <c r="U253" s="6">
        <v>5</v>
      </c>
      <c r="V253" s="14" t="s">
        <v>151</v>
      </c>
      <c r="W253" s="6">
        <v>4</v>
      </c>
      <c r="X253" s="14" t="s">
        <v>151</v>
      </c>
      <c r="Y253" s="6">
        <v>4</v>
      </c>
      <c r="Z253" s="14" t="s">
        <v>119</v>
      </c>
      <c r="AA253" s="9">
        <v>4</v>
      </c>
      <c r="AB253" s="7">
        <v>43.221595136152125</v>
      </c>
      <c r="AC253" s="6">
        <v>50.930399527721512</v>
      </c>
      <c r="AD253" s="13">
        <v>5.8480053361263646</v>
      </c>
      <c r="AE253" s="8">
        <v>2402.1699896879327</v>
      </c>
      <c r="AF253" s="6">
        <v>2555.1235635976604</v>
      </c>
      <c r="AG253" s="6">
        <v>1601.446659791955</v>
      </c>
      <c r="AH253" s="6">
        <v>0</v>
      </c>
      <c r="AI253" s="6">
        <v>2.8379683240047524</v>
      </c>
      <c r="AJ253" s="6"/>
      <c r="AK253" s="6"/>
      <c r="AL253" s="6"/>
      <c r="AM253" s="6"/>
      <c r="AN253" s="6">
        <v>11.923736474595518</v>
      </c>
      <c r="AO253" s="6">
        <v>6.3735718924291005</v>
      </c>
      <c r="AP253" s="6">
        <v>12.210126618543686</v>
      </c>
      <c r="AQ253" s="6">
        <v>114.66</v>
      </c>
      <c r="AR253" s="6"/>
      <c r="AS253" s="6"/>
      <c r="AT253" s="6">
        <v>6.7293761812603794</v>
      </c>
      <c r="AU253" s="6">
        <v>1</v>
      </c>
      <c r="AV253" s="10"/>
      <c r="AW253" s="13">
        <v>383.26853453964907</v>
      </c>
      <c r="AX253" s="1" t="s">
        <v>150</v>
      </c>
      <c r="AY253" s="17">
        <v>34.315078740157503</v>
      </c>
      <c r="AZ253" s="12">
        <v>0</v>
      </c>
      <c r="BA253" s="12">
        <v>100</v>
      </c>
      <c r="BB253" s="12">
        <v>0</v>
      </c>
      <c r="BC253" s="12">
        <v>0</v>
      </c>
      <c r="BD253" s="12">
        <v>100</v>
      </c>
      <c r="BE253" s="12">
        <v>0</v>
      </c>
      <c r="BF253" s="18">
        <v>43.221595136152125</v>
      </c>
      <c r="BG253" s="18">
        <v>50.930399527721512</v>
      </c>
      <c r="BH253" s="18">
        <v>5.8480053361263646</v>
      </c>
      <c r="BI253" s="15"/>
      <c r="BJ253" s="19">
        <f t="shared" ca="1" si="28"/>
        <v>0.97294991368531236</v>
      </c>
      <c r="BK253" s="18">
        <f t="shared" ca="1" si="29"/>
        <v>20.506460031375422</v>
      </c>
      <c r="BL253" s="17">
        <f t="shared" si="30"/>
        <v>3.8668801154125272</v>
      </c>
      <c r="BM253" s="17">
        <f t="shared" ca="1" si="31"/>
        <v>2.8149579920316721</v>
      </c>
      <c r="BN253" s="16">
        <f t="shared" si="32"/>
        <v>2.7557625862096375</v>
      </c>
      <c r="BO253" s="15"/>
      <c r="BP253" s="2"/>
    </row>
    <row r="254" spans="1:68" x14ac:dyDescent="0.2">
      <c r="A254">
        <v>12.05</v>
      </c>
      <c r="B254">
        <v>2.1</v>
      </c>
      <c r="C254">
        <v>0.26558999999999999</v>
      </c>
      <c r="D254">
        <v>-2.7529999999999999E-2</v>
      </c>
      <c r="E254">
        <v>-2.5930000000000002E-2</v>
      </c>
      <c r="F254">
        <v>1.7821499999999999</v>
      </c>
      <c r="G254">
        <v>2.20113</v>
      </c>
      <c r="H254" s="15"/>
      <c r="I254" s="11">
        <f t="shared" si="26"/>
        <v>39.534120734908136</v>
      </c>
      <c r="J254" s="10">
        <f t="shared" si="27"/>
        <v>-34.479120734908136</v>
      </c>
      <c r="K254" s="6">
        <v>117</v>
      </c>
      <c r="L254" s="10">
        <v>4283.6286089238802</v>
      </c>
      <c r="M254" s="10">
        <v>2144.258530183733</v>
      </c>
      <c r="N254" s="10">
        <v>17.131452318460191</v>
      </c>
      <c r="O254" s="10">
        <v>27.117862957706496</v>
      </c>
      <c r="P254" s="10">
        <v>27.295135696248376</v>
      </c>
      <c r="Q254" s="10">
        <v>0.89057548215018456</v>
      </c>
      <c r="R254" s="10">
        <v>3.2627626111145918</v>
      </c>
      <c r="S254" s="10">
        <v>12.310606843186079</v>
      </c>
      <c r="T254" s="14" t="s">
        <v>153</v>
      </c>
      <c r="U254" s="6">
        <v>5</v>
      </c>
      <c r="V254" s="14" t="s">
        <v>151</v>
      </c>
      <c r="W254" s="6">
        <v>4</v>
      </c>
      <c r="X254" s="14" t="s">
        <v>151</v>
      </c>
      <c r="Y254" s="6">
        <v>4</v>
      </c>
      <c r="Z254" s="14" t="s">
        <v>119</v>
      </c>
      <c r="AA254" s="9">
        <v>4</v>
      </c>
      <c r="AB254" s="7">
        <v>33.595669381902844</v>
      </c>
      <c r="AC254" s="6">
        <v>57.403376906252781</v>
      </c>
      <c r="AD254" s="13">
        <v>9.0009537118443763</v>
      </c>
      <c r="AE254" s="8">
        <v>2729.5135696248376</v>
      </c>
      <c r="AF254" s="6">
        <v>2939.1046627360297</v>
      </c>
      <c r="AG254" s="6">
        <v>1819.6757130832252</v>
      </c>
      <c r="AH254" s="6">
        <v>0</v>
      </c>
      <c r="AI254" s="6">
        <v>3.0648873950973412</v>
      </c>
      <c r="AJ254" s="6"/>
      <c r="AK254" s="6"/>
      <c r="AL254" s="6"/>
      <c r="AM254" s="6"/>
      <c r="AN254" s="6">
        <v>13.558931478853248</v>
      </c>
      <c r="AO254" s="6">
        <v>7.0122675378109136</v>
      </c>
      <c r="AP254" s="6">
        <v>13.737729991582576</v>
      </c>
      <c r="AQ254" s="6">
        <v>114.66</v>
      </c>
      <c r="AR254" s="6"/>
      <c r="AS254" s="6"/>
      <c r="AT254" s="6">
        <v>7.7546880370064715</v>
      </c>
      <c r="AU254" s="6">
        <v>1</v>
      </c>
      <c r="AV254" s="10"/>
      <c r="AW254" s="13">
        <v>440.86569941040443</v>
      </c>
      <c r="AX254" s="1" t="s">
        <v>150</v>
      </c>
      <c r="AY254" s="17">
        <v>34.479120734908101</v>
      </c>
      <c r="AZ254" s="12">
        <v>0</v>
      </c>
      <c r="BA254" s="12">
        <v>100</v>
      </c>
      <c r="BB254" s="12">
        <v>0</v>
      </c>
      <c r="BC254" s="12">
        <v>0</v>
      </c>
      <c r="BD254" s="12">
        <v>100</v>
      </c>
      <c r="BE254" s="12">
        <v>0</v>
      </c>
      <c r="BF254" s="18">
        <v>33.595669381902844</v>
      </c>
      <c r="BG254" s="18">
        <v>57.403376906252781</v>
      </c>
      <c r="BH254" s="18">
        <v>9.0009537118443763</v>
      </c>
      <c r="BI254" s="15"/>
      <c r="BJ254" s="19">
        <f t="shared" ca="1" si="28"/>
        <v>0.94664865296208878</v>
      </c>
      <c r="BK254" s="18">
        <f t="shared" ca="1" si="29"/>
        <v>23.475335807053924</v>
      </c>
      <c r="BL254" s="17">
        <f t="shared" si="30"/>
        <v>3.5405880133229366</v>
      </c>
      <c r="BM254" s="17">
        <f t="shared" ca="1" si="31"/>
        <v>2.7453703775875571</v>
      </c>
      <c r="BN254" s="16">
        <f t="shared" si="32"/>
        <v>2.6917853028219105</v>
      </c>
      <c r="BO254" s="15"/>
      <c r="BP254" s="2"/>
    </row>
    <row r="255" spans="1:68" x14ac:dyDescent="0.2">
      <c r="A255">
        <v>12.1</v>
      </c>
      <c r="B255">
        <v>2.1</v>
      </c>
      <c r="C255">
        <v>0.28344999999999998</v>
      </c>
      <c r="D255">
        <v>-1.3780000000000001E-2</v>
      </c>
      <c r="E255">
        <v>-2.537E-2</v>
      </c>
      <c r="F255">
        <v>1.77965</v>
      </c>
      <c r="G255">
        <v>2.2022499999999998</v>
      </c>
      <c r="H255" s="15"/>
      <c r="I255" s="11">
        <f t="shared" si="26"/>
        <v>39.69816272965879</v>
      </c>
      <c r="J255" s="10">
        <f t="shared" si="27"/>
        <v>-34.643162729658791</v>
      </c>
      <c r="K255" s="6">
        <v>117</v>
      </c>
      <c r="L255" s="10">
        <v>4302.8215223097068</v>
      </c>
      <c r="M255" s="10">
        <v>2153.2152230971187</v>
      </c>
      <c r="N255" s="10">
        <v>17.20253718285214</v>
      </c>
      <c r="O255" s="10">
        <v>31.828279534487645</v>
      </c>
      <c r="P255" s="10">
        <v>32.00771131464726</v>
      </c>
      <c r="Q255" s="10">
        <v>0.98629511694706584</v>
      </c>
      <c r="R255" s="10">
        <v>3.0814296819020632</v>
      </c>
      <c r="S255" s="10">
        <v>12.460540288862115</v>
      </c>
      <c r="T255" s="14" t="s">
        <v>153</v>
      </c>
      <c r="U255" s="6">
        <v>5</v>
      </c>
      <c r="V255" s="14" t="s">
        <v>151</v>
      </c>
      <c r="W255" s="6">
        <v>4</v>
      </c>
      <c r="X255" s="14" t="s">
        <v>151</v>
      </c>
      <c r="Y255" s="6">
        <v>4</v>
      </c>
      <c r="Z255" s="14" t="s">
        <v>119</v>
      </c>
      <c r="AA255" s="9">
        <v>4</v>
      </c>
      <c r="AB255" s="7">
        <v>25.751224765443631</v>
      </c>
      <c r="AC255" s="6">
        <v>61.14582121715641</v>
      </c>
      <c r="AD255" s="13">
        <v>13.102954017399957</v>
      </c>
      <c r="AE255" s="8">
        <v>3200.7711314647258</v>
      </c>
      <c r="AF255" s="6">
        <v>3492.3963288190844</v>
      </c>
      <c r="AG255" s="6">
        <v>2133.847420976484</v>
      </c>
      <c r="AH255" s="6">
        <v>0</v>
      </c>
      <c r="AI255" s="6">
        <v>3.2452468601611364</v>
      </c>
      <c r="AJ255" s="6"/>
      <c r="AK255" s="6"/>
      <c r="AL255" s="6"/>
      <c r="AM255" s="6"/>
      <c r="AN255" s="6">
        <v>15.914139767243823</v>
      </c>
      <c r="AO255" s="6">
        <v>7.9516502750387339</v>
      </c>
      <c r="AP255" s="6">
        <v>16.00385565732363</v>
      </c>
      <c r="AQ255" s="6">
        <v>114.66</v>
      </c>
      <c r="AR255" s="6"/>
      <c r="AS255" s="6"/>
      <c r="AT255" s="6">
        <v>9.2464608072404815</v>
      </c>
      <c r="AU255" s="6">
        <v>1</v>
      </c>
      <c r="AV255" s="10"/>
      <c r="AW255" s="13">
        <v>523.8594493228627</v>
      </c>
      <c r="AX255" s="1" t="s">
        <v>150</v>
      </c>
      <c r="AY255" s="17">
        <v>34.643162729658798</v>
      </c>
      <c r="AZ255" s="12">
        <v>0</v>
      </c>
      <c r="BA255" s="12">
        <v>100</v>
      </c>
      <c r="BB255" s="12">
        <v>0</v>
      </c>
      <c r="BC255" s="12">
        <v>0</v>
      </c>
      <c r="BD255" s="12">
        <v>100</v>
      </c>
      <c r="BE255" s="12">
        <v>0</v>
      </c>
      <c r="BF255" s="18">
        <v>25.751224765443631</v>
      </c>
      <c r="BG255" s="18">
        <v>61.14582121715641</v>
      </c>
      <c r="BH255" s="18">
        <v>13.102954017399957</v>
      </c>
      <c r="BI255" s="15"/>
      <c r="BJ255" s="19">
        <f t="shared" ca="1" si="28"/>
        <v>0.91826536227209166</v>
      </c>
      <c r="BK255" s="18">
        <f t="shared" ca="1" si="29"/>
        <v>27.767091159039779</v>
      </c>
      <c r="BL255" s="17">
        <f t="shared" si="30"/>
        <v>3.3034739691877038</v>
      </c>
      <c r="BM255" s="17">
        <f t="shared" ca="1" si="31"/>
        <v>2.6703181175613588</v>
      </c>
      <c r="BN255" s="16">
        <f t="shared" si="32"/>
        <v>2.623001762256234</v>
      </c>
      <c r="BO255" s="15"/>
      <c r="BP255" s="2"/>
    </row>
    <row r="256" spans="1:68" x14ac:dyDescent="0.2">
      <c r="A256">
        <v>12.15</v>
      </c>
      <c r="B256">
        <v>2.2000000000000002</v>
      </c>
      <c r="C256">
        <v>0.26212000000000002</v>
      </c>
      <c r="D256">
        <v>-1.6830000000000001E-2</v>
      </c>
      <c r="E256">
        <v>-2.3820000000000001E-2</v>
      </c>
      <c r="F256">
        <v>1.78145</v>
      </c>
      <c r="G256">
        <v>2.2033800000000001</v>
      </c>
      <c r="H256" s="15"/>
      <c r="I256" s="11">
        <f t="shared" si="26"/>
        <v>39.862204724409445</v>
      </c>
      <c r="J256" s="10">
        <f t="shared" si="27"/>
        <v>-34.807204724409445</v>
      </c>
      <c r="K256" s="6">
        <v>117</v>
      </c>
      <c r="L256" s="10">
        <v>4322.0144356955334</v>
      </c>
      <c r="M256" s="10">
        <v>2162.1719160105044</v>
      </c>
      <c r="N256" s="10">
        <v>17.273622047244093</v>
      </c>
      <c r="O256" s="10">
        <v>26.202681237581611</v>
      </c>
      <c r="P256" s="10">
        <v>26.388088936504598</v>
      </c>
      <c r="Q256" s="10">
        <v>0.96506276159212123</v>
      </c>
      <c r="R256" s="10">
        <v>3.657190802692341</v>
      </c>
      <c r="S256" s="10">
        <v>12.875534647429721</v>
      </c>
      <c r="T256" s="14" t="s">
        <v>153</v>
      </c>
      <c r="U256" s="6">
        <v>5</v>
      </c>
      <c r="V256" s="14" t="s">
        <v>151</v>
      </c>
      <c r="W256" s="6">
        <v>4</v>
      </c>
      <c r="X256" s="14" t="s">
        <v>151</v>
      </c>
      <c r="Y256" s="6">
        <v>4</v>
      </c>
      <c r="Z256" s="14" t="s">
        <v>119</v>
      </c>
      <c r="AA256" s="9">
        <v>4</v>
      </c>
      <c r="AB256" s="7">
        <v>43.780395832532612</v>
      </c>
      <c r="AC256" s="6">
        <v>50.508132670892877</v>
      </c>
      <c r="AD256" s="13">
        <v>5.7114714965745073</v>
      </c>
      <c r="AE256" s="8">
        <v>2638.80889365046</v>
      </c>
      <c r="AF256" s="6">
        <v>2830.1352894266643</v>
      </c>
      <c r="AG256" s="6">
        <v>1759.2059291003065</v>
      </c>
      <c r="AH256" s="6">
        <v>0</v>
      </c>
      <c r="AI256" s="6">
        <v>2.7343391525096878</v>
      </c>
      <c r="AJ256" s="6"/>
      <c r="AK256" s="6"/>
      <c r="AL256" s="6"/>
      <c r="AM256" s="6"/>
      <c r="AN256" s="6">
        <v>13.101340618790806</v>
      </c>
      <c r="AO256" s="6">
        <v>6.9391383628402359</v>
      </c>
      <c r="AP256" s="6">
        <v>13.314441503702145</v>
      </c>
      <c r="AQ256" s="6">
        <v>114.66</v>
      </c>
      <c r="AR256" s="6"/>
      <c r="AS256" s="6"/>
      <c r="AT256" s="6">
        <v>7.3766923851522668</v>
      </c>
      <c r="AU256" s="6">
        <v>1</v>
      </c>
      <c r="AV256" s="10"/>
      <c r="AW256" s="13">
        <v>424.52029341399964</v>
      </c>
      <c r="AX256" s="1" t="s">
        <v>150</v>
      </c>
      <c r="AY256" s="17">
        <v>34.807204724409402</v>
      </c>
      <c r="AZ256" s="12">
        <v>0</v>
      </c>
      <c r="BA256" s="12">
        <v>100</v>
      </c>
      <c r="BB256" s="12">
        <v>0</v>
      </c>
      <c r="BC256" s="12">
        <v>0</v>
      </c>
      <c r="BD256" s="12">
        <v>100</v>
      </c>
      <c r="BE256" s="12">
        <v>0</v>
      </c>
      <c r="BF256" s="18">
        <v>43.780395832532612</v>
      </c>
      <c r="BG256" s="18">
        <v>50.508132670892877</v>
      </c>
      <c r="BH256" s="18">
        <v>5.7114714965745073</v>
      </c>
      <c r="BI256" s="15"/>
      <c r="BJ256" s="19">
        <f t="shared" ca="1" si="28"/>
        <v>0.96547494911550857</v>
      </c>
      <c r="BK256" s="18">
        <f t="shared" ca="1" si="29"/>
        <v>22.425194450262325</v>
      </c>
      <c r="BL256" s="17">
        <f t="shared" si="30"/>
        <v>3.9834049053004352</v>
      </c>
      <c r="BM256" s="17">
        <f t="shared" ca="1" si="31"/>
        <v>2.7936723602475335</v>
      </c>
      <c r="BN256" s="16">
        <f t="shared" si="32"/>
        <v>2.7350809931090003</v>
      </c>
      <c r="BO256" s="15"/>
      <c r="BP256" s="2"/>
    </row>
    <row r="257" spans="1:68" x14ac:dyDescent="0.2">
      <c r="A257">
        <v>12.2</v>
      </c>
      <c r="B257">
        <v>2.1</v>
      </c>
      <c r="C257">
        <v>0.26500000000000001</v>
      </c>
      <c r="D257">
        <v>-3.1329999999999997E-2</v>
      </c>
      <c r="E257">
        <v>-2.23E-2</v>
      </c>
      <c r="F257">
        <v>1.7809299999999999</v>
      </c>
      <c r="G257">
        <v>2.2049300000000001</v>
      </c>
      <c r="H257" s="15"/>
      <c r="I257" s="11">
        <f t="shared" si="26"/>
        <v>40.026246719160099</v>
      </c>
      <c r="J257" s="10">
        <f t="shared" si="27"/>
        <v>-34.971246719160099</v>
      </c>
      <c r="K257" s="6">
        <v>117</v>
      </c>
      <c r="L257" s="10">
        <v>4341.20734908136</v>
      </c>
      <c r="M257" s="10">
        <v>2171.1286089238902</v>
      </c>
      <c r="N257" s="10">
        <v>17.344706911636042</v>
      </c>
      <c r="O257" s="10">
        <v>26.962255691172299</v>
      </c>
      <c r="P257" s="10">
        <v>27.153523645914852</v>
      </c>
      <c r="Q257" s="10">
        <v>0.86412205580631907</v>
      </c>
      <c r="R257" s="10">
        <v>3.1823569827421752</v>
      </c>
      <c r="S257" s="10">
        <v>13.282496857121821</v>
      </c>
      <c r="T257" s="14" t="s">
        <v>153</v>
      </c>
      <c r="U257" s="6">
        <v>5</v>
      </c>
      <c r="V257" s="14" t="s">
        <v>151</v>
      </c>
      <c r="W257" s="6">
        <v>4</v>
      </c>
      <c r="X257" s="14" t="s">
        <v>151</v>
      </c>
      <c r="Y257" s="6">
        <v>4</v>
      </c>
      <c r="Z257" s="14" t="s">
        <v>119</v>
      </c>
      <c r="AA257" s="9">
        <v>4</v>
      </c>
      <c r="AB257" s="7">
        <v>32.042313040036092</v>
      </c>
      <c r="AC257" s="6">
        <v>58.275782713051996</v>
      </c>
      <c r="AD257" s="13">
        <v>9.6819042469119161</v>
      </c>
      <c r="AE257" s="8">
        <v>2715.3523645914852</v>
      </c>
      <c r="AF257" s="6">
        <v>2919.0574368051748</v>
      </c>
      <c r="AG257" s="6">
        <v>1810.2349097276569</v>
      </c>
      <c r="AH257" s="6">
        <v>0</v>
      </c>
      <c r="AI257" s="6">
        <v>3.1423250296021767</v>
      </c>
      <c r="AJ257" s="6"/>
      <c r="AK257" s="6"/>
      <c r="AL257" s="6"/>
      <c r="AM257" s="6"/>
      <c r="AN257" s="6">
        <v>13.481127845586149</v>
      </c>
      <c r="AO257" s="6">
        <v>6.9761749215892772</v>
      </c>
      <c r="AP257" s="6">
        <v>13.671644368093599</v>
      </c>
      <c r="AQ257" s="6">
        <v>114.66</v>
      </c>
      <c r="AR257" s="6"/>
      <c r="AS257" s="6"/>
      <c r="AT257" s="6">
        <v>7.5813760869502076</v>
      </c>
      <c r="AU257" s="6">
        <v>1</v>
      </c>
      <c r="AV257" s="10"/>
      <c r="AW257" s="13">
        <v>437.85861552077625</v>
      </c>
      <c r="AX257" s="1" t="s">
        <v>150</v>
      </c>
      <c r="AY257" s="17">
        <v>34.971246719160099</v>
      </c>
      <c r="AZ257" s="12">
        <v>0</v>
      </c>
      <c r="BA257" s="12">
        <v>100</v>
      </c>
      <c r="BB257" s="12">
        <v>0</v>
      </c>
      <c r="BC257" s="12">
        <v>0</v>
      </c>
      <c r="BD257" s="12">
        <v>100</v>
      </c>
      <c r="BE257" s="12">
        <v>0</v>
      </c>
      <c r="BF257" s="18">
        <v>32.042313040036092</v>
      </c>
      <c r="BG257" s="18">
        <v>58.275782713051996</v>
      </c>
      <c r="BH257" s="18">
        <v>9.6819042469119161</v>
      </c>
      <c r="BI257" s="15"/>
      <c r="BJ257" s="19">
        <f t="shared" ca="1" si="28"/>
        <v>0.94715815887495813</v>
      </c>
      <c r="BK257" s="18">
        <f t="shared" ca="1" si="29"/>
        <v>23.042762255287773</v>
      </c>
      <c r="BL257" s="17">
        <f t="shared" si="30"/>
        <v>3.458851314403776</v>
      </c>
      <c r="BM257" s="17">
        <f t="shared" ca="1" si="31"/>
        <v>2.7450413612435054</v>
      </c>
      <c r="BN257" s="16">
        <f t="shared" si="32"/>
        <v>2.6865521002728521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0.27250000000000002</v>
      </c>
      <c r="D258">
        <v>-2.3959999999999999E-2</v>
      </c>
      <c r="E258">
        <v>-2.06E-2</v>
      </c>
      <c r="F258">
        <v>1.7782500000000001</v>
      </c>
      <c r="G258">
        <v>2.2049500000000002</v>
      </c>
      <c r="H258" s="15"/>
      <c r="I258" s="11">
        <f t="shared" si="26"/>
        <v>40.190288713910761</v>
      </c>
      <c r="J258" s="10">
        <f t="shared" si="27"/>
        <v>-35.135288713910761</v>
      </c>
      <c r="K258" s="6">
        <v>117</v>
      </c>
      <c r="L258" s="10">
        <v>4360.4002624671875</v>
      </c>
      <c r="M258" s="10">
        <v>2180.0853018372763</v>
      </c>
      <c r="N258" s="10">
        <v>17.415791776027998</v>
      </c>
      <c r="O258" s="10">
        <v>28.94031416406472</v>
      </c>
      <c r="P258" s="10">
        <v>29.138136352289685</v>
      </c>
      <c r="Q258" s="10">
        <v>0.91542778005744752</v>
      </c>
      <c r="R258" s="10">
        <v>3.141682669713751</v>
      </c>
      <c r="S258" s="10">
        <v>13.737651960066934</v>
      </c>
      <c r="T258" s="14" t="s">
        <v>153</v>
      </c>
      <c r="U258" s="6">
        <v>5</v>
      </c>
      <c r="V258" s="14" t="s">
        <v>151</v>
      </c>
      <c r="W258" s="6">
        <v>4</v>
      </c>
      <c r="X258" s="14" t="s">
        <v>151</v>
      </c>
      <c r="Y258" s="6">
        <v>4</v>
      </c>
      <c r="Z258" s="14" t="s">
        <v>119</v>
      </c>
      <c r="AA258" s="9">
        <v>4</v>
      </c>
      <c r="AB258" s="7">
        <v>29.357921534460417</v>
      </c>
      <c r="AC258" s="6">
        <v>59.64110525762257</v>
      </c>
      <c r="AD258" s="13">
        <v>11.000973207917012</v>
      </c>
      <c r="AE258" s="8">
        <v>2913.8136352289685</v>
      </c>
      <c r="AF258" s="6">
        <v>3151.4122897089301</v>
      </c>
      <c r="AG258" s="6">
        <v>1942.542423485979</v>
      </c>
      <c r="AH258" s="6">
        <v>0</v>
      </c>
      <c r="AI258" s="6">
        <v>3.1830076590488794</v>
      </c>
      <c r="AJ258" s="6"/>
      <c r="AK258" s="6"/>
      <c r="AL258" s="6"/>
      <c r="AM258" s="6"/>
      <c r="AN258" s="6">
        <v>14.47015708203236</v>
      </c>
      <c r="AO258" s="6">
        <v>7.3894217616445248</v>
      </c>
      <c r="AP258" s="6">
        <v>14.597796964401853</v>
      </c>
      <c r="AQ258" s="6">
        <v>114.66</v>
      </c>
      <c r="AR258" s="6"/>
      <c r="AS258" s="6"/>
      <c r="AT258" s="6">
        <v>8.1745465152312295</v>
      </c>
      <c r="AU258" s="6">
        <v>1</v>
      </c>
      <c r="AV258" s="10"/>
      <c r="AW258" s="13">
        <v>472.71184345633952</v>
      </c>
      <c r="AX258" s="1" t="s">
        <v>150</v>
      </c>
      <c r="AY258" s="17">
        <v>35.135288713910803</v>
      </c>
      <c r="AZ258" s="12">
        <v>0</v>
      </c>
      <c r="BA258" s="12">
        <v>100</v>
      </c>
      <c r="BB258" s="12">
        <v>0</v>
      </c>
      <c r="BC258" s="12">
        <v>0</v>
      </c>
      <c r="BD258" s="12">
        <v>100</v>
      </c>
      <c r="BE258" s="12">
        <v>0</v>
      </c>
      <c r="BF258" s="18">
        <v>29.357921534460417</v>
      </c>
      <c r="BG258" s="18">
        <v>59.64110525762257</v>
      </c>
      <c r="BH258" s="18">
        <v>11.000973207917012</v>
      </c>
      <c r="BI258" s="15"/>
      <c r="BJ258" s="19">
        <f t="shared" ca="1" si="28"/>
        <v>0.93622297545491118</v>
      </c>
      <c r="BK258" s="18">
        <f t="shared" ca="1" si="29"/>
        <v>24.775204727581961</v>
      </c>
      <c r="BL258" s="17">
        <f t="shared" si="30"/>
        <v>3.3957635797892882</v>
      </c>
      <c r="BM258" s="17">
        <f t="shared" ca="1" si="31"/>
        <v>2.7157846583562839</v>
      </c>
      <c r="BN258" s="16">
        <f t="shared" si="32"/>
        <v>2.6595063742942191</v>
      </c>
      <c r="BO258" s="15"/>
      <c r="BP258" s="2"/>
    </row>
    <row r="259" spans="1:68" x14ac:dyDescent="0.2">
      <c r="A259">
        <v>12.3</v>
      </c>
      <c r="B259">
        <v>2.2000000000000002</v>
      </c>
      <c r="C259">
        <v>0.25929000000000002</v>
      </c>
      <c r="D259">
        <v>-1.477E-2</v>
      </c>
      <c r="E259">
        <v>-2.0230000000000001E-2</v>
      </c>
      <c r="F259">
        <v>1.7785500000000001</v>
      </c>
      <c r="G259">
        <v>2.2054</v>
      </c>
      <c r="H259" s="15"/>
      <c r="I259" s="11">
        <f t="shared" si="26"/>
        <v>40.354330708661415</v>
      </c>
      <c r="J259" s="10">
        <f t="shared" si="27"/>
        <v>-35.299330708661415</v>
      </c>
      <c r="K259" s="6">
        <v>117</v>
      </c>
      <c r="L259" s="10">
        <v>4379.5931758530141</v>
      </c>
      <c r="M259" s="10">
        <v>2189.0419947506621</v>
      </c>
      <c r="N259" s="10">
        <v>17.486876640419947</v>
      </c>
      <c r="O259" s="10">
        <v>25.456293840476871</v>
      </c>
      <c r="P259" s="10">
        <v>25.655542538342125</v>
      </c>
      <c r="Q259" s="10">
        <v>0.97940330324169045</v>
      </c>
      <c r="R259" s="10">
        <v>3.8175115641307351</v>
      </c>
      <c r="S259" s="10">
        <v>13.836715129531461</v>
      </c>
      <c r="T259" s="14" t="s">
        <v>153</v>
      </c>
      <c r="U259" s="6">
        <v>4</v>
      </c>
      <c r="V259" s="14" t="s">
        <v>151</v>
      </c>
      <c r="W259" s="6">
        <v>4</v>
      </c>
      <c r="X259" s="14" t="s">
        <v>151</v>
      </c>
      <c r="Y259" s="6">
        <v>4</v>
      </c>
      <c r="Z259" s="14" t="s">
        <v>119</v>
      </c>
      <c r="AA259" s="9">
        <v>4</v>
      </c>
      <c r="AB259" s="7">
        <v>48.680807783990176</v>
      </c>
      <c r="AC259" s="6">
        <v>46.634350031336048</v>
      </c>
      <c r="AD259" s="13">
        <v>4.6848421846737747</v>
      </c>
      <c r="AE259" s="8">
        <v>2565.5542538342124</v>
      </c>
      <c r="AF259" s="6">
        <v>2740.566375515933</v>
      </c>
      <c r="AG259" s="6">
        <v>1710.3695025561417</v>
      </c>
      <c r="AH259" s="6">
        <v>0</v>
      </c>
      <c r="AI259" s="6">
        <v>2.6195074545313251</v>
      </c>
      <c r="AJ259" s="6"/>
      <c r="AK259" s="6"/>
      <c r="AL259" s="6"/>
      <c r="AM259" s="6"/>
      <c r="AN259" s="6">
        <v>16.970862560317915</v>
      </c>
      <c r="AO259" s="6">
        <v>6.8388940782785861</v>
      </c>
      <c r="AP259" s="6">
        <v>12.972586517892992</v>
      </c>
      <c r="AQ259" s="6">
        <v>114.66</v>
      </c>
      <c r="AR259" s="6"/>
      <c r="AS259" s="6"/>
      <c r="AT259" s="6">
        <v>7.0237023714806854</v>
      </c>
      <c r="AU259" s="6">
        <v>1</v>
      </c>
      <c r="AV259" s="10"/>
      <c r="AW259" s="13">
        <v>411.08495632738993</v>
      </c>
      <c r="AX259" s="1" t="s">
        <v>150</v>
      </c>
      <c r="AY259" s="17">
        <v>35.299330708661401</v>
      </c>
      <c r="AZ259" s="12">
        <v>100</v>
      </c>
      <c r="BA259" s="12">
        <v>0</v>
      </c>
      <c r="BB259" s="12">
        <v>0</v>
      </c>
      <c r="BC259" s="12">
        <v>0</v>
      </c>
      <c r="BD259" s="12">
        <v>100</v>
      </c>
      <c r="BE259" s="12">
        <v>0</v>
      </c>
      <c r="BF259" s="18">
        <v>48.680807783990176</v>
      </c>
      <c r="BG259" s="18">
        <v>46.634350031336048</v>
      </c>
      <c r="BH259" s="18">
        <v>4.6848421846737747</v>
      </c>
      <c r="BI259" s="15"/>
      <c r="BJ259" s="19">
        <f t="shared" ca="1" si="28"/>
        <v>0.9766927039301041</v>
      </c>
      <c r="BK259" s="18">
        <f t="shared" ca="1" si="29"/>
        <v>21.455303551690882</v>
      </c>
      <c r="BL259" s="17">
        <f t="shared" si="30"/>
        <v>4.1737573794211453</v>
      </c>
      <c r="BM259" s="17">
        <f t="shared" ca="1" si="31"/>
        <v>2.8214489840654933</v>
      </c>
      <c r="BN259" s="16">
        <f t="shared" si="32"/>
        <v>2.7565065892163716</v>
      </c>
      <c r="BO259" s="15"/>
      <c r="BP259" s="2"/>
    </row>
    <row r="260" spans="1:68" x14ac:dyDescent="0.2">
      <c r="A260">
        <v>12.35</v>
      </c>
      <c r="B260">
        <v>2.2000000000000002</v>
      </c>
      <c r="C260">
        <v>0.25069999999999998</v>
      </c>
      <c r="D260">
        <v>-2.8570000000000002E-2</v>
      </c>
      <c r="E260">
        <v>-2.0729999999999998E-2</v>
      </c>
      <c r="F260">
        <v>1.77735</v>
      </c>
      <c r="G260">
        <v>2.20818</v>
      </c>
      <c r="H260" s="15"/>
      <c r="I260" s="11">
        <f t="shared" si="26"/>
        <v>40.518372703412069</v>
      </c>
      <c r="J260" s="10">
        <f t="shared" si="27"/>
        <v>-35.46337270341207</v>
      </c>
      <c r="K260" s="6">
        <v>117</v>
      </c>
      <c r="L260" s="10">
        <v>4398.7860892388408</v>
      </c>
      <c r="M260" s="10">
        <v>2197.9986876640478</v>
      </c>
      <c r="N260" s="10">
        <v>17.557961504811896</v>
      </c>
      <c r="O260" s="10">
        <v>23.190757536190745</v>
      </c>
      <c r="P260" s="10">
        <v>23.388078518325877</v>
      </c>
      <c r="Q260" s="10">
        <v>0.88333559704554754</v>
      </c>
      <c r="R260" s="10">
        <v>3.7768626283403504</v>
      </c>
      <c r="S260" s="10">
        <v>13.702845981606428</v>
      </c>
      <c r="T260" s="14" t="s">
        <v>153</v>
      </c>
      <c r="U260" s="6">
        <v>4</v>
      </c>
      <c r="V260" s="14" t="s">
        <v>151</v>
      </c>
      <c r="W260" s="6">
        <v>4</v>
      </c>
      <c r="X260" s="14" t="s">
        <v>151</v>
      </c>
      <c r="Y260" s="6">
        <v>4</v>
      </c>
      <c r="Z260" s="14" t="s">
        <v>119</v>
      </c>
      <c r="AA260" s="9">
        <v>4</v>
      </c>
      <c r="AB260" s="7">
        <v>50.405499353281414</v>
      </c>
      <c r="AC260" s="6">
        <v>45.20611100487104</v>
      </c>
      <c r="AD260" s="13">
        <v>4.3883896418475468</v>
      </c>
      <c r="AE260" s="8">
        <v>2338.8078518325879</v>
      </c>
      <c r="AF260" s="6">
        <v>2472.676907667797</v>
      </c>
      <c r="AG260" s="6">
        <v>1559.2052345550585</v>
      </c>
      <c r="AH260" s="6">
        <v>0</v>
      </c>
      <c r="AI260" s="6">
        <v>2.6477002168316233</v>
      </c>
      <c r="AJ260" s="6"/>
      <c r="AK260" s="6"/>
      <c r="AL260" s="6"/>
      <c r="AM260" s="6"/>
      <c r="AN260" s="6">
        <v>15.460505024127164</v>
      </c>
      <c r="AO260" s="6">
        <v>6.336179590813849</v>
      </c>
      <c r="AP260" s="6">
        <v>11.914436641885409</v>
      </c>
      <c r="AQ260" s="6">
        <v>114.66</v>
      </c>
      <c r="AR260" s="6"/>
      <c r="AS260" s="6"/>
      <c r="AT260" s="6">
        <v>6.2729327677785687</v>
      </c>
      <c r="AU260" s="6">
        <v>1</v>
      </c>
      <c r="AV260" s="10"/>
      <c r="AW260" s="13">
        <v>370.90153615016953</v>
      </c>
      <c r="AX260" s="1" t="s">
        <v>150</v>
      </c>
      <c r="AY260" s="17">
        <v>35.463372703412098</v>
      </c>
      <c r="AZ260" s="12">
        <v>100</v>
      </c>
      <c r="BA260" s="12">
        <v>0</v>
      </c>
      <c r="BB260" s="12">
        <v>0</v>
      </c>
      <c r="BC260" s="12">
        <v>0</v>
      </c>
      <c r="BD260" s="12">
        <v>100</v>
      </c>
      <c r="BE260" s="12">
        <v>0</v>
      </c>
      <c r="BF260" s="18">
        <v>50.405499353281414</v>
      </c>
      <c r="BG260" s="18">
        <v>45.20611100487104</v>
      </c>
      <c r="BH260" s="18">
        <v>4.3883896418475468</v>
      </c>
      <c r="BI260" s="15"/>
      <c r="BJ260" s="19">
        <f t="shared" ca="1" si="28"/>
        <v>0.99020375611471867</v>
      </c>
      <c r="BK260" s="18">
        <f t="shared" ca="1" si="29"/>
        <v>19.286805447273935</v>
      </c>
      <c r="BL260" s="17">
        <f t="shared" si="30"/>
        <v>4.1689023046837876</v>
      </c>
      <c r="BM260" s="17">
        <f t="shared" ca="1" si="31"/>
        <v>2.8563556292220031</v>
      </c>
      <c r="BN260" s="16">
        <f t="shared" si="32"/>
        <v>2.7840402922568797</v>
      </c>
      <c r="BO260" s="15"/>
      <c r="BP260" s="2"/>
    </row>
    <row r="261" spans="1:68" x14ac:dyDescent="0.2">
      <c r="A261">
        <v>12.4</v>
      </c>
      <c r="B261">
        <v>2.1</v>
      </c>
      <c r="C261">
        <v>0.24942</v>
      </c>
      <c r="D261">
        <v>-4.0289999999999999E-2</v>
      </c>
      <c r="E261">
        <v>-2.036E-2</v>
      </c>
      <c r="F261">
        <v>1.7774000000000001</v>
      </c>
      <c r="G261">
        <v>2.2094299999999998</v>
      </c>
      <c r="H261" s="15"/>
      <c r="I261" s="11">
        <f t="shared" si="26"/>
        <v>40.682414698162731</v>
      </c>
      <c r="J261" s="10">
        <f t="shared" si="27"/>
        <v>-35.627414698162731</v>
      </c>
      <c r="K261" s="6">
        <v>117</v>
      </c>
      <c r="L261" s="10">
        <v>4417.9790026246683</v>
      </c>
      <c r="M261" s="10">
        <v>2206.955380577434</v>
      </c>
      <c r="N261" s="10">
        <v>17.629046369203849</v>
      </c>
      <c r="O261" s="10">
        <v>22.853168890150435</v>
      </c>
      <c r="P261" s="10">
        <v>23.051916381925857</v>
      </c>
      <c r="Q261" s="10">
        <v>0.80174766105867867</v>
      </c>
      <c r="R261" s="10">
        <v>3.4780087163915749</v>
      </c>
      <c r="S261" s="10">
        <v>13.801909151070952</v>
      </c>
      <c r="T261" s="14" t="s">
        <v>153</v>
      </c>
      <c r="U261" s="6">
        <v>5</v>
      </c>
      <c r="V261" s="14" t="s">
        <v>151</v>
      </c>
      <c r="W261" s="6">
        <v>4</v>
      </c>
      <c r="X261" s="14" t="s">
        <v>151</v>
      </c>
      <c r="Y261" s="6">
        <v>4</v>
      </c>
      <c r="Z261" s="14" t="s">
        <v>119</v>
      </c>
      <c r="AA261" s="9">
        <v>4</v>
      </c>
      <c r="AB261" s="7">
        <v>43.441700652856213</v>
      </c>
      <c r="AC261" s="6">
        <v>50.764589840554166</v>
      </c>
      <c r="AD261" s="13">
        <v>5.7937095065896225</v>
      </c>
      <c r="AE261" s="8">
        <v>2305.1916381925857</v>
      </c>
      <c r="AF261" s="6">
        <v>2431.9994261274514</v>
      </c>
      <c r="AG261" s="6">
        <v>1536.7944254617237</v>
      </c>
      <c r="AH261" s="6">
        <v>0</v>
      </c>
      <c r="AI261" s="6">
        <v>2.8752084354679175</v>
      </c>
      <c r="AJ261" s="6"/>
      <c r="AK261" s="6"/>
      <c r="AL261" s="6"/>
      <c r="AM261" s="6"/>
      <c r="AN261" s="6">
        <v>11.426584445075218</v>
      </c>
      <c r="AO261" s="6">
        <v>6.1950326484211757</v>
      </c>
      <c r="AP261" s="6">
        <v>11.757560978232066</v>
      </c>
      <c r="AQ261" s="6">
        <v>114.66</v>
      </c>
      <c r="AR261" s="6"/>
      <c r="AS261" s="6"/>
      <c r="AT261" s="6">
        <v>6.1337789623808714</v>
      </c>
      <c r="AU261" s="6">
        <v>1</v>
      </c>
      <c r="AV261" s="10"/>
      <c r="AW261" s="13">
        <v>364.79991391911773</v>
      </c>
      <c r="AX261" s="1" t="s">
        <v>150</v>
      </c>
      <c r="AY261" s="17">
        <v>35.627414698162703</v>
      </c>
      <c r="AZ261" s="12">
        <v>0</v>
      </c>
      <c r="BA261" s="12">
        <v>100</v>
      </c>
      <c r="BB261" s="12">
        <v>0</v>
      </c>
      <c r="BC261" s="12">
        <v>0</v>
      </c>
      <c r="BD261" s="12">
        <v>100</v>
      </c>
      <c r="BE261" s="12">
        <v>0</v>
      </c>
      <c r="BF261" s="18">
        <v>43.441700652856213</v>
      </c>
      <c r="BG261" s="18">
        <v>50.764589840554166</v>
      </c>
      <c r="BH261" s="18">
        <v>5.7937095065896225</v>
      </c>
      <c r="BI261" s="15"/>
      <c r="BJ261" s="19">
        <f t="shared" ca="1" si="28"/>
        <v>0.98447231699224025</v>
      </c>
      <c r="BK261" s="18">
        <f t="shared" ca="1" si="29"/>
        <v>18.900192403497631</v>
      </c>
      <c r="BL261" s="17">
        <f t="shared" si="30"/>
        <v>3.8466174431787805</v>
      </c>
      <c r="BM261" s="17">
        <f t="shared" ca="1" si="31"/>
        <v>2.8407570478507096</v>
      </c>
      <c r="BN261" s="16">
        <f t="shared" si="32"/>
        <v>2.7659109681446319</v>
      </c>
      <c r="BO261" s="15"/>
      <c r="BP261" s="2"/>
    </row>
    <row r="262" spans="1:68" x14ac:dyDescent="0.2">
      <c r="A262">
        <v>12.45</v>
      </c>
      <c r="B262">
        <v>2.1</v>
      </c>
      <c r="C262">
        <v>0.24745</v>
      </c>
      <c r="D262">
        <v>-4.6010000000000002E-2</v>
      </c>
      <c r="E262">
        <v>-2.053E-2</v>
      </c>
      <c r="F262">
        <v>1.77685</v>
      </c>
      <c r="G262">
        <v>2.2115999999999998</v>
      </c>
      <c r="H262" s="15"/>
      <c r="I262" s="11">
        <f t="shared" si="26"/>
        <v>40.846456692913378</v>
      </c>
      <c r="J262" s="10">
        <f t="shared" si="27"/>
        <v>-35.791456692913378</v>
      </c>
      <c r="K262" s="6">
        <v>117</v>
      </c>
      <c r="L262" s="10">
        <v>4437.171916010494</v>
      </c>
      <c r="M262" s="10">
        <v>2215.9120734908192</v>
      </c>
      <c r="N262" s="10">
        <v>17.700131233595798</v>
      </c>
      <c r="O262" s="10">
        <v>22.333598864604028</v>
      </c>
      <c r="P262" s="10">
        <v>22.531690933031207</v>
      </c>
      <c r="Q262" s="10">
        <v>0.76192829298317599</v>
      </c>
      <c r="R262" s="10">
        <v>3.3815850539037782</v>
      </c>
      <c r="S262" s="10">
        <v>13.756393640776441</v>
      </c>
      <c r="T262" s="14" t="s">
        <v>153</v>
      </c>
      <c r="U262" s="6">
        <v>5</v>
      </c>
      <c r="V262" s="14" t="s">
        <v>151</v>
      </c>
      <c r="W262" s="6">
        <v>4</v>
      </c>
      <c r="X262" s="14" t="s">
        <v>151</v>
      </c>
      <c r="Y262" s="6">
        <v>4</v>
      </c>
      <c r="Z262" s="14" t="s">
        <v>119</v>
      </c>
      <c r="AA262" s="9">
        <v>4</v>
      </c>
      <c r="AB262" s="7">
        <v>41.797977185526335</v>
      </c>
      <c r="AC262" s="6">
        <v>51.986097716920341</v>
      </c>
      <c r="AD262" s="13">
        <v>6.215925097553324</v>
      </c>
      <c r="AE262" s="8">
        <v>2253.1690933031209</v>
      </c>
      <c r="AF262" s="6">
        <v>2369.667437234797</v>
      </c>
      <c r="AG262" s="6">
        <v>1502.1127288687471</v>
      </c>
      <c r="AH262" s="6">
        <v>0</v>
      </c>
      <c r="AI262" s="6">
        <v>2.9571931034104182</v>
      </c>
      <c r="AJ262" s="6"/>
      <c r="AK262" s="6"/>
      <c r="AL262" s="6"/>
      <c r="AM262" s="6"/>
      <c r="AN262" s="6">
        <v>11.166799432302014</v>
      </c>
      <c r="AO262" s="6">
        <v>6.0627556795507997</v>
      </c>
      <c r="AP262" s="6">
        <v>11.514789102081231</v>
      </c>
      <c r="AQ262" s="6">
        <v>114.66</v>
      </c>
      <c r="AR262" s="6"/>
      <c r="AS262" s="6"/>
      <c r="AT262" s="6">
        <v>5.9390939695584555</v>
      </c>
      <c r="AU262" s="6">
        <v>1</v>
      </c>
      <c r="AV262" s="10"/>
      <c r="AW262" s="13">
        <v>355.45011558521958</v>
      </c>
      <c r="AX262" s="1" t="s">
        <v>150</v>
      </c>
      <c r="AY262" s="17">
        <v>35.7914566929134</v>
      </c>
      <c r="AZ262" s="12">
        <v>0</v>
      </c>
      <c r="BA262" s="12">
        <v>100</v>
      </c>
      <c r="BB262" s="12">
        <v>0</v>
      </c>
      <c r="BC262" s="12">
        <v>0</v>
      </c>
      <c r="BD262" s="12">
        <v>100</v>
      </c>
      <c r="BE262" s="12">
        <v>0</v>
      </c>
      <c r="BF262" s="18">
        <v>41.797977185526335</v>
      </c>
      <c r="BG262" s="18">
        <v>51.986097716920341</v>
      </c>
      <c r="BH262" s="18">
        <v>6.215925097553324</v>
      </c>
      <c r="BI262" s="15"/>
      <c r="BJ262" s="19">
        <f t="shared" ca="1" si="28"/>
        <v>0.98586083368136401</v>
      </c>
      <c r="BK262" s="18">
        <f t="shared" ca="1" si="29"/>
        <v>18.345328480542964</v>
      </c>
      <c r="BL262" s="17">
        <f t="shared" si="30"/>
        <v>3.7509198811305913</v>
      </c>
      <c r="BM262" s="17">
        <f t="shared" ca="1" si="31"/>
        <v>2.8438460145413647</v>
      </c>
      <c r="BN262" s="16">
        <f t="shared" si="32"/>
        <v>2.7658235464017897</v>
      </c>
      <c r="BO262" s="15"/>
      <c r="BP262" s="2"/>
    </row>
    <row r="263" spans="1:68" x14ac:dyDescent="0.2">
      <c r="A263">
        <v>12.5</v>
      </c>
      <c r="B263">
        <v>2.1</v>
      </c>
      <c r="C263">
        <v>0.24665999999999999</v>
      </c>
      <c r="D263">
        <v>-4.6940000000000003E-2</v>
      </c>
      <c r="E263">
        <v>-2.0320000000000001E-2</v>
      </c>
      <c r="F263">
        <v>1.7736499999999999</v>
      </c>
      <c r="G263">
        <v>2.2096300000000002</v>
      </c>
      <c r="H263" s="15"/>
      <c r="I263" s="11">
        <f t="shared" si="26"/>
        <v>41.01049868766404</v>
      </c>
      <c r="J263" s="10">
        <f t="shared" si="27"/>
        <v>-35.95549868766404</v>
      </c>
      <c r="K263" s="6">
        <v>117</v>
      </c>
      <c r="L263" s="10">
        <v>4456.3648293963215</v>
      </c>
      <c r="M263" s="10">
        <v>2224.8687664042054</v>
      </c>
      <c r="N263" s="10">
        <v>17.77121609798775</v>
      </c>
      <c r="O263" s="10">
        <v>22.125243372126025</v>
      </c>
      <c r="P263" s="10">
        <v>22.324145081159855</v>
      </c>
      <c r="Q263" s="10">
        <v>0.75545416495691409</v>
      </c>
      <c r="R263" s="10">
        <v>3.3840228246611286</v>
      </c>
      <c r="S263" s="10">
        <v>13.812618682904953</v>
      </c>
      <c r="T263" s="14" t="s">
        <v>153</v>
      </c>
      <c r="U263" s="6">
        <v>5</v>
      </c>
      <c r="V263" s="14" t="s">
        <v>151</v>
      </c>
      <c r="W263" s="6">
        <v>4</v>
      </c>
      <c r="X263" s="14" t="s">
        <v>151</v>
      </c>
      <c r="Y263" s="6">
        <v>4</v>
      </c>
      <c r="Z263" s="14" t="s">
        <v>119</v>
      </c>
      <c r="AA263" s="9">
        <v>4</v>
      </c>
      <c r="AB263" s="7">
        <v>42.128434746799819</v>
      </c>
      <c r="AC263" s="6">
        <v>51.743682474789125</v>
      </c>
      <c r="AD263" s="13">
        <v>6.1278827784110526</v>
      </c>
      <c r="AE263" s="8">
        <v>2232.4145081159854</v>
      </c>
      <c r="AF263" s="6">
        <v>2344.1212832860597</v>
      </c>
      <c r="AG263" s="6">
        <v>1488.2763387439904</v>
      </c>
      <c r="AH263" s="6">
        <v>0</v>
      </c>
      <c r="AI263" s="6">
        <v>2.9550628107839039</v>
      </c>
      <c r="AJ263" s="6"/>
      <c r="AK263" s="6"/>
      <c r="AL263" s="6"/>
      <c r="AM263" s="6"/>
      <c r="AN263" s="6">
        <v>11.062621686063013</v>
      </c>
      <c r="AO263" s="6">
        <v>6.0233020748036186</v>
      </c>
      <c r="AP263" s="6">
        <v>11.417934371207933</v>
      </c>
      <c r="AQ263" s="6">
        <v>114.66</v>
      </c>
      <c r="AR263" s="6"/>
      <c r="AS263" s="6"/>
      <c r="AT263" s="6">
        <v>5.8427824082914643</v>
      </c>
      <c r="AU263" s="6">
        <v>1</v>
      </c>
      <c r="AV263" s="10"/>
      <c r="AW263" s="13">
        <v>351.61819249290897</v>
      </c>
      <c r="AX263" s="1" t="s">
        <v>150</v>
      </c>
      <c r="AY263" s="17">
        <v>35.955498687663997</v>
      </c>
      <c r="AZ263" s="12">
        <v>0</v>
      </c>
      <c r="BA263" s="12">
        <v>100</v>
      </c>
      <c r="BB263" s="12">
        <v>0</v>
      </c>
      <c r="BC263" s="12">
        <v>0</v>
      </c>
      <c r="BD263" s="12">
        <v>100</v>
      </c>
      <c r="BE263" s="12">
        <v>0</v>
      </c>
      <c r="BF263" s="18">
        <v>42.128434746799819</v>
      </c>
      <c r="BG263" s="18">
        <v>51.743682474789125</v>
      </c>
      <c r="BH263" s="18">
        <v>6.1278827784110526</v>
      </c>
      <c r="BI263" s="15"/>
      <c r="BJ263" s="19">
        <f t="shared" ca="1" si="28"/>
        <v>0.98820916653412771</v>
      </c>
      <c r="BK263" s="18">
        <f t="shared" ca="1" si="29"/>
        <v>18.075139100888574</v>
      </c>
      <c r="BL263" s="17">
        <f t="shared" si="30"/>
        <v>3.7592335211574479</v>
      </c>
      <c r="BM263" s="17">
        <f t="shared" ca="1" si="31"/>
        <v>2.8494541837612579</v>
      </c>
      <c r="BN263" s="16">
        <f t="shared" si="32"/>
        <v>2.7691356543674823</v>
      </c>
      <c r="BO263" s="15"/>
      <c r="BP263" s="2"/>
    </row>
    <row r="264" spans="1:68" x14ac:dyDescent="0.2">
      <c r="A264">
        <v>12.55</v>
      </c>
      <c r="B264">
        <v>2.1</v>
      </c>
      <c r="C264">
        <v>0.25578000000000001</v>
      </c>
      <c r="D264">
        <v>-2.8580000000000001E-2</v>
      </c>
      <c r="E264">
        <v>-2.0109999999999999E-2</v>
      </c>
      <c r="F264">
        <v>1.77495</v>
      </c>
      <c r="G264">
        <v>2.2098300000000002</v>
      </c>
      <c r="H264" s="15"/>
      <c r="I264" s="11">
        <f t="shared" si="26"/>
        <v>41.174540682414701</v>
      </c>
      <c r="J264" s="10">
        <f t="shared" si="27"/>
        <v>-36.119540682414701</v>
      </c>
      <c r="K264" s="6">
        <v>117</v>
      </c>
      <c r="L264" s="10">
        <v>4475.557742782149</v>
      </c>
      <c r="M264" s="10">
        <v>2233.8254593175916</v>
      </c>
      <c r="N264" s="10">
        <v>17.842300962379703</v>
      </c>
      <c r="O264" s="10">
        <v>24.530562475163212</v>
      </c>
      <c r="P264" s="10">
        <v>24.730273824803692</v>
      </c>
      <c r="Q264" s="10">
        <v>0.88326598276569546</v>
      </c>
      <c r="R264" s="10">
        <v>3.5715980705389816</v>
      </c>
      <c r="S264" s="10">
        <v>13.868843725033468</v>
      </c>
      <c r="T264" s="14" t="s">
        <v>153</v>
      </c>
      <c r="U264" s="6">
        <v>5</v>
      </c>
      <c r="V264" s="14" t="s">
        <v>151</v>
      </c>
      <c r="W264" s="6">
        <v>4</v>
      </c>
      <c r="X264" s="14" t="s">
        <v>151</v>
      </c>
      <c r="Y264" s="6">
        <v>4</v>
      </c>
      <c r="Z264" s="14" t="s">
        <v>119</v>
      </c>
      <c r="AA264" s="9">
        <v>4</v>
      </c>
      <c r="AB264" s="7">
        <v>43.655438833206645</v>
      </c>
      <c r="AC264" s="6">
        <v>50.602932881785769</v>
      </c>
      <c r="AD264" s="13">
        <v>5.7416282850075877</v>
      </c>
      <c r="AE264" s="8">
        <v>2473.0273824803689</v>
      </c>
      <c r="AF264" s="6">
        <v>2626.0662582214622</v>
      </c>
      <c r="AG264" s="6">
        <v>1648.6849216535795</v>
      </c>
      <c r="AH264" s="6">
        <v>0</v>
      </c>
      <c r="AI264" s="6">
        <v>2.7998671190039373</v>
      </c>
      <c r="AJ264" s="6"/>
      <c r="AK264" s="6"/>
      <c r="AL264" s="6"/>
      <c r="AM264" s="6"/>
      <c r="AN264" s="6">
        <v>12.265281237581606</v>
      </c>
      <c r="AO264" s="6">
        <v>6.6020438511596344</v>
      </c>
      <c r="AP264" s="6">
        <v>12.540794451575056</v>
      </c>
      <c r="AQ264" s="6">
        <v>114.66</v>
      </c>
      <c r="AR264" s="6"/>
      <c r="AS264" s="6"/>
      <c r="AT264" s="6">
        <v>6.550341796379648</v>
      </c>
      <c r="AU264" s="6">
        <v>1</v>
      </c>
      <c r="AV264" s="10"/>
      <c r="AW264" s="13">
        <v>393.90993873321935</v>
      </c>
      <c r="AX264" s="1" t="s">
        <v>150</v>
      </c>
      <c r="AY264" s="17">
        <v>36.119540682414701</v>
      </c>
      <c r="AZ264" s="12">
        <v>0</v>
      </c>
      <c r="BA264" s="12">
        <v>100</v>
      </c>
      <c r="BB264" s="12">
        <v>0</v>
      </c>
      <c r="BC264" s="12">
        <v>0</v>
      </c>
      <c r="BD264" s="12">
        <v>100</v>
      </c>
      <c r="BE264" s="12">
        <v>0</v>
      </c>
      <c r="BF264" s="18">
        <v>43.655438833206645</v>
      </c>
      <c r="BG264" s="18">
        <v>50.602932881785769</v>
      </c>
      <c r="BH264" s="18">
        <v>5.7416282850075877</v>
      </c>
      <c r="BI264" s="15"/>
      <c r="BJ264" s="19">
        <f t="shared" ca="1" si="28"/>
        <v>0.97907570334964045</v>
      </c>
      <c r="BK264" s="18">
        <f t="shared" ca="1" si="29"/>
        <v>20.160145046751047</v>
      </c>
      <c r="BL264" s="17">
        <f t="shared" si="30"/>
        <v>3.9269364496697783</v>
      </c>
      <c r="BM264" s="17">
        <f t="shared" ca="1" si="31"/>
        <v>2.8249264053768179</v>
      </c>
      <c r="BN264" s="16">
        <f t="shared" si="32"/>
        <v>2.7498671220293942</v>
      </c>
      <c r="BO264" s="15"/>
      <c r="BP264" s="2"/>
    </row>
    <row r="265" spans="1:68" x14ac:dyDescent="0.2">
      <c r="A265">
        <v>12.6</v>
      </c>
      <c r="B265">
        <v>2.1</v>
      </c>
      <c r="C265">
        <v>0.28116000000000002</v>
      </c>
      <c r="D265">
        <v>2.1160000000000002E-2</v>
      </c>
      <c r="E265">
        <v>-1.9890000000000001E-2</v>
      </c>
      <c r="F265">
        <v>1.77833</v>
      </c>
      <c r="G265">
        <v>2.2117800000000001</v>
      </c>
      <c r="H265" s="15"/>
      <c r="I265" s="11">
        <f t="shared" si="26"/>
        <v>41.338582677165348</v>
      </c>
      <c r="J265" s="10">
        <f t="shared" si="27"/>
        <v>-36.283582677165349</v>
      </c>
      <c r="K265" s="6">
        <v>117</v>
      </c>
      <c r="L265" s="10">
        <v>4494.7506561679747</v>
      </c>
      <c r="M265" s="10">
        <v>2242.7821522309769</v>
      </c>
      <c r="N265" s="10">
        <v>17.913385826771652</v>
      </c>
      <c r="O265" s="10">
        <v>31.224312347431169</v>
      </c>
      <c r="P265" s="10">
        <v>31.424871891992904</v>
      </c>
      <c r="Q265" s="10">
        <v>1.2295274107509233</v>
      </c>
      <c r="R265" s="10">
        <v>3.9125932318095096</v>
      </c>
      <c r="S265" s="10">
        <v>13.927746150120482</v>
      </c>
      <c r="T265" s="14" t="s">
        <v>153</v>
      </c>
      <c r="U265" s="6">
        <v>5</v>
      </c>
      <c r="V265" s="14" t="s">
        <v>151</v>
      </c>
      <c r="W265" s="6">
        <v>4</v>
      </c>
      <c r="X265" s="14" t="s">
        <v>151</v>
      </c>
      <c r="Y265" s="6">
        <v>4</v>
      </c>
      <c r="Z265" s="14" t="s">
        <v>119</v>
      </c>
      <c r="AA265" s="9">
        <v>4</v>
      </c>
      <c r="AB265" s="7">
        <v>45.071983008156216</v>
      </c>
      <c r="AC265" s="6">
        <v>49.515984862963926</v>
      </c>
      <c r="AD265" s="13">
        <v>5.4120321288798596</v>
      </c>
      <c r="AE265" s="8">
        <v>3142.4871891992907</v>
      </c>
      <c r="AF265" s="6">
        <v>3412.53703592691</v>
      </c>
      <c r="AG265" s="6">
        <v>2094.9914594661936</v>
      </c>
      <c r="AH265" s="6">
        <v>0</v>
      </c>
      <c r="AI265" s="6">
        <v>2.5558496392366261</v>
      </c>
      <c r="AJ265" s="6"/>
      <c r="AK265" s="6"/>
      <c r="AL265" s="6"/>
      <c r="AM265" s="6"/>
      <c r="AN265" s="6">
        <v>15.612156173715585</v>
      </c>
      <c r="AO265" s="6">
        <v>8.1556853842094963</v>
      </c>
      <c r="AP265" s="6">
        <v>15.712435945996452</v>
      </c>
      <c r="AQ265" s="6">
        <v>114.66</v>
      </c>
      <c r="AR265" s="6"/>
      <c r="AS265" s="6"/>
      <c r="AT265" s="6">
        <v>8.5819637386382812</v>
      </c>
      <c r="AU265" s="6">
        <v>1</v>
      </c>
      <c r="AV265" s="10"/>
      <c r="AW265" s="13">
        <v>511.88055538903649</v>
      </c>
      <c r="AX265" s="1" t="s">
        <v>150</v>
      </c>
      <c r="AY265" s="17">
        <v>36.283582677165299</v>
      </c>
      <c r="AZ265" s="12">
        <v>0</v>
      </c>
      <c r="BA265" s="12">
        <v>100</v>
      </c>
      <c r="BB265" s="12">
        <v>0</v>
      </c>
      <c r="BC265" s="12">
        <v>0</v>
      </c>
      <c r="BD265" s="12">
        <v>100</v>
      </c>
      <c r="BE265" s="12">
        <v>0</v>
      </c>
      <c r="BF265" s="18">
        <v>45.071983008156216</v>
      </c>
      <c r="BG265" s="18">
        <v>49.515984862963926</v>
      </c>
      <c r="BH265" s="18">
        <v>5.4120321288798596</v>
      </c>
      <c r="BI265" s="15"/>
      <c r="BJ265" s="19">
        <f t="shared" ca="1" si="28"/>
        <v>0.95472728277275121</v>
      </c>
      <c r="BK265" s="18">
        <f t="shared" ca="1" si="29"/>
        <v>26.085424255175287</v>
      </c>
      <c r="BL265" s="17">
        <f t="shared" si="30"/>
        <v>4.2139578632382957</v>
      </c>
      <c r="BM265" s="17">
        <f t="shared" ca="1" si="31"/>
        <v>2.7604643556212443</v>
      </c>
      <c r="BN265" s="16">
        <f t="shared" si="32"/>
        <v>2.6976214625904977</v>
      </c>
      <c r="BO265" s="15"/>
      <c r="BP265" s="2"/>
    </row>
    <row r="266" spans="1:68" x14ac:dyDescent="0.2">
      <c r="A266">
        <v>12.65</v>
      </c>
      <c r="B266">
        <v>2.1</v>
      </c>
      <c r="C266">
        <v>0.32994000000000001</v>
      </c>
      <c r="D266">
        <v>3.7599999999999999E-3</v>
      </c>
      <c r="E266">
        <v>-2.2349999999999998E-2</v>
      </c>
      <c r="F266">
        <v>1.7779</v>
      </c>
      <c r="G266">
        <v>2.2113499999999999</v>
      </c>
      <c r="H266" s="15"/>
      <c r="I266" s="11">
        <f t="shared" si="26"/>
        <v>41.50262467191601</v>
      </c>
      <c r="J266" s="10">
        <f t="shared" si="27"/>
        <v>-36.44762467191601</v>
      </c>
      <c r="K266" s="6">
        <v>117</v>
      </c>
      <c r="L266" s="10">
        <v>4513.9435695538023</v>
      </c>
      <c r="M266" s="10">
        <v>2251.738845144363</v>
      </c>
      <c r="N266" s="10">
        <v>17.984470691163605</v>
      </c>
      <c r="O266" s="10">
        <v>44.089604655123473</v>
      </c>
      <c r="P266" s="10">
        <v>44.280679838293018</v>
      </c>
      <c r="Q266" s="10">
        <v>1.1083985638079605</v>
      </c>
      <c r="R266" s="10">
        <v>2.5031200240278162</v>
      </c>
      <c r="S266" s="10">
        <v>13.269109942329319</v>
      </c>
      <c r="T266" s="14" t="s">
        <v>34</v>
      </c>
      <c r="U266" s="6">
        <v>6</v>
      </c>
      <c r="V266" s="14" t="s">
        <v>154</v>
      </c>
      <c r="W266" s="6">
        <v>5</v>
      </c>
      <c r="X266" s="14" t="s">
        <v>154</v>
      </c>
      <c r="Y266" s="6">
        <v>5</v>
      </c>
      <c r="Z266" s="14" t="s">
        <v>118</v>
      </c>
      <c r="AA266" s="9">
        <v>5</v>
      </c>
      <c r="AB266" s="7">
        <v>10.667509346438464</v>
      </c>
      <c r="AC266" s="6">
        <v>60.286799032379641</v>
      </c>
      <c r="AD266" s="13">
        <v>29.045691621181895</v>
      </c>
      <c r="AE266" s="8">
        <v>4428.0679838293017</v>
      </c>
      <c r="AF266" s="6">
        <v>4923.8560347042276</v>
      </c>
      <c r="AG266" s="6">
        <v>2952.0453225528681</v>
      </c>
      <c r="AH266" s="6">
        <v>0</v>
      </c>
      <c r="AI266" s="6">
        <v>3.9950141839019038</v>
      </c>
      <c r="AJ266" s="6"/>
      <c r="AK266" s="6"/>
      <c r="AL266" s="6"/>
      <c r="AM266" s="6"/>
      <c r="AN266" s="6">
        <v>17.635841862049389</v>
      </c>
      <c r="AO266" s="6">
        <v>10.265752351836419</v>
      </c>
      <c r="AP266" s="6">
        <v>22.140339919146509</v>
      </c>
      <c r="AQ266" s="6">
        <v>114.66</v>
      </c>
      <c r="AR266" s="6"/>
      <c r="AS266" s="6"/>
      <c r="AT266" s="6">
        <v>12.55013665019335</v>
      </c>
      <c r="AU266" s="6">
        <v>1</v>
      </c>
      <c r="AV266" s="10"/>
      <c r="AW266" s="13">
        <v>738.57840520563423</v>
      </c>
      <c r="AX266" s="1" t="s">
        <v>150</v>
      </c>
      <c r="AY266" s="17">
        <v>36.447624671916003</v>
      </c>
      <c r="AZ266" s="12">
        <v>0</v>
      </c>
      <c r="BA266" s="12">
        <v>100</v>
      </c>
      <c r="BB266" s="12">
        <v>0</v>
      </c>
      <c r="BC266" s="12">
        <v>0</v>
      </c>
      <c r="BD266" s="12">
        <v>100</v>
      </c>
      <c r="BE266" s="12">
        <v>0</v>
      </c>
      <c r="BF266" s="18">
        <v>10.667509346438464</v>
      </c>
      <c r="BG266" s="18">
        <v>60.286799032379641</v>
      </c>
      <c r="BH266" s="18">
        <v>29.045691621181895</v>
      </c>
      <c r="BI266" s="15"/>
      <c r="BJ266" s="19">
        <f t="shared" ca="1" si="28"/>
        <v>0.85812478826826366</v>
      </c>
      <c r="BK266" s="18">
        <f t="shared" ca="1" si="29"/>
        <v>37.646182713380078</v>
      </c>
      <c r="BL266" s="17">
        <f t="shared" si="30"/>
        <v>2.6375553589808005</v>
      </c>
      <c r="BM266" s="17">
        <f t="shared" ca="1" si="31"/>
        <v>2.5063590672105569</v>
      </c>
      <c r="BN266" s="16">
        <f t="shared" si="32"/>
        <v>2.4573609057958352</v>
      </c>
      <c r="BO266" s="15"/>
      <c r="BP266" s="2"/>
    </row>
    <row r="267" spans="1:68" x14ac:dyDescent="0.2">
      <c r="A267">
        <v>12.7</v>
      </c>
      <c r="B267">
        <v>0.5</v>
      </c>
      <c r="C267">
        <v>0.27584999999999998</v>
      </c>
      <c r="D267">
        <v>7.5000000000000002E-4</v>
      </c>
      <c r="E267">
        <v>-2.1190000000000001E-2</v>
      </c>
      <c r="F267">
        <v>1.77878</v>
      </c>
      <c r="G267">
        <v>2.2124799999999998</v>
      </c>
      <c r="H267" s="15"/>
      <c r="I267" s="11">
        <f t="shared" si="26"/>
        <v>41.666666666666664</v>
      </c>
      <c r="J267" s="10">
        <f t="shared" si="27"/>
        <v>-36.611666666666665</v>
      </c>
      <c r="K267" s="6">
        <v>117</v>
      </c>
      <c r="L267" s="10">
        <v>4533.1364829396289</v>
      </c>
      <c r="M267" s="10">
        <v>2260.6955380577488</v>
      </c>
      <c r="N267" s="10">
        <v>18.055555555555557</v>
      </c>
      <c r="O267" s="10">
        <v>29.823846948623331</v>
      </c>
      <c r="P267" s="10">
        <v>30.019394432286752</v>
      </c>
      <c r="Q267" s="10">
        <v>1.087444665572425</v>
      </c>
      <c r="R267" s="10">
        <v>3.6224736912175883</v>
      </c>
      <c r="S267" s="10">
        <v>13.579686365515396</v>
      </c>
      <c r="T267" s="14" t="s">
        <v>153</v>
      </c>
      <c r="U267" s="6">
        <v>5</v>
      </c>
      <c r="V267" s="14" t="s">
        <v>151</v>
      </c>
      <c r="W267" s="6">
        <v>4</v>
      </c>
      <c r="X267" s="14" t="s">
        <v>151</v>
      </c>
      <c r="Y267" s="6">
        <v>4</v>
      </c>
      <c r="Z267" s="14" t="s">
        <v>119</v>
      </c>
      <c r="AA267" s="9">
        <v>4</v>
      </c>
      <c r="AB267" s="7">
        <v>39.249275641025157</v>
      </c>
      <c r="AC267" s="6">
        <v>53.798623632849377</v>
      </c>
      <c r="AD267" s="13">
        <v>6.9521007261254653</v>
      </c>
      <c r="AE267" s="8">
        <v>3001.9394432286754</v>
      </c>
      <c r="AF267" s="6">
        <v>3244.9287567396182</v>
      </c>
      <c r="AG267" s="6">
        <v>2001.2929621524502</v>
      </c>
      <c r="AH267" s="6">
        <v>0</v>
      </c>
      <c r="AI267" s="6">
        <v>2.7605445483963731</v>
      </c>
      <c r="AJ267" s="6"/>
      <c r="AK267" s="6"/>
      <c r="AL267" s="6"/>
      <c r="AM267" s="6"/>
      <c r="AN267" s="6">
        <v>14.911923474311665</v>
      </c>
      <c r="AO267" s="6">
        <v>7.7789826470768206</v>
      </c>
      <c r="AP267" s="6">
        <v>15.009697216143376</v>
      </c>
      <c r="AQ267" s="6">
        <v>114.66</v>
      </c>
      <c r="AR267" s="6"/>
      <c r="AS267" s="6"/>
      <c r="AT267" s="6">
        <v>8.0607518894201586</v>
      </c>
      <c r="AU267" s="6">
        <v>1</v>
      </c>
      <c r="AV267" s="10"/>
      <c r="AW267" s="13">
        <v>486.73931351094274</v>
      </c>
      <c r="AX267" s="1" t="s">
        <v>150</v>
      </c>
      <c r="AY267" s="17">
        <v>36.6116666666667</v>
      </c>
      <c r="AZ267" s="12">
        <v>0</v>
      </c>
      <c r="BA267" s="12">
        <v>100</v>
      </c>
      <c r="BB267" s="12">
        <v>0</v>
      </c>
      <c r="BC267" s="12">
        <v>0</v>
      </c>
      <c r="BD267" s="12">
        <v>100</v>
      </c>
      <c r="BE267" s="12">
        <v>0</v>
      </c>
      <c r="BF267" s="18">
        <v>39.249275641025157</v>
      </c>
      <c r="BG267" s="18">
        <v>53.798623632849377</v>
      </c>
      <c r="BH267" s="18">
        <v>6.9521007261254653</v>
      </c>
      <c r="BI267" s="15"/>
      <c r="BJ267" s="19">
        <f t="shared" ca="1" si="28"/>
        <v>0.95431311867491686</v>
      </c>
      <c r="BK267" s="18">
        <f t="shared" ca="1" si="29"/>
        <v>24.624650901646003</v>
      </c>
      <c r="BL267" s="17">
        <f t="shared" si="30"/>
        <v>3.9183204553496851</v>
      </c>
      <c r="BM267" s="17">
        <f t="shared" ca="1" si="31"/>
        <v>2.7582664426086381</v>
      </c>
      <c r="BN267" s="16">
        <f t="shared" si="32"/>
        <v>2.6901293551449434</v>
      </c>
      <c r="BO267" s="15"/>
      <c r="BP267" s="2"/>
    </row>
    <row r="268" spans="1:68" x14ac:dyDescent="0.2">
      <c r="A268">
        <v>12.75</v>
      </c>
      <c r="B268">
        <v>2.2000000000000002</v>
      </c>
      <c r="C268">
        <v>0.32906000000000002</v>
      </c>
      <c r="D268">
        <v>-6.3400000000000001E-3</v>
      </c>
      <c r="E268">
        <v>-1.626E-2</v>
      </c>
      <c r="F268">
        <v>1.7810999999999999</v>
      </c>
      <c r="G268">
        <v>2.2151800000000001</v>
      </c>
      <c r="H268" s="15"/>
      <c r="I268" s="11">
        <f t="shared" si="26"/>
        <v>41.830708661417319</v>
      </c>
      <c r="J268" s="10">
        <f t="shared" si="27"/>
        <v>-36.775708661417319</v>
      </c>
      <c r="K268" s="6">
        <v>117</v>
      </c>
      <c r="L268" s="10">
        <v>4552.3293963254555</v>
      </c>
      <c r="M268" s="10">
        <v>2269.6522309711345</v>
      </c>
      <c r="N268" s="10">
        <v>18.126640419947503</v>
      </c>
      <c r="O268" s="10">
        <v>43.857512460970767</v>
      </c>
      <c r="P268" s="10">
        <v>44.072067221733178</v>
      </c>
      <c r="Q268" s="10">
        <v>1.0380881411571603</v>
      </c>
      <c r="R268" s="10">
        <v>2.3554332859731386</v>
      </c>
      <c r="S268" s="10">
        <v>14.899636164056227</v>
      </c>
      <c r="T268" s="14" t="s">
        <v>34</v>
      </c>
      <c r="U268" s="6">
        <v>6</v>
      </c>
      <c r="V268" s="14" t="s">
        <v>154</v>
      </c>
      <c r="W268" s="6">
        <v>5</v>
      </c>
      <c r="X268" s="14" t="s">
        <v>154</v>
      </c>
      <c r="Y268" s="6">
        <v>5</v>
      </c>
      <c r="Z268" s="14" t="s">
        <v>118</v>
      </c>
      <c r="AA268" s="9">
        <v>5</v>
      </c>
      <c r="AB268" s="7">
        <v>9.2138311400445758</v>
      </c>
      <c r="AC268" s="6">
        <v>59.040658458306098</v>
      </c>
      <c r="AD268" s="13">
        <v>31.745510401649323</v>
      </c>
      <c r="AE268" s="8">
        <v>4407.2067221733178</v>
      </c>
      <c r="AF268" s="6">
        <v>4897.0553841223846</v>
      </c>
      <c r="AG268" s="6">
        <v>2938.137814782212</v>
      </c>
      <c r="AH268" s="6">
        <v>0</v>
      </c>
      <c r="AI268" s="6">
        <v>4.2455033897801684</v>
      </c>
      <c r="AJ268" s="6"/>
      <c r="AK268" s="6"/>
      <c r="AL268" s="6"/>
      <c r="AM268" s="6"/>
      <c r="AN268" s="6">
        <v>17.543004984388308</v>
      </c>
      <c r="AO268" s="6">
        <v>10.161884779617704</v>
      </c>
      <c r="AP268" s="6">
        <v>22.036033610866589</v>
      </c>
      <c r="AQ268" s="6">
        <v>114.66</v>
      </c>
      <c r="AR268" s="6"/>
      <c r="AS268" s="6"/>
      <c r="AT268" s="6">
        <v>12.357595443536546</v>
      </c>
      <c r="AU268" s="6">
        <v>1</v>
      </c>
      <c r="AV268" s="10"/>
      <c r="AW268" s="13">
        <v>734.55830761835773</v>
      </c>
      <c r="AX268" s="1" t="s">
        <v>150</v>
      </c>
      <c r="AY268" s="17">
        <v>36.775708661417298</v>
      </c>
      <c r="AZ268" s="12">
        <v>0</v>
      </c>
      <c r="BA268" s="12">
        <v>100</v>
      </c>
      <c r="BB268" s="12">
        <v>0</v>
      </c>
      <c r="BC268" s="12">
        <v>0</v>
      </c>
      <c r="BD268" s="12">
        <v>100</v>
      </c>
      <c r="BE268" s="12">
        <v>0</v>
      </c>
      <c r="BF268" s="18">
        <v>9.2138311400445758</v>
      </c>
      <c r="BG268" s="18">
        <v>59.040658458306098</v>
      </c>
      <c r="BH268" s="18">
        <v>31.745510401649323</v>
      </c>
      <c r="BI268" s="15"/>
      <c r="BJ268" s="19">
        <f t="shared" ca="1" si="28"/>
        <v>0.85356830260302285</v>
      </c>
      <c r="BK268" s="18">
        <f t="shared" ca="1" si="29"/>
        <v>37.199936545575682</v>
      </c>
      <c r="BL268" s="17">
        <f t="shared" si="30"/>
        <v>2.4837079198654441</v>
      </c>
      <c r="BM268" s="17">
        <f t="shared" ca="1" si="31"/>
        <v>2.4932889191128944</v>
      </c>
      <c r="BN268" s="16">
        <f t="shared" si="32"/>
        <v>2.4416014834183009</v>
      </c>
      <c r="BO268" s="15"/>
      <c r="BP268" s="2"/>
    </row>
    <row r="269" spans="1:68" x14ac:dyDescent="0.2">
      <c r="A269">
        <v>12.8</v>
      </c>
      <c r="B269">
        <v>2.2000000000000002</v>
      </c>
      <c r="C269">
        <v>0.30264999999999997</v>
      </c>
      <c r="D269">
        <v>-2.1000000000000001E-4</v>
      </c>
      <c r="E269">
        <v>-2.2509999999999999E-2</v>
      </c>
      <c r="F269">
        <v>1.7817799999999999</v>
      </c>
      <c r="G269">
        <v>2.2167500000000002</v>
      </c>
      <c r="H269" s="15"/>
      <c r="I269" s="11">
        <f t="shared" ref="I269:I318" si="33">IF(A269="(m)",0,A269/0.3048)</f>
        <v>41.99475065616798</v>
      </c>
      <c r="J269" s="10">
        <f t="shared" ref="J269:J318" si="34">$J$7-I269</f>
        <v>-36.93975065616798</v>
      </c>
      <c r="K269" s="6">
        <v>117</v>
      </c>
      <c r="L269" s="10">
        <v>4571.522309711283</v>
      </c>
      <c r="M269" s="10">
        <v>2278.6089238845207</v>
      </c>
      <c r="N269" s="10">
        <v>18.197725284339455</v>
      </c>
      <c r="O269" s="10">
        <v>36.892109225092248</v>
      </c>
      <c r="P269" s="10">
        <v>37.082567539228151</v>
      </c>
      <c r="Q269" s="10">
        <v>1.0807616947066063</v>
      </c>
      <c r="R269" s="10">
        <v>2.9144737444712052</v>
      </c>
      <c r="S269" s="10">
        <v>13.226271814993307</v>
      </c>
      <c r="T269" s="14" t="s">
        <v>34</v>
      </c>
      <c r="U269" s="6">
        <v>6</v>
      </c>
      <c r="V269" s="14" t="s">
        <v>154</v>
      </c>
      <c r="W269" s="6">
        <v>5</v>
      </c>
      <c r="X269" s="14" t="s">
        <v>151</v>
      </c>
      <c r="Y269" s="6">
        <v>4</v>
      </c>
      <c r="Z269" s="14" t="s">
        <v>119</v>
      </c>
      <c r="AA269" s="9">
        <v>4</v>
      </c>
      <c r="AB269" s="7">
        <v>19.449165505431964</v>
      </c>
      <c r="AC269" s="6">
        <v>62.583342267943458</v>
      </c>
      <c r="AD269" s="13">
        <v>17.967492226624579</v>
      </c>
      <c r="AE269" s="8">
        <v>3708.2567539228148</v>
      </c>
      <c r="AF269" s="6">
        <v>4073.6323089226257</v>
      </c>
      <c r="AG269" s="6">
        <v>2472.1711692818767</v>
      </c>
      <c r="AH269" s="6">
        <v>0</v>
      </c>
      <c r="AI269" s="6">
        <v>3.4311511705913049</v>
      </c>
      <c r="AJ269" s="6"/>
      <c r="AK269" s="6"/>
      <c r="AL269" s="6"/>
      <c r="AM269" s="6"/>
      <c r="AN269" s="6">
        <v>14.756843690036899</v>
      </c>
      <c r="AO269" s="6">
        <v>9.02649518690626</v>
      </c>
      <c r="AP269" s="6">
        <v>18.541283769614076</v>
      </c>
      <c r="AQ269" s="6">
        <v>114.66</v>
      </c>
      <c r="AR269" s="6"/>
      <c r="AS269" s="6"/>
      <c r="AT269" s="6">
        <v>10.136427101423095</v>
      </c>
      <c r="AU269" s="6">
        <v>1</v>
      </c>
      <c r="AV269" s="10"/>
      <c r="AW269" s="13">
        <v>611.04484633839388</v>
      </c>
      <c r="AX269" s="1" t="s">
        <v>150</v>
      </c>
      <c r="AY269" s="17">
        <v>36.939750656168002</v>
      </c>
      <c r="AZ269" s="12">
        <v>0</v>
      </c>
      <c r="BA269" s="12">
        <v>100</v>
      </c>
      <c r="BB269" s="12">
        <v>0</v>
      </c>
      <c r="BC269" s="12">
        <v>0</v>
      </c>
      <c r="BD269" s="12">
        <v>100</v>
      </c>
      <c r="BE269" s="12">
        <v>0</v>
      </c>
      <c r="BF269" s="18">
        <v>19.449165505431964</v>
      </c>
      <c r="BG269" s="18">
        <v>62.583342267943458</v>
      </c>
      <c r="BH269" s="18">
        <v>17.967492226624579</v>
      </c>
      <c r="BI269" s="15"/>
      <c r="BJ269" s="19">
        <f t="shared" ca="1" si="28"/>
        <v>0.90173727330839715</v>
      </c>
      <c r="BK269" s="18">
        <f t="shared" ca="1" si="29"/>
        <v>30.759448611908233</v>
      </c>
      <c r="BL269" s="17">
        <f t="shared" si="30"/>
        <v>3.1059220859762116</v>
      </c>
      <c r="BM269" s="17">
        <f t="shared" ca="1" si="31"/>
        <v>2.6191612296782223</v>
      </c>
      <c r="BN269" s="16">
        <f t="shared" si="32"/>
        <v>2.5588558078878001</v>
      </c>
      <c r="BO269" s="15"/>
      <c r="BP269" s="2"/>
    </row>
    <row r="270" spans="1:68" x14ac:dyDescent="0.2">
      <c r="A270">
        <v>12.85</v>
      </c>
      <c r="B270">
        <v>2.2000000000000002</v>
      </c>
      <c r="C270">
        <v>0.26533000000000001</v>
      </c>
      <c r="D270">
        <v>3.0899999999999999E-3</v>
      </c>
      <c r="E270">
        <v>-1.9869999999999999E-2</v>
      </c>
      <c r="F270">
        <v>1.7816799999999999</v>
      </c>
      <c r="G270">
        <v>2.2210299999999998</v>
      </c>
      <c r="H270" s="15"/>
      <c r="I270" s="11">
        <f t="shared" si="33"/>
        <v>42.158792650918635</v>
      </c>
      <c r="J270" s="10">
        <f t="shared" si="34"/>
        <v>-37.103792650918635</v>
      </c>
      <c r="K270" s="6">
        <v>117</v>
      </c>
      <c r="L270" s="10">
        <v>4590.7152230971096</v>
      </c>
      <c r="M270" s="10">
        <v>2287.5656167979064</v>
      </c>
      <c r="N270" s="10">
        <v>18.268810148731408</v>
      </c>
      <c r="O270" s="10">
        <v>27.049290263979564</v>
      </c>
      <c r="P270" s="10">
        <v>27.249926917170505</v>
      </c>
      <c r="Q270" s="10">
        <v>1.1037344070578581</v>
      </c>
      <c r="R270" s="10">
        <v>4.0504123567479438</v>
      </c>
      <c r="S270" s="10">
        <v>13.933100916037485</v>
      </c>
      <c r="T270" s="14" t="s">
        <v>153</v>
      </c>
      <c r="U270" s="6">
        <v>4</v>
      </c>
      <c r="V270" s="14" t="s">
        <v>151</v>
      </c>
      <c r="W270" s="6">
        <v>4</v>
      </c>
      <c r="X270" s="14" t="s">
        <v>151</v>
      </c>
      <c r="Y270" s="6">
        <v>4</v>
      </c>
      <c r="Z270" s="14" t="s">
        <v>119</v>
      </c>
      <c r="AA270" s="9">
        <v>4</v>
      </c>
      <c r="AB270" s="7">
        <v>52.875313604420782</v>
      </c>
      <c r="AC270" s="6">
        <v>43.110508032631195</v>
      </c>
      <c r="AD270" s="13">
        <v>4.0141783629480221</v>
      </c>
      <c r="AE270" s="8">
        <v>2724.9926917170505</v>
      </c>
      <c r="AF270" s="6">
        <v>2915.7220643637374</v>
      </c>
      <c r="AG270" s="6">
        <v>1816.6617944780337</v>
      </c>
      <c r="AH270" s="6">
        <v>0</v>
      </c>
      <c r="AI270" s="6">
        <v>2.4688844293446088</v>
      </c>
      <c r="AJ270" s="6"/>
      <c r="AK270" s="6"/>
      <c r="AL270" s="6"/>
      <c r="AM270" s="6"/>
      <c r="AN270" s="6">
        <v>18.032860175986375</v>
      </c>
      <c r="AO270" s="6">
        <v>7.3138280919303167</v>
      </c>
      <c r="AP270" s="6">
        <v>13.716632561346236</v>
      </c>
      <c r="AQ270" s="6">
        <v>114.66</v>
      </c>
      <c r="AR270" s="6"/>
      <c r="AS270" s="6"/>
      <c r="AT270" s="6">
        <v>7.1006613447493603</v>
      </c>
      <c r="AU270" s="6">
        <v>1</v>
      </c>
      <c r="AV270" s="10"/>
      <c r="AW270" s="13">
        <v>437.35830965456063</v>
      </c>
      <c r="AX270" s="1" t="s">
        <v>150</v>
      </c>
      <c r="AY270" s="17">
        <v>37.103792650918599</v>
      </c>
      <c r="AZ270" s="12">
        <v>100</v>
      </c>
      <c r="BA270" s="12">
        <v>0</v>
      </c>
      <c r="BB270" s="12">
        <v>0</v>
      </c>
      <c r="BC270" s="12">
        <v>0</v>
      </c>
      <c r="BD270" s="12">
        <v>100</v>
      </c>
      <c r="BE270" s="12">
        <v>0</v>
      </c>
      <c r="BF270" s="18">
        <v>52.875313604420782</v>
      </c>
      <c r="BG270" s="18">
        <v>43.110508032631195</v>
      </c>
      <c r="BH270" s="18">
        <v>4.0141783629480221</v>
      </c>
      <c r="BI270" s="15"/>
      <c r="BJ270" s="19">
        <f t="shared" ca="1" si="28"/>
        <v>0.98305841775565694</v>
      </c>
      <c r="BK270" s="18">
        <f t="shared" ca="1" si="29"/>
        <v>21.8457130623447</v>
      </c>
      <c r="BL270" s="17">
        <f t="shared" si="30"/>
        <v>4.4229751815800746</v>
      </c>
      <c r="BM270" s="17">
        <f t="shared" ca="1" si="31"/>
        <v>2.8320471196185775</v>
      </c>
      <c r="BN270" s="16">
        <f t="shared" si="32"/>
        <v>2.7537444379618901</v>
      </c>
      <c r="BO270" s="15"/>
      <c r="BP270" s="2"/>
    </row>
    <row r="271" spans="1:68" x14ac:dyDescent="0.2">
      <c r="A271">
        <v>12.9</v>
      </c>
      <c r="B271">
        <v>2.1</v>
      </c>
      <c r="C271">
        <v>0.27559</v>
      </c>
      <c r="D271">
        <v>5.5660000000000001E-2</v>
      </c>
      <c r="E271">
        <v>-1.6490000000000001E-2</v>
      </c>
      <c r="F271">
        <v>1.78095</v>
      </c>
      <c r="G271">
        <v>2.2191299999999998</v>
      </c>
      <c r="H271" s="15"/>
      <c r="I271" s="11">
        <f t="shared" si="33"/>
        <v>42.322834645669289</v>
      </c>
      <c r="J271" s="10">
        <f t="shared" si="34"/>
        <v>-37.267834645669289</v>
      </c>
      <c r="K271" s="6">
        <v>117</v>
      </c>
      <c r="L271" s="10">
        <v>4609.9081364829362</v>
      </c>
      <c r="M271" s="10">
        <v>2296.5223097112921</v>
      </c>
      <c r="N271" s="10">
        <v>18.339895013123357</v>
      </c>
      <c r="O271" s="10">
        <v>29.755274254896396</v>
      </c>
      <c r="P271" s="10">
        <v>29.96894226642295</v>
      </c>
      <c r="Q271" s="10">
        <v>1.46969667624128</v>
      </c>
      <c r="R271" s="10">
        <v>4.9040658932027794</v>
      </c>
      <c r="S271" s="10">
        <v>14.838056356010707</v>
      </c>
      <c r="T271" s="14" t="s">
        <v>33</v>
      </c>
      <c r="U271" s="6">
        <v>3</v>
      </c>
      <c r="V271" s="14" t="s">
        <v>151</v>
      </c>
      <c r="W271" s="6">
        <v>4</v>
      </c>
      <c r="X271" s="14" t="s">
        <v>151</v>
      </c>
      <c r="Y271" s="6">
        <v>4</v>
      </c>
      <c r="Z271" s="14" t="s">
        <v>33</v>
      </c>
      <c r="AA271" s="9">
        <v>3</v>
      </c>
      <c r="AB271" s="7">
        <v>73.057566833625117</v>
      </c>
      <c r="AC271" s="6">
        <v>24.629036484966662</v>
      </c>
      <c r="AD271" s="13">
        <v>2.3133966814082152</v>
      </c>
      <c r="AE271" s="8">
        <v>2996.8942266422951</v>
      </c>
      <c r="AF271" s="6">
        <v>3234.4772281942701</v>
      </c>
      <c r="AG271" s="6">
        <v>1997.9294844281967</v>
      </c>
      <c r="AH271" s="6">
        <v>0</v>
      </c>
      <c r="AI271" s="6">
        <v>2.0391243139412905</v>
      </c>
      <c r="AJ271" s="6"/>
      <c r="AK271" s="6"/>
      <c r="AL271" s="6"/>
      <c r="AM271" s="6"/>
      <c r="AN271" s="6">
        <v>29.755274254896396</v>
      </c>
      <c r="AO271" s="6">
        <v>8.1435892428120891</v>
      </c>
      <c r="AP271" s="6">
        <v>14.985506390997376</v>
      </c>
      <c r="AQ271" s="6">
        <v>111.47500000000001</v>
      </c>
      <c r="AR271" s="6"/>
      <c r="AS271" s="6"/>
      <c r="AT271" s="6">
        <v>7.8800792125033281</v>
      </c>
      <c r="AU271" s="6">
        <v>1</v>
      </c>
      <c r="AV271" s="10"/>
      <c r="AW271" s="13">
        <v>485.17158422914048</v>
      </c>
      <c r="AX271" s="1" t="s">
        <v>150</v>
      </c>
      <c r="AY271" s="17">
        <v>37.267834645669303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73.057566833625117</v>
      </c>
      <c r="BG271" s="18">
        <v>24.629036484966662</v>
      </c>
      <c r="BH271" s="18">
        <v>2.3133966814082152</v>
      </c>
      <c r="BI271" s="15"/>
      <c r="BJ271" s="19">
        <f t="shared" ref="BJ271:BJ318" ca="1" si="35">IF((0.381*BM271)+(0.05*(M271/2116.217)-0.15)&lt;1,(0.381*BM271)+(0.05*(M271/2116.217)-0.15),1)</f>
        <v>0.99149810074261224</v>
      </c>
      <c r="BK271" s="18">
        <f t="shared" ref="BK271:BK318" ca="1" si="36">((P271-(L271/2000))/1.06)*(1.06/(M271/2000))^BJ271</f>
        <v>24.108457779256241</v>
      </c>
      <c r="BL271" s="17">
        <f t="shared" ref="BL271:BL318" si="37">(Q271/(P271-(L271/2000)))*100</f>
        <v>5.3126709920223716</v>
      </c>
      <c r="BM271" s="17">
        <f t="shared" ref="BM271:BM318" ca="1" si="38">SQRT(((3.47-LOG(BK271))^2)+((LOG(BL271)+1.22)^2))</f>
        <v>2.8536430844662708</v>
      </c>
      <c r="BN271" s="16">
        <f t="shared" ref="BN271:BN318" si="39">SQRT(((3.47-LOG(P271/1.06))^2)+((LOG(R271)+1.22)^2))</f>
        <v>2.7794082836389276</v>
      </c>
      <c r="BO271" s="15"/>
      <c r="BP271" s="2"/>
    </row>
    <row r="272" spans="1:68" x14ac:dyDescent="0.2">
      <c r="A272">
        <v>12.95</v>
      </c>
      <c r="B272">
        <v>2.1</v>
      </c>
      <c r="C272">
        <v>0.36982999999999999</v>
      </c>
      <c r="D272">
        <v>0.11839</v>
      </c>
      <c r="E272">
        <v>-1.393E-2</v>
      </c>
      <c r="F272">
        <v>1.78085</v>
      </c>
      <c r="G272">
        <v>2.22098</v>
      </c>
      <c r="H272" s="15"/>
      <c r="I272" s="11">
        <f t="shared" si="33"/>
        <v>42.486876640419943</v>
      </c>
      <c r="J272" s="10">
        <f t="shared" si="34"/>
        <v>-37.431876640419944</v>
      </c>
      <c r="K272" s="6">
        <v>117</v>
      </c>
      <c r="L272" s="10">
        <v>4629.1010498687629</v>
      </c>
      <c r="M272" s="10">
        <v>2305.4790026246778</v>
      </c>
      <c r="N272" s="10">
        <v>18.41097987751531</v>
      </c>
      <c r="O272" s="10">
        <v>54.610238319613963</v>
      </c>
      <c r="P272" s="10">
        <v>54.833776235678734</v>
      </c>
      <c r="Q272" s="10">
        <v>1.9063870537546161</v>
      </c>
      <c r="R272" s="10">
        <v>3.4766656331689698</v>
      </c>
      <c r="S272" s="10">
        <v>15.523466393386883</v>
      </c>
      <c r="T272" s="14" t="s">
        <v>153</v>
      </c>
      <c r="U272" s="6">
        <v>5</v>
      </c>
      <c r="V272" s="14" t="s">
        <v>154</v>
      </c>
      <c r="W272" s="6">
        <v>5</v>
      </c>
      <c r="X272" s="14" t="s">
        <v>154</v>
      </c>
      <c r="Y272" s="6">
        <v>5</v>
      </c>
      <c r="Z272" s="14" t="s">
        <v>119</v>
      </c>
      <c r="AA272" s="9">
        <v>4</v>
      </c>
      <c r="AB272" s="7">
        <v>20.885650151376574</v>
      </c>
      <c r="AC272" s="6">
        <v>62.417399963757617</v>
      </c>
      <c r="AD272" s="13">
        <v>16.696949884865813</v>
      </c>
      <c r="AE272" s="8">
        <v>5483.3776235678733</v>
      </c>
      <c r="AF272" s="6">
        <v>6158.6228179075488</v>
      </c>
      <c r="AG272" s="6">
        <v>3655.5850823785822</v>
      </c>
      <c r="AH272" s="6">
        <v>0</v>
      </c>
      <c r="AI272" s="6">
        <v>2.876319167594219</v>
      </c>
      <c r="AJ272" s="6"/>
      <c r="AK272" s="6"/>
      <c r="AL272" s="6"/>
      <c r="AM272" s="6"/>
      <c r="AN272" s="6">
        <v>27.305119159806981</v>
      </c>
      <c r="AO272" s="6">
        <v>12.915498368834582</v>
      </c>
      <c r="AP272" s="6">
        <v>27.416888117839367</v>
      </c>
      <c r="AQ272" s="6">
        <v>114.66</v>
      </c>
      <c r="AR272" s="6"/>
      <c r="AS272" s="6"/>
      <c r="AT272" s="6">
        <v>15.42142170719924</v>
      </c>
      <c r="AU272" s="6">
        <v>1</v>
      </c>
      <c r="AV272" s="10"/>
      <c r="AW272" s="13">
        <v>923.79342268613232</v>
      </c>
      <c r="AX272" s="1" t="s">
        <v>150</v>
      </c>
      <c r="AY272" s="17">
        <v>37.431876640419901</v>
      </c>
      <c r="AZ272" s="12">
        <v>0</v>
      </c>
      <c r="BA272" s="12">
        <v>100</v>
      </c>
      <c r="BB272" s="12">
        <v>0</v>
      </c>
      <c r="BC272" s="12">
        <v>0</v>
      </c>
      <c r="BD272" s="12">
        <v>100</v>
      </c>
      <c r="BE272" s="12">
        <v>0</v>
      </c>
      <c r="BF272" s="18">
        <v>20.885650151376574</v>
      </c>
      <c r="BG272" s="18">
        <v>62.417399963757617</v>
      </c>
      <c r="BH272" s="18">
        <v>16.696949884865813</v>
      </c>
      <c r="BI272" s="15"/>
      <c r="BJ272" s="19">
        <f t="shared" ca="1" si="35"/>
        <v>0.87075572827067971</v>
      </c>
      <c r="BK272" s="18">
        <f t="shared" ca="1" si="36"/>
        <v>46.056921076829944</v>
      </c>
      <c r="BL272" s="17">
        <f t="shared" si="37"/>
        <v>3.6298841575735734</v>
      </c>
      <c r="BM272" s="17">
        <f t="shared" ca="1" si="38"/>
        <v>2.5361785362985101</v>
      </c>
      <c r="BN272" s="16">
        <f t="shared" si="39"/>
        <v>2.4871944013825624</v>
      </c>
      <c r="BO272" s="15"/>
      <c r="BP272" s="2"/>
    </row>
    <row r="273" spans="1:68" x14ac:dyDescent="0.2">
      <c r="A273">
        <v>13</v>
      </c>
      <c r="B273">
        <v>2.2000000000000002</v>
      </c>
      <c r="C273">
        <v>0.46299000000000001</v>
      </c>
      <c r="D273">
        <v>5.1479999999999998E-2</v>
      </c>
      <c r="E273">
        <v>-2.2210000000000001E-2</v>
      </c>
      <c r="F273">
        <v>1.7802500000000001</v>
      </c>
      <c r="G273">
        <v>2.2223799999999998</v>
      </c>
      <c r="H273" s="15"/>
      <c r="I273" s="11">
        <f t="shared" si="33"/>
        <v>42.650918635170605</v>
      </c>
      <c r="J273" s="10">
        <f t="shared" si="34"/>
        <v>-37.595918635170605</v>
      </c>
      <c r="K273" s="6">
        <v>117</v>
      </c>
      <c r="L273" s="10">
        <v>4648.2939632545904</v>
      </c>
      <c r="M273" s="10">
        <v>2314.435695538064</v>
      </c>
      <c r="N273" s="10">
        <v>18.482064741907262</v>
      </c>
      <c r="O273" s="10">
        <v>79.180361964235047</v>
      </c>
      <c r="P273" s="10">
        <v>79.371976907809028</v>
      </c>
      <c r="Q273" s="10">
        <v>1.4405979072630282</v>
      </c>
      <c r="R273" s="10">
        <v>1.8149956236270772</v>
      </c>
      <c r="S273" s="10">
        <v>13.306593303748327</v>
      </c>
      <c r="T273" s="14" t="s">
        <v>156</v>
      </c>
      <c r="U273" s="6">
        <v>7</v>
      </c>
      <c r="V273" s="14" t="s">
        <v>154</v>
      </c>
      <c r="W273" s="6">
        <v>5</v>
      </c>
      <c r="X273" s="14" t="s">
        <v>154</v>
      </c>
      <c r="Y273" s="6">
        <v>5</v>
      </c>
      <c r="Z273" s="14" t="s">
        <v>118</v>
      </c>
      <c r="AA273" s="9">
        <v>5</v>
      </c>
      <c r="AB273" s="7">
        <v>1.9425062880079622</v>
      </c>
      <c r="AC273" s="6">
        <v>39.635762578005462</v>
      </c>
      <c r="AD273" s="13">
        <v>58.421731133986576</v>
      </c>
      <c r="AE273" s="8"/>
      <c r="AF273" s="6"/>
      <c r="AG273" s="6"/>
      <c r="AH273" s="6"/>
      <c r="AI273" s="6"/>
      <c r="AJ273" s="6">
        <v>35.371749071524135</v>
      </c>
      <c r="AK273" s="6">
        <v>39.150786820542415</v>
      </c>
      <c r="AL273" s="6">
        <v>41.649789778791423</v>
      </c>
      <c r="AM273" s="6">
        <v>36.952898268085676</v>
      </c>
      <c r="AN273" s="6">
        <v>26.393453988078349</v>
      </c>
      <c r="AO273" s="6">
        <v>12.984076606704658</v>
      </c>
      <c r="AP273" s="6">
        <v>19.842994226952257</v>
      </c>
      <c r="AQ273" s="6">
        <v>117.845</v>
      </c>
      <c r="AR273" s="6">
        <v>15.397410276163701</v>
      </c>
      <c r="AS273" s="6">
        <v>6.8066305202176558</v>
      </c>
      <c r="AT273" s="6">
        <v>2.4056559025448152</v>
      </c>
      <c r="AU273" s="6">
        <v>0.64164571657330061</v>
      </c>
      <c r="AV273" s="10">
        <v>0.35939105743353461</v>
      </c>
      <c r="AW273" s="13">
        <v>198.42994226952257</v>
      </c>
      <c r="AX273" s="1" t="s">
        <v>150</v>
      </c>
      <c r="AY273" s="17">
        <v>37.595918635170598</v>
      </c>
      <c r="AZ273" s="12">
        <v>0</v>
      </c>
      <c r="BA273" s="12">
        <v>0</v>
      </c>
      <c r="BB273" s="12">
        <v>100</v>
      </c>
      <c r="BC273" s="12">
        <v>0</v>
      </c>
      <c r="BD273" s="12">
        <v>100</v>
      </c>
      <c r="BE273" s="12">
        <v>0</v>
      </c>
      <c r="BF273" s="18">
        <v>1.9425062880079622</v>
      </c>
      <c r="BG273" s="18">
        <v>39.635762578005462</v>
      </c>
      <c r="BH273" s="18">
        <v>58.421731133986576</v>
      </c>
      <c r="BI273" s="15"/>
      <c r="BJ273" s="19">
        <f t="shared" ca="1" si="35"/>
        <v>0.7485288476110169</v>
      </c>
      <c r="BK273" s="18">
        <f t="shared" ca="1" si="36"/>
        <v>68.065755137667324</v>
      </c>
      <c r="BL273" s="17">
        <f t="shared" si="37"/>
        <v>1.8697449475776819</v>
      </c>
      <c r="BM273" s="17">
        <f t="shared" ca="1" si="38"/>
        <v>2.2148176411813258</v>
      </c>
      <c r="BN273" s="16">
        <f t="shared" si="39"/>
        <v>2.175577106451148</v>
      </c>
      <c r="BO273" s="15"/>
      <c r="BP273" s="2"/>
    </row>
    <row r="274" spans="1:68" x14ac:dyDescent="0.2">
      <c r="A274">
        <v>13.05</v>
      </c>
      <c r="B274">
        <v>2.1</v>
      </c>
      <c r="C274">
        <v>0.67571000000000003</v>
      </c>
      <c r="D274">
        <v>1.9949999999999999E-2</v>
      </c>
      <c r="E274">
        <v>-2.8309999999999998E-2</v>
      </c>
      <c r="F274">
        <v>1.7770300000000001</v>
      </c>
      <c r="G274">
        <v>2.22268</v>
      </c>
      <c r="H274" s="15"/>
      <c r="I274" s="11">
        <f t="shared" si="33"/>
        <v>42.814960629921259</v>
      </c>
      <c r="J274" s="10">
        <f t="shared" si="34"/>
        <v>-37.75996062992126</v>
      </c>
      <c r="K274" s="6">
        <v>117</v>
      </c>
      <c r="L274" s="10">
        <v>4667.486876640417</v>
      </c>
      <c r="M274" s="10">
        <v>2323.3923884514497</v>
      </c>
      <c r="N274" s="10">
        <v>18.553149606299215</v>
      </c>
      <c r="O274" s="10">
        <v>135.2833750780585</v>
      </c>
      <c r="P274" s="10">
        <v>135.45147188972501</v>
      </c>
      <c r="Q274" s="10">
        <v>1.2211040828887976</v>
      </c>
      <c r="R274" s="10">
        <v>0.90150669154996987</v>
      </c>
      <c r="S274" s="10">
        <v>11.673389699062918</v>
      </c>
      <c r="T274" s="14" t="s">
        <v>30</v>
      </c>
      <c r="U274" s="6">
        <v>9</v>
      </c>
      <c r="V274" s="14" t="s">
        <v>30</v>
      </c>
      <c r="W274" s="6">
        <v>6</v>
      </c>
      <c r="X274" s="14" t="s">
        <v>30</v>
      </c>
      <c r="Y274" s="6">
        <v>6</v>
      </c>
      <c r="Z274" s="14" t="s">
        <v>30</v>
      </c>
      <c r="AA274" s="9">
        <v>6</v>
      </c>
      <c r="AB274" s="7">
        <v>0.65409504090102644</v>
      </c>
      <c r="AC274" s="6">
        <v>16.879260055361925</v>
      </c>
      <c r="AD274" s="13">
        <v>82.466644903737048</v>
      </c>
      <c r="AE274" s="8"/>
      <c r="AF274" s="6"/>
      <c r="AG274" s="6"/>
      <c r="AH274" s="6"/>
      <c r="AI274" s="6"/>
      <c r="AJ274" s="6">
        <v>38.628969167153699</v>
      </c>
      <c r="AK274" s="6">
        <v>42.013675785081894</v>
      </c>
      <c r="AL274" s="6">
        <v>44.926486839821038</v>
      </c>
      <c r="AM274" s="6">
        <v>39.352003790350942</v>
      </c>
      <c r="AN274" s="6">
        <v>27.056675015611699</v>
      </c>
      <c r="AO274" s="6">
        <v>20.486869921850712</v>
      </c>
      <c r="AP274" s="6">
        <v>33.862867972431253</v>
      </c>
      <c r="AQ274" s="6">
        <v>124.215</v>
      </c>
      <c r="AR274" s="6">
        <v>33.742040523852488</v>
      </c>
      <c r="AS274" s="6">
        <v>24.717381335887467</v>
      </c>
      <c r="AT274" s="6">
        <v>3.8861221240975312</v>
      </c>
      <c r="AU274" s="6">
        <v>0.82033602744623568</v>
      </c>
      <c r="AV274" s="10">
        <v>0.81003894187286185</v>
      </c>
      <c r="AW274" s="13">
        <v>338.62867972431252</v>
      </c>
      <c r="AX274" s="1" t="s">
        <v>150</v>
      </c>
      <c r="AY274" s="17">
        <v>37.759960629921302</v>
      </c>
      <c r="AZ274" s="12">
        <v>0</v>
      </c>
      <c r="BA274" s="12">
        <v>0</v>
      </c>
      <c r="BB274" s="12">
        <v>100</v>
      </c>
      <c r="BC274" s="12">
        <v>0</v>
      </c>
      <c r="BD274" s="12">
        <v>0</v>
      </c>
      <c r="BE274" s="12">
        <v>100</v>
      </c>
      <c r="BF274" s="18">
        <v>0.65409504090102644</v>
      </c>
      <c r="BG274" s="18">
        <v>16.879260055361925</v>
      </c>
      <c r="BH274" s="18">
        <v>82.466644903737048</v>
      </c>
      <c r="BI274" s="15"/>
      <c r="BJ274" s="19">
        <f t="shared" ca="1" si="35"/>
        <v>0.60165560429961962</v>
      </c>
      <c r="BK274" s="18">
        <f t="shared" ca="1" si="36"/>
        <v>118.84807205452515</v>
      </c>
      <c r="BL274" s="17">
        <f t="shared" si="37"/>
        <v>0.91731138826829273</v>
      </c>
      <c r="BM274" s="17">
        <f t="shared" ca="1" si="38"/>
        <v>1.8287681301803242</v>
      </c>
      <c r="BN274" s="16">
        <f t="shared" si="39"/>
        <v>1.7999290712200404</v>
      </c>
      <c r="BO274" s="15"/>
      <c r="BP274" s="2"/>
    </row>
    <row r="275" spans="1:68" x14ac:dyDescent="0.2">
      <c r="A275">
        <v>13.1</v>
      </c>
      <c r="B275">
        <v>2.1</v>
      </c>
      <c r="C275">
        <v>0.56798999999999999</v>
      </c>
      <c r="D275">
        <v>2.8500000000000001E-2</v>
      </c>
      <c r="E275">
        <v>-3.0259999999999999E-2</v>
      </c>
      <c r="F275">
        <v>1.7785500000000001</v>
      </c>
      <c r="G275">
        <v>2.2257799999999999</v>
      </c>
      <c r="H275" s="15"/>
      <c r="I275" s="11">
        <f t="shared" si="33"/>
        <v>42.979002624671914</v>
      </c>
      <c r="J275" s="10">
        <f t="shared" si="34"/>
        <v>-37.924002624671914</v>
      </c>
      <c r="K275" s="6">
        <v>117</v>
      </c>
      <c r="L275" s="10">
        <v>4686.6797900262436</v>
      </c>
      <c r="M275" s="10">
        <v>2332.3490813648355</v>
      </c>
      <c r="N275" s="10">
        <v>18.62423447069116</v>
      </c>
      <c r="O275" s="10">
        <v>106.87318058472893</v>
      </c>
      <c r="P275" s="10">
        <v>107.03375930504797</v>
      </c>
      <c r="Q275" s="10">
        <v>1.2806242921624946</v>
      </c>
      <c r="R275" s="10">
        <v>1.1964676383202559</v>
      </c>
      <c r="S275" s="10">
        <v>11.151300022155288</v>
      </c>
      <c r="T275" s="14" t="s">
        <v>156</v>
      </c>
      <c r="U275" s="6">
        <v>8</v>
      </c>
      <c r="V275" s="14" t="s">
        <v>30</v>
      </c>
      <c r="W275" s="6">
        <v>6</v>
      </c>
      <c r="X275" s="14" t="s">
        <v>30</v>
      </c>
      <c r="Y275" s="6">
        <v>6</v>
      </c>
      <c r="Z275" s="14" t="s">
        <v>30</v>
      </c>
      <c r="AA275" s="9">
        <v>6</v>
      </c>
      <c r="AB275" s="7">
        <v>0.85682980826619826</v>
      </c>
      <c r="AC275" s="6">
        <v>23.783136547838794</v>
      </c>
      <c r="AD275" s="13">
        <v>75.360033643895008</v>
      </c>
      <c r="AE275" s="8"/>
      <c r="AF275" s="6"/>
      <c r="AG275" s="6"/>
      <c r="AH275" s="6"/>
      <c r="AI275" s="6"/>
      <c r="AJ275" s="6">
        <v>37.1904723080808</v>
      </c>
      <c r="AK275" s="6">
        <v>40.749288729224993</v>
      </c>
      <c r="AL275" s="6">
        <v>43.488305999612642</v>
      </c>
      <c r="AM275" s="6">
        <v>39.0275319478786</v>
      </c>
      <c r="AN275" s="6">
        <v>26.718295146182232</v>
      </c>
      <c r="AO275" s="6">
        <v>16.656488644860161</v>
      </c>
      <c r="AP275" s="6">
        <v>26.758439826261991</v>
      </c>
      <c r="AQ275" s="6">
        <v>121.03</v>
      </c>
      <c r="AR275" s="6">
        <v>25.537493841408388</v>
      </c>
      <c r="AS275" s="6">
        <v>16.704700179244544</v>
      </c>
      <c r="AT275" s="6">
        <v>3.1566643239542334</v>
      </c>
      <c r="AU275" s="6">
        <v>0.73538257046745759</v>
      </c>
      <c r="AV275" s="10">
        <v>0.5361221836685004</v>
      </c>
      <c r="AW275" s="13">
        <v>267.58439826261991</v>
      </c>
      <c r="AX275" s="1" t="s">
        <v>150</v>
      </c>
      <c r="AY275" s="17">
        <v>37.9240026246719</v>
      </c>
      <c r="AZ275" s="12">
        <v>0</v>
      </c>
      <c r="BA275" s="12">
        <v>0</v>
      </c>
      <c r="BB275" s="12">
        <v>100</v>
      </c>
      <c r="BC275" s="12">
        <v>0</v>
      </c>
      <c r="BD275" s="12">
        <v>0</v>
      </c>
      <c r="BE275" s="12">
        <v>100</v>
      </c>
      <c r="BF275" s="18">
        <v>0.85682980826619826</v>
      </c>
      <c r="BG275" s="18">
        <v>23.783136547838794</v>
      </c>
      <c r="BH275" s="18">
        <v>75.360033643895008</v>
      </c>
      <c r="BI275" s="15"/>
      <c r="BJ275" s="19">
        <f t="shared" ca="1" si="35"/>
        <v>0.664090244753061</v>
      </c>
      <c r="BK275" s="18">
        <f t="shared" ca="1" si="36"/>
        <v>92.697799861463153</v>
      </c>
      <c r="BL275" s="17">
        <f t="shared" si="37"/>
        <v>1.223248793327256</v>
      </c>
      <c r="BM275" s="17">
        <f t="shared" ca="1" si="38"/>
        <v>1.9920831434964845</v>
      </c>
      <c r="BN275" s="16">
        <f t="shared" si="39"/>
        <v>1.9578234882467531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0.46431</v>
      </c>
      <c r="D276">
        <v>6.0440000000000001E-2</v>
      </c>
      <c r="E276">
        <v>-3.075E-2</v>
      </c>
      <c r="F276">
        <v>1.7794300000000001</v>
      </c>
      <c r="G276">
        <v>2.2280799999999998</v>
      </c>
      <c r="H276" s="15"/>
      <c r="I276" s="11">
        <f t="shared" si="33"/>
        <v>43.143044619422568</v>
      </c>
      <c r="J276" s="10">
        <f t="shared" si="34"/>
        <v>-38.088044619422568</v>
      </c>
      <c r="K276" s="6">
        <v>117</v>
      </c>
      <c r="L276" s="10">
        <v>4705.8727034120702</v>
      </c>
      <c r="M276" s="10">
        <v>2341.3057742782212</v>
      </c>
      <c r="N276" s="10">
        <v>18.695319335083113</v>
      </c>
      <c r="O276" s="10">
        <v>79.528500255464095</v>
      </c>
      <c r="P276" s="10">
        <v>79.687189814367613</v>
      </c>
      <c r="Q276" s="10">
        <v>1.5029723020106687</v>
      </c>
      <c r="R276" s="10">
        <v>1.8860902304521754</v>
      </c>
      <c r="S276" s="10">
        <v>11.020108257188754</v>
      </c>
      <c r="T276" s="14" t="s">
        <v>156</v>
      </c>
      <c r="U276" s="6">
        <v>7</v>
      </c>
      <c r="V276" s="14" t="s">
        <v>154</v>
      </c>
      <c r="W276" s="6">
        <v>5</v>
      </c>
      <c r="X276" s="14" t="s">
        <v>154</v>
      </c>
      <c r="Y276" s="6">
        <v>5</v>
      </c>
      <c r="Z276" s="14" t="s">
        <v>118</v>
      </c>
      <c r="AA276" s="9">
        <v>5</v>
      </c>
      <c r="AB276" s="7">
        <v>2.0963178437460499</v>
      </c>
      <c r="AC276" s="6">
        <v>40.759991993528061</v>
      </c>
      <c r="AD276" s="13">
        <v>57.143690162725889</v>
      </c>
      <c r="AE276" s="8"/>
      <c r="AF276" s="6"/>
      <c r="AG276" s="6"/>
      <c r="AH276" s="6"/>
      <c r="AI276" s="6"/>
      <c r="AJ276" s="6">
        <v>35.313835430161554</v>
      </c>
      <c r="AK276" s="6">
        <v>39.09988003474998</v>
      </c>
      <c r="AL276" s="6">
        <v>41.590871861485127</v>
      </c>
      <c r="AM276" s="6">
        <v>36.976539236077571</v>
      </c>
      <c r="AN276" s="6">
        <v>26.509500085154698</v>
      </c>
      <c r="AO276" s="6">
        <v>13.102203693200352</v>
      </c>
      <c r="AP276" s="6">
        <v>19.921797453591903</v>
      </c>
      <c r="AQ276" s="6">
        <v>117.845</v>
      </c>
      <c r="AR276" s="6">
        <v>15.279315143233054</v>
      </c>
      <c r="AS276" s="6">
        <v>6.6867958288113467</v>
      </c>
      <c r="AT276" s="6">
        <v>2.375463781733012</v>
      </c>
      <c r="AU276" s="6">
        <v>0.63735954054062671</v>
      </c>
      <c r="AV276" s="10">
        <v>0.3611322406826073</v>
      </c>
      <c r="AW276" s="13">
        <v>199.21797453591904</v>
      </c>
      <c r="AX276" s="1" t="s">
        <v>150</v>
      </c>
      <c r="AY276" s="17">
        <v>38.088044619422597</v>
      </c>
      <c r="AZ276" s="12">
        <v>0</v>
      </c>
      <c r="BA276" s="12">
        <v>0</v>
      </c>
      <c r="BB276" s="12">
        <v>100</v>
      </c>
      <c r="BC276" s="12">
        <v>0</v>
      </c>
      <c r="BD276" s="12">
        <v>100</v>
      </c>
      <c r="BE276" s="12">
        <v>0</v>
      </c>
      <c r="BF276" s="18">
        <v>2.0963178437460499</v>
      </c>
      <c r="BG276" s="18">
        <v>40.759991993528061</v>
      </c>
      <c r="BH276" s="18">
        <v>57.143690162725889</v>
      </c>
      <c r="BI276" s="15"/>
      <c r="BJ276" s="19">
        <f t="shared" ca="1" si="35"/>
        <v>0.75415532745960401</v>
      </c>
      <c r="BK276" s="18">
        <f t="shared" ca="1" si="36"/>
        <v>67.693214647797475</v>
      </c>
      <c r="BL276" s="17">
        <f t="shared" si="37"/>
        <v>1.9434755424856227</v>
      </c>
      <c r="BM276" s="17">
        <f t="shared" ca="1" si="38"/>
        <v>2.2279190026213103</v>
      </c>
      <c r="BN276" s="16">
        <f t="shared" si="39"/>
        <v>2.1856988856121138</v>
      </c>
      <c r="BO276" s="15"/>
      <c r="BP276" s="2"/>
    </row>
    <row r="277" spans="1:68" x14ac:dyDescent="0.2">
      <c r="A277">
        <v>13.2</v>
      </c>
      <c r="B277">
        <v>2.1</v>
      </c>
      <c r="C277">
        <v>0.42738999999999999</v>
      </c>
      <c r="D277">
        <v>4.4630000000000003E-2</v>
      </c>
      <c r="E277">
        <v>-2.8629999999999999E-2</v>
      </c>
      <c r="F277">
        <v>1.77908</v>
      </c>
      <c r="G277">
        <v>2.2292800000000002</v>
      </c>
      <c r="H277" s="15"/>
      <c r="I277" s="11">
        <f t="shared" si="33"/>
        <v>43.307086614173222</v>
      </c>
      <c r="J277" s="10">
        <f t="shared" si="34"/>
        <v>-38.252086614173223</v>
      </c>
      <c r="K277" s="6">
        <v>117</v>
      </c>
      <c r="L277" s="10">
        <v>4725.0656167978968</v>
      </c>
      <c r="M277" s="10">
        <v>2350.2624671916069</v>
      </c>
      <c r="N277" s="10">
        <v>18.766404199475062</v>
      </c>
      <c r="O277" s="10">
        <v>69.791177746238972</v>
      </c>
      <c r="P277" s="10">
        <v>69.958040819838203</v>
      </c>
      <c r="Q277" s="10">
        <v>1.3929121255642183</v>
      </c>
      <c r="R277" s="10">
        <v>1.9910679447861641</v>
      </c>
      <c r="S277" s="10">
        <v>11.587713444390896</v>
      </c>
      <c r="T277" s="14" t="s">
        <v>156</v>
      </c>
      <c r="U277" s="6">
        <v>7</v>
      </c>
      <c r="V277" s="14" t="s">
        <v>154</v>
      </c>
      <c r="W277" s="6">
        <v>5</v>
      </c>
      <c r="X277" s="14" t="s">
        <v>154</v>
      </c>
      <c r="Y277" s="6">
        <v>5</v>
      </c>
      <c r="Z277" s="14" t="s">
        <v>118</v>
      </c>
      <c r="AA277" s="9">
        <v>5</v>
      </c>
      <c r="AB277" s="7">
        <v>2.9187639797648899</v>
      </c>
      <c r="AC277" s="6">
        <v>45.409327484583208</v>
      </c>
      <c r="AD277" s="13">
        <v>51.671908535651902</v>
      </c>
      <c r="AE277" s="8"/>
      <c r="AF277" s="6"/>
      <c r="AG277" s="6"/>
      <c r="AH277" s="6"/>
      <c r="AI277" s="6"/>
      <c r="AJ277" s="6">
        <v>34.439349033481264</v>
      </c>
      <c r="AK277" s="6">
        <v>38.331108018472655</v>
      </c>
      <c r="AL277" s="6">
        <v>40.698396179542137</v>
      </c>
      <c r="AM277" s="6">
        <v>36.246853061487869</v>
      </c>
      <c r="AN277" s="6">
        <v>23.263725915412991</v>
      </c>
      <c r="AO277" s="6">
        <v>11.581119161388093</v>
      </c>
      <c r="AP277" s="6">
        <v>17.489510204959551</v>
      </c>
      <c r="AQ277" s="6">
        <v>117.845</v>
      </c>
      <c r="AR277" s="6">
        <v>10.705037570841819</v>
      </c>
      <c r="AS277" s="6">
        <v>2.2188352654739769</v>
      </c>
      <c r="AT277" s="6">
        <v>2.065786884784496</v>
      </c>
      <c r="AU277" s="6">
        <v>0.59561665704584321</v>
      </c>
      <c r="AV277" s="10">
        <v>0.32131977170038439</v>
      </c>
      <c r="AW277" s="13">
        <v>174.89510204959549</v>
      </c>
      <c r="AX277" s="1" t="s">
        <v>150</v>
      </c>
      <c r="AY277" s="17">
        <v>38.252086614173201</v>
      </c>
      <c r="AZ277" s="12">
        <v>0</v>
      </c>
      <c r="BA277" s="12">
        <v>0</v>
      </c>
      <c r="BB277" s="12">
        <v>100</v>
      </c>
      <c r="BC277" s="12">
        <v>0</v>
      </c>
      <c r="BD277" s="12">
        <v>100</v>
      </c>
      <c r="BE277" s="12">
        <v>0</v>
      </c>
      <c r="BF277" s="18">
        <v>2.9187639797648899</v>
      </c>
      <c r="BG277" s="18">
        <v>45.409327484583208</v>
      </c>
      <c r="BH277" s="18">
        <v>51.671908535651902</v>
      </c>
      <c r="BI277" s="15"/>
      <c r="BJ277" s="19">
        <f t="shared" ca="1" si="35"/>
        <v>0.7780071529863557</v>
      </c>
      <c r="BK277" s="18">
        <f t="shared" ca="1" si="36"/>
        <v>58.853516691173702</v>
      </c>
      <c r="BL277" s="17">
        <f t="shared" si="37"/>
        <v>2.0606578255591992</v>
      </c>
      <c r="BM277" s="17">
        <f t="shared" ca="1" si="38"/>
        <v>2.2899667851587577</v>
      </c>
      <c r="BN277" s="16">
        <f t="shared" si="39"/>
        <v>2.2431379555010711</v>
      </c>
      <c r="BO277" s="15"/>
      <c r="BP277" s="2"/>
    </row>
    <row r="278" spans="1:68" x14ac:dyDescent="0.2">
      <c r="A278">
        <v>13.25</v>
      </c>
      <c r="B278">
        <v>2.1</v>
      </c>
      <c r="C278">
        <v>0.48746</v>
      </c>
      <c r="D278">
        <v>1.3140000000000001E-2</v>
      </c>
      <c r="E278">
        <v>-3.0419999999999999E-2</v>
      </c>
      <c r="F278">
        <v>1.7778799999999999</v>
      </c>
      <c r="G278">
        <v>2.2321</v>
      </c>
      <c r="H278" s="15"/>
      <c r="I278" s="11">
        <f t="shared" si="33"/>
        <v>43.471128608923884</v>
      </c>
      <c r="J278" s="10">
        <f t="shared" si="34"/>
        <v>-38.416128608923884</v>
      </c>
      <c r="K278" s="6">
        <v>117</v>
      </c>
      <c r="L278" s="10">
        <v>4744.2585301837244</v>
      </c>
      <c r="M278" s="10">
        <v>2359.2191601049931</v>
      </c>
      <c r="N278" s="10">
        <v>18.837489063867014</v>
      </c>
      <c r="O278" s="10">
        <v>85.634107408458704</v>
      </c>
      <c r="P278" s="10">
        <v>85.794069259744106</v>
      </c>
      <c r="Q278" s="10">
        <v>1.1736967583093967</v>
      </c>
      <c r="R278" s="10">
        <v>1.3680395025394991</v>
      </c>
      <c r="S278" s="10">
        <v>11.108461894819277</v>
      </c>
      <c r="T278" s="14" t="s">
        <v>156</v>
      </c>
      <c r="U278" s="6">
        <v>8</v>
      </c>
      <c r="V278" s="14" t="s">
        <v>154</v>
      </c>
      <c r="W278" s="6">
        <v>5</v>
      </c>
      <c r="X278" s="14" t="s">
        <v>154</v>
      </c>
      <c r="Y278" s="6">
        <v>5</v>
      </c>
      <c r="Z278" s="14" t="s">
        <v>118</v>
      </c>
      <c r="AA278" s="9">
        <v>5</v>
      </c>
      <c r="AB278" s="7">
        <v>1.1313180170034229</v>
      </c>
      <c r="AC278" s="6">
        <v>30.437119222294513</v>
      </c>
      <c r="AD278" s="13">
        <v>68.431562760702064</v>
      </c>
      <c r="AE278" s="8"/>
      <c r="AF278" s="6"/>
      <c r="AG278" s="6"/>
      <c r="AH278" s="6"/>
      <c r="AI278" s="6"/>
      <c r="AJ278" s="6">
        <v>35.72884126382332</v>
      </c>
      <c r="AK278" s="6">
        <v>39.464663031741068</v>
      </c>
      <c r="AL278" s="6">
        <v>42.012562370582948</v>
      </c>
      <c r="AM278" s="6">
        <v>37.434555194480808</v>
      </c>
      <c r="AN278" s="6">
        <v>21.408526852114676</v>
      </c>
      <c r="AO278" s="6">
        <v>13.534395074489343</v>
      </c>
      <c r="AP278" s="6">
        <v>21.448517314936026</v>
      </c>
      <c r="AQ278" s="6">
        <v>121.03</v>
      </c>
      <c r="AR278" s="6">
        <v>17.657595087745211</v>
      </c>
      <c r="AS278" s="6">
        <v>9.0060401455847092</v>
      </c>
      <c r="AT278" s="6">
        <v>2.5274156631951468</v>
      </c>
      <c r="AU278" s="6">
        <v>0.65692822723595834</v>
      </c>
      <c r="AV278" s="10">
        <v>0.38900377417866039</v>
      </c>
      <c r="AW278" s="13">
        <v>214.48517314936026</v>
      </c>
      <c r="AX278" s="1" t="s">
        <v>150</v>
      </c>
      <c r="AY278" s="17">
        <v>38.416128608923898</v>
      </c>
      <c r="AZ278" s="12">
        <v>0</v>
      </c>
      <c r="BA278" s="12">
        <v>0</v>
      </c>
      <c r="BB278" s="12">
        <v>100</v>
      </c>
      <c r="BC278" s="12">
        <v>0</v>
      </c>
      <c r="BD278" s="12">
        <v>100</v>
      </c>
      <c r="BE278" s="12">
        <v>0</v>
      </c>
      <c r="BF278" s="18">
        <v>1.1313180170034229</v>
      </c>
      <c r="BG278" s="18">
        <v>30.437119222294513</v>
      </c>
      <c r="BH278" s="18">
        <v>68.431562760702064</v>
      </c>
      <c r="BI278" s="15"/>
      <c r="BJ278" s="19">
        <f t="shared" ca="1" si="35"/>
        <v>0.70987574019855804</v>
      </c>
      <c r="BK278" s="18">
        <f t="shared" ca="1" si="36"/>
        <v>72.94796270717336</v>
      </c>
      <c r="BL278" s="17">
        <f t="shared" si="37"/>
        <v>1.4069401387508327</v>
      </c>
      <c r="BM278" s="17">
        <f t="shared" ca="1" si="38"/>
        <v>2.1105887453483061</v>
      </c>
      <c r="BN278" s="16">
        <f t="shared" si="39"/>
        <v>2.0684232060436352</v>
      </c>
      <c r="BO278" s="15"/>
      <c r="BP278" s="2"/>
    </row>
    <row r="279" spans="1:68" x14ac:dyDescent="0.2">
      <c r="A279">
        <v>13.3</v>
      </c>
      <c r="B279">
        <v>2.1</v>
      </c>
      <c r="C279">
        <v>0.59501000000000004</v>
      </c>
      <c r="D279">
        <v>1.8780000000000002E-2</v>
      </c>
      <c r="E279">
        <v>-3.6600000000000001E-2</v>
      </c>
      <c r="F279">
        <v>1.77668</v>
      </c>
      <c r="G279">
        <v>2.2339500000000001</v>
      </c>
      <c r="H279" s="15"/>
      <c r="I279" s="11">
        <f t="shared" si="33"/>
        <v>43.635170603674538</v>
      </c>
      <c r="J279" s="10">
        <f t="shared" si="34"/>
        <v>-38.580170603674539</v>
      </c>
      <c r="K279" s="6">
        <v>117</v>
      </c>
      <c r="L279" s="10">
        <v>4763.451443569551</v>
      </c>
      <c r="M279" s="10">
        <v>2368.1758530183788</v>
      </c>
      <c r="N279" s="10">
        <v>18.908573928258967</v>
      </c>
      <c r="O279" s="10">
        <v>113.99946590973605</v>
      </c>
      <c r="P279" s="10">
        <v>114.13560119459716</v>
      </c>
      <c r="Q279" s="10">
        <v>1.212959212146081</v>
      </c>
      <c r="R279" s="10">
        <v>1.0627352022074414</v>
      </c>
      <c r="S279" s="10">
        <v>9.4538392264658633</v>
      </c>
      <c r="T279" s="14" t="s">
        <v>156</v>
      </c>
      <c r="U279" s="6">
        <v>8</v>
      </c>
      <c r="V279" s="14" t="s">
        <v>30</v>
      </c>
      <c r="W279" s="6">
        <v>6</v>
      </c>
      <c r="X279" s="14" t="s">
        <v>30</v>
      </c>
      <c r="Y279" s="6">
        <v>6</v>
      </c>
      <c r="Z279" s="14" t="s">
        <v>30</v>
      </c>
      <c r="AA279" s="9">
        <v>6</v>
      </c>
      <c r="AB279" s="7">
        <v>0.77543860218567318</v>
      </c>
      <c r="AC279" s="6">
        <v>20.986626292000309</v>
      </c>
      <c r="AD279" s="13">
        <v>78.237935105814017</v>
      </c>
      <c r="AE279" s="8"/>
      <c r="AF279" s="6"/>
      <c r="AG279" s="6"/>
      <c r="AH279" s="6"/>
      <c r="AI279" s="6"/>
      <c r="AJ279" s="6">
        <v>37.475393188295101</v>
      </c>
      <c r="AK279" s="6">
        <v>40.999704885862599</v>
      </c>
      <c r="AL279" s="6">
        <v>43.774277324873971</v>
      </c>
      <c r="AM279" s="6">
        <v>39.560170089594784</v>
      </c>
      <c r="AN279" s="6">
        <v>28.499866477434011</v>
      </c>
      <c r="AO279" s="6">
        <v>17.523264600467073</v>
      </c>
      <c r="AP279" s="6">
        <v>28.533900298649289</v>
      </c>
      <c r="AQ279" s="6">
        <v>121.03</v>
      </c>
      <c r="AR279" s="6">
        <v>27.416835301271476</v>
      </c>
      <c r="AS279" s="6">
        <v>18.533783495656841</v>
      </c>
      <c r="AT279" s="6">
        <v>3.276685219460473</v>
      </c>
      <c r="AU279" s="6">
        <v>0.74927703374481947</v>
      </c>
      <c r="AV279" s="10">
        <v>0.59685343164902227</v>
      </c>
      <c r="AW279" s="13">
        <v>285.33900298649291</v>
      </c>
      <c r="AX279" s="1" t="s">
        <v>150</v>
      </c>
      <c r="AY279" s="17">
        <v>38.580170603674503</v>
      </c>
      <c r="AZ279" s="12">
        <v>0</v>
      </c>
      <c r="BA279" s="12">
        <v>0</v>
      </c>
      <c r="BB279" s="12">
        <v>100</v>
      </c>
      <c r="BC279" s="12">
        <v>0</v>
      </c>
      <c r="BD279" s="12">
        <v>0</v>
      </c>
      <c r="BE279" s="12">
        <v>100</v>
      </c>
      <c r="BF279" s="18">
        <v>0.77543860218567318</v>
      </c>
      <c r="BG279" s="18">
        <v>20.986626292000309</v>
      </c>
      <c r="BH279" s="18">
        <v>78.237935105814017</v>
      </c>
      <c r="BI279" s="15"/>
      <c r="BJ279" s="19">
        <f t="shared" ca="1" si="35"/>
        <v>0.64484862151335531</v>
      </c>
      <c r="BK279" s="18">
        <f t="shared" ca="1" si="36"/>
        <v>98.164314692632928</v>
      </c>
      <c r="BL279" s="17">
        <f t="shared" si="37"/>
        <v>1.0853844728106732</v>
      </c>
      <c r="BM279" s="17">
        <f t="shared" ca="1" si="38"/>
        <v>1.9393584590879727</v>
      </c>
      <c r="BN279" s="16">
        <f t="shared" si="39"/>
        <v>1.9029156460631409</v>
      </c>
      <c r="BO279" s="15"/>
      <c r="BP279" s="2"/>
    </row>
    <row r="280" spans="1:68" x14ac:dyDescent="0.2">
      <c r="A280">
        <v>13.35</v>
      </c>
      <c r="B280">
        <v>2.2000000000000002</v>
      </c>
      <c r="C280">
        <v>0.55481000000000003</v>
      </c>
      <c r="D280">
        <v>0.15409999999999999</v>
      </c>
      <c r="E280">
        <v>-4.36E-2</v>
      </c>
      <c r="F280">
        <v>1.7744</v>
      </c>
      <c r="G280">
        <v>2.2345000000000002</v>
      </c>
      <c r="H280" s="15"/>
      <c r="I280" s="11">
        <f t="shared" si="33"/>
        <v>43.799212598425193</v>
      </c>
      <c r="J280" s="10">
        <f t="shared" si="34"/>
        <v>-38.744212598425193</v>
      </c>
      <c r="K280" s="6">
        <v>117</v>
      </c>
      <c r="L280" s="10">
        <v>4782.6443569553776</v>
      </c>
      <c r="M280" s="10">
        <v>2377.1325459317645</v>
      </c>
      <c r="N280" s="10">
        <v>18.979658792650916</v>
      </c>
      <c r="O280" s="10">
        <v>103.39707249503265</v>
      </c>
      <c r="P280" s="10">
        <v>103.50621975967206</v>
      </c>
      <c r="Q280" s="10">
        <v>2.1549796471070986</v>
      </c>
      <c r="R280" s="10">
        <v>2.0819808240612789</v>
      </c>
      <c r="S280" s="10">
        <v>7.5796711555153946</v>
      </c>
      <c r="T280" s="14" t="s">
        <v>156</v>
      </c>
      <c r="U280" s="6">
        <v>7</v>
      </c>
      <c r="V280" s="14" t="s">
        <v>154</v>
      </c>
      <c r="W280" s="6">
        <v>5</v>
      </c>
      <c r="X280" s="14" t="s">
        <v>154</v>
      </c>
      <c r="Y280" s="6">
        <v>5</v>
      </c>
      <c r="Z280" s="14" t="s">
        <v>118</v>
      </c>
      <c r="AA280" s="9">
        <v>5</v>
      </c>
      <c r="AB280" s="7">
        <v>1.8171621292954256</v>
      </c>
      <c r="AC280" s="6">
        <v>38.629552024097457</v>
      </c>
      <c r="AD280" s="13">
        <v>59.553285846607118</v>
      </c>
      <c r="AE280" s="8"/>
      <c r="AF280" s="6"/>
      <c r="AG280" s="6"/>
      <c r="AH280" s="6"/>
      <c r="AI280" s="6"/>
      <c r="AJ280" s="6">
        <v>36.852157799766708</v>
      </c>
      <c r="AK280" s="6">
        <v>40.451949683546722</v>
      </c>
      <c r="AL280" s="6">
        <v>43.148026042122439</v>
      </c>
      <c r="AM280" s="6">
        <v>38.762966481975404</v>
      </c>
      <c r="AN280" s="6">
        <v>34.465690831677549</v>
      </c>
      <c r="AO280" s="6">
        <v>17.294051012485887</v>
      </c>
      <c r="AP280" s="6">
        <v>25.876554939918016</v>
      </c>
      <c r="AQ280" s="6">
        <v>117.845</v>
      </c>
      <c r="AR280" s="6">
        <v>23.962893826058071</v>
      </c>
      <c r="AS280" s="6">
        <v>15.159773434278886</v>
      </c>
      <c r="AT280" s="6">
        <v>2.9866273954259963</v>
      </c>
      <c r="AU280" s="6">
        <v>0.71424016041503302</v>
      </c>
      <c r="AV280" s="10">
        <v>0.50324416756955503</v>
      </c>
      <c r="AW280" s="13">
        <v>258.76554939918014</v>
      </c>
      <c r="AX280" s="1" t="s">
        <v>150</v>
      </c>
      <c r="AY280" s="17">
        <v>38.7442125984252</v>
      </c>
      <c r="AZ280" s="12">
        <v>0</v>
      </c>
      <c r="BA280" s="12">
        <v>0</v>
      </c>
      <c r="BB280" s="12">
        <v>100</v>
      </c>
      <c r="BC280" s="12">
        <v>0</v>
      </c>
      <c r="BD280" s="12">
        <v>100</v>
      </c>
      <c r="BE280" s="12">
        <v>0</v>
      </c>
      <c r="BF280" s="18">
        <v>1.8171621292954256</v>
      </c>
      <c r="BG280" s="18">
        <v>38.629552024097457</v>
      </c>
      <c r="BH280" s="18">
        <v>59.553285846607118</v>
      </c>
      <c r="BI280" s="15"/>
      <c r="BJ280" s="19">
        <f t="shared" ca="1" si="35"/>
        <v>0.73478902911215738</v>
      </c>
      <c r="BK280" s="18">
        <f t="shared" ca="1" si="36"/>
        <v>87.695514451480861</v>
      </c>
      <c r="BL280" s="17">
        <f t="shared" si="37"/>
        <v>2.1312187409146794</v>
      </c>
      <c r="BM280" s="17">
        <f t="shared" ca="1" si="38"/>
        <v>2.1748670869588853</v>
      </c>
      <c r="BN280" s="16">
        <f t="shared" si="39"/>
        <v>2.1350211767670104</v>
      </c>
      <c r="BO280" s="15"/>
      <c r="BP280" s="2"/>
    </row>
    <row r="281" spans="1:68" x14ac:dyDescent="0.2">
      <c r="A281">
        <v>13.4</v>
      </c>
      <c r="B281">
        <v>2.1</v>
      </c>
      <c r="C281">
        <v>0.43382999999999999</v>
      </c>
      <c r="D281">
        <v>0.10057000000000001</v>
      </c>
      <c r="E281">
        <v>-4.3229999999999998E-2</v>
      </c>
      <c r="F281">
        <v>1.77515</v>
      </c>
      <c r="G281">
        <v>2.2371500000000002</v>
      </c>
      <c r="H281" s="15"/>
      <c r="I281" s="11">
        <f t="shared" si="33"/>
        <v>43.963254593175854</v>
      </c>
      <c r="J281" s="10">
        <f t="shared" si="34"/>
        <v>-38.908254593175855</v>
      </c>
      <c r="K281" s="6">
        <v>117</v>
      </c>
      <c r="L281" s="10">
        <v>4801.8372703412051</v>
      </c>
      <c r="M281" s="10">
        <v>2386.0892388451507</v>
      </c>
      <c r="N281" s="10">
        <v>19.050743657042872</v>
      </c>
      <c r="O281" s="10">
        <v>71.489670621629287</v>
      </c>
      <c r="P281" s="10">
        <v>71.600244395909002</v>
      </c>
      <c r="Q281" s="10">
        <v>1.7823344070578577</v>
      </c>
      <c r="R281" s="10">
        <v>2.4892853678020326</v>
      </c>
      <c r="S281" s="10">
        <v>7.6787343249799216</v>
      </c>
      <c r="T281" s="14" t="s">
        <v>34</v>
      </c>
      <c r="U281" s="6">
        <v>6</v>
      </c>
      <c r="V281" s="14" t="s">
        <v>154</v>
      </c>
      <c r="W281" s="6">
        <v>5</v>
      </c>
      <c r="X281" s="14" t="s">
        <v>154</v>
      </c>
      <c r="Y281" s="6">
        <v>5</v>
      </c>
      <c r="Z281" s="14" t="s">
        <v>118</v>
      </c>
      <c r="AA281" s="9">
        <v>5</v>
      </c>
      <c r="AB281" s="7">
        <v>5.2176328570862296</v>
      </c>
      <c r="AC281" s="6">
        <v>52.888127104110481</v>
      </c>
      <c r="AD281" s="13">
        <v>41.894240038803289</v>
      </c>
      <c r="AE281" s="8">
        <v>7160.0244395909003</v>
      </c>
      <c r="AF281" s="6">
        <v>8120.9875296715545</v>
      </c>
      <c r="AG281" s="6">
        <v>4001</v>
      </c>
      <c r="AH281" s="6">
        <v>0</v>
      </c>
      <c r="AI281" s="6">
        <v>4.0172172019111301</v>
      </c>
      <c r="AJ281" s="6"/>
      <c r="AK281" s="6"/>
      <c r="AL281" s="6"/>
      <c r="AM281" s="6"/>
      <c r="AN281" s="6">
        <v>28.595868248651716</v>
      </c>
      <c r="AO281" s="6">
        <v>15.657461435032042</v>
      </c>
      <c r="AP281" s="6">
        <v>30</v>
      </c>
      <c r="AQ281" s="6">
        <v>114.66</v>
      </c>
      <c r="AR281" s="6"/>
      <c r="AS281" s="6"/>
      <c r="AT281" s="6">
        <v>19.771515368334082</v>
      </c>
      <c r="AU281" s="6">
        <v>1</v>
      </c>
      <c r="AV281" s="10"/>
      <c r="AW281" s="13">
        <v>1218.148129450733</v>
      </c>
      <c r="AX281" s="1" t="s">
        <v>150</v>
      </c>
      <c r="AY281" s="17">
        <v>38.908254593175897</v>
      </c>
      <c r="AZ281" s="12">
        <v>0</v>
      </c>
      <c r="BA281" s="12">
        <v>100</v>
      </c>
      <c r="BB281" s="12">
        <v>0</v>
      </c>
      <c r="BC281" s="12">
        <v>0</v>
      </c>
      <c r="BD281" s="12">
        <v>100</v>
      </c>
      <c r="BE281" s="12">
        <v>0</v>
      </c>
      <c r="BF281" s="18">
        <v>5.2176328570862296</v>
      </c>
      <c r="BG281" s="18">
        <v>52.888127104110481</v>
      </c>
      <c r="BH281" s="18">
        <v>41.894240038803289</v>
      </c>
      <c r="BI281" s="15"/>
      <c r="BJ281" s="19">
        <f t="shared" ca="1" si="35"/>
        <v>0.80295682416632064</v>
      </c>
      <c r="BK281" s="18">
        <f t="shared" ca="1" si="36"/>
        <v>59.369515588063031</v>
      </c>
      <c r="BL281" s="17">
        <f t="shared" si="37"/>
        <v>2.5756528513303811</v>
      </c>
      <c r="BM281" s="17">
        <f t="shared" ca="1" si="38"/>
        <v>2.3532297501457067</v>
      </c>
      <c r="BN281" s="16">
        <f t="shared" si="39"/>
        <v>2.3027334208544996</v>
      </c>
      <c r="BO281" s="15"/>
      <c r="BP281" s="2"/>
    </row>
    <row r="282" spans="1:68" x14ac:dyDescent="0.2">
      <c r="A282">
        <v>13.45</v>
      </c>
      <c r="B282">
        <v>2.1</v>
      </c>
      <c r="C282">
        <v>0.64902000000000004</v>
      </c>
      <c r="D282">
        <v>0.10567</v>
      </c>
      <c r="E282">
        <v>-3.313E-2</v>
      </c>
      <c r="F282">
        <v>1.7776799999999999</v>
      </c>
      <c r="G282">
        <v>2.2378999999999998</v>
      </c>
      <c r="H282" s="15"/>
      <c r="I282" s="11">
        <f t="shared" si="33"/>
        <v>44.127296587926502</v>
      </c>
      <c r="J282" s="10">
        <f t="shared" si="34"/>
        <v>-39.072296587926502</v>
      </c>
      <c r="K282" s="6">
        <v>117</v>
      </c>
      <c r="L282" s="10">
        <v>4821.0301837270308</v>
      </c>
      <c r="M282" s="10">
        <v>2395.045931758536</v>
      </c>
      <c r="N282" s="10">
        <v>19.121828521434818</v>
      </c>
      <c r="O282" s="10">
        <v>128.24412432585868</v>
      </c>
      <c r="P282" s="10">
        <v>128.39363795788682</v>
      </c>
      <c r="Q282" s="10">
        <v>1.8178376897825193</v>
      </c>
      <c r="R282" s="10">
        <v>1.415831593134522</v>
      </c>
      <c r="S282" s="10">
        <v>10.382891113065597</v>
      </c>
      <c r="T282" s="14" t="s">
        <v>156</v>
      </c>
      <c r="U282" s="6">
        <v>8</v>
      </c>
      <c r="V282" s="14" t="s">
        <v>30</v>
      </c>
      <c r="W282" s="6">
        <v>6</v>
      </c>
      <c r="X282" s="14" t="s">
        <v>30</v>
      </c>
      <c r="Y282" s="6">
        <v>6</v>
      </c>
      <c r="Z282" s="14" t="s">
        <v>118</v>
      </c>
      <c r="AA282" s="9">
        <v>5</v>
      </c>
      <c r="AB282" s="7">
        <v>0.86291078077759664</v>
      </c>
      <c r="AC282" s="6">
        <v>23.978134153860822</v>
      </c>
      <c r="AD282" s="13">
        <v>75.158955065361582</v>
      </c>
      <c r="AE282" s="8"/>
      <c r="AF282" s="6"/>
      <c r="AG282" s="6"/>
      <c r="AH282" s="6"/>
      <c r="AI282" s="6"/>
      <c r="AJ282" s="6">
        <v>38.104276905929154</v>
      </c>
      <c r="AK282" s="6">
        <v>41.552456212165055</v>
      </c>
      <c r="AL282" s="6">
        <v>44.403530076191046</v>
      </c>
      <c r="AM282" s="6">
        <v>38.734443321315098</v>
      </c>
      <c r="AN282" s="6">
        <v>32.06103108146467</v>
      </c>
      <c r="AO282" s="6">
        <v>20.486021524957021</v>
      </c>
      <c r="AP282" s="6">
        <v>32.098409489471706</v>
      </c>
      <c r="AQ282" s="6">
        <v>121.03</v>
      </c>
      <c r="AR282" s="6">
        <v>31.227824550460483</v>
      </c>
      <c r="AS282" s="6">
        <v>22.250546841203892</v>
      </c>
      <c r="AT282" s="6">
        <v>3.5774748212670802</v>
      </c>
      <c r="AU282" s="6">
        <v>0.78419928549702411</v>
      </c>
      <c r="AV282" s="10">
        <v>0.72852077640332635</v>
      </c>
      <c r="AW282" s="13">
        <v>320.98409489471703</v>
      </c>
      <c r="AX282" s="1" t="s">
        <v>150</v>
      </c>
      <c r="AY282" s="17">
        <v>39.072296587926502</v>
      </c>
      <c r="AZ282" s="12">
        <v>0</v>
      </c>
      <c r="BA282" s="12">
        <v>0</v>
      </c>
      <c r="BB282" s="12">
        <v>100</v>
      </c>
      <c r="BC282" s="12">
        <v>0</v>
      </c>
      <c r="BD282" s="12">
        <v>100</v>
      </c>
      <c r="BE282" s="12">
        <v>0</v>
      </c>
      <c r="BF282" s="18">
        <v>0.86291078077759664</v>
      </c>
      <c r="BG282" s="18">
        <v>23.978134153860822</v>
      </c>
      <c r="BH282" s="18">
        <v>75.158955065361582</v>
      </c>
      <c r="BI282" s="15"/>
      <c r="BJ282" s="19">
        <f t="shared" ca="1" si="35"/>
        <v>0.66358382645158298</v>
      </c>
      <c r="BK282" s="18">
        <f t="shared" ca="1" si="36"/>
        <v>109.61025034944632</v>
      </c>
      <c r="BL282" s="17">
        <f t="shared" si="37"/>
        <v>1.4429215980903234</v>
      </c>
      <c r="BM282" s="17">
        <f t="shared" ca="1" si="38"/>
        <v>1.9868659231254389</v>
      </c>
      <c r="BN282" s="16">
        <f t="shared" si="39"/>
        <v>1.9500724729820724</v>
      </c>
      <c r="BO282" s="15"/>
      <c r="BP282" s="2"/>
    </row>
    <row r="283" spans="1:68" x14ac:dyDescent="0.2">
      <c r="A283">
        <v>13.5</v>
      </c>
      <c r="B283">
        <v>2.2000000000000002</v>
      </c>
      <c r="C283">
        <v>0.58220000000000005</v>
      </c>
      <c r="D283">
        <v>0.10714</v>
      </c>
      <c r="E283">
        <v>-3.7019999999999997E-2</v>
      </c>
      <c r="F283">
        <v>1.7741800000000001</v>
      </c>
      <c r="G283">
        <v>2.2387299999999999</v>
      </c>
      <c r="H283" s="15"/>
      <c r="I283" s="11">
        <f t="shared" si="33"/>
        <v>44.291338582677163</v>
      </c>
      <c r="J283" s="10">
        <f t="shared" si="34"/>
        <v>-39.236338582677163</v>
      </c>
      <c r="K283" s="6">
        <v>117</v>
      </c>
      <c r="L283" s="10">
        <v>4840.2230971128583</v>
      </c>
      <c r="M283" s="10">
        <v>2404.0026246719221</v>
      </c>
      <c r="N283" s="10">
        <v>19.19291338582677</v>
      </c>
      <c r="O283" s="10">
        <v>110.62094203803579</v>
      </c>
      <c r="P283" s="10">
        <v>110.7554580416836</v>
      </c>
      <c r="Q283" s="10">
        <v>1.8280709889208044</v>
      </c>
      <c r="R283" s="10">
        <v>1.6505470892755434</v>
      </c>
      <c r="S283" s="10">
        <v>9.3413891422088362</v>
      </c>
      <c r="T283" s="14" t="s">
        <v>156</v>
      </c>
      <c r="U283" s="6">
        <v>7</v>
      </c>
      <c r="V283" s="14" t="s">
        <v>30</v>
      </c>
      <c r="W283" s="6">
        <v>6</v>
      </c>
      <c r="X283" s="14" t="s">
        <v>154</v>
      </c>
      <c r="Y283" s="6">
        <v>5</v>
      </c>
      <c r="Z283" s="14" t="s">
        <v>118</v>
      </c>
      <c r="AA283" s="9">
        <v>5</v>
      </c>
      <c r="AB283" s="7">
        <v>1.1085503895200048</v>
      </c>
      <c r="AC283" s="6">
        <v>30.017291184613796</v>
      </c>
      <c r="AD283" s="13">
        <v>68.874158425866199</v>
      </c>
      <c r="AE283" s="8"/>
      <c r="AF283" s="6"/>
      <c r="AG283" s="6"/>
      <c r="AH283" s="6"/>
      <c r="AI283" s="6"/>
      <c r="AJ283" s="6">
        <v>37.186498428282931</v>
      </c>
      <c r="AK283" s="6">
        <v>40.745796130446976</v>
      </c>
      <c r="AL283" s="6">
        <v>43.484313562794796</v>
      </c>
      <c r="AM283" s="6">
        <v>39.306659353126271</v>
      </c>
      <c r="AN283" s="6">
        <v>36.873647346011929</v>
      </c>
      <c r="AO283" s="6">
        <v>17.963603374120826</v>
      </c>
      <c r="AP283" s="6">
        <v>27.688864510420899</v>
      </c>
      <c r="AQ283" s="6">
        <v>117.845</v>
      </c>
      <c r="AR283" s="6">
        <v>26.050110919463027</v>
      </c>
      <c r="AS283" s="6">
        <v>17.193411374059423</v>
      </c>
      <c r="AT283" s="6">
        <v>3.1283636034837063</v>
      </c>
      <c r="AU283" s="6">
        <v>0.73113098385995834</v>
      </c>
      <c r="AV283" s="10">
        <v>0.56263630814971166</v>
      </c>
      <c r="AW283" s="13">
        <v>276.88864510420899</v>
      </c>
      <c r="AX283" s="1" t="s">
        <v>150</v>
      </c>
      <c r="AY283" s="17">
        <v>39.236338582677199</v>
      </c>
      <c r="AZ283" s="12">
        <v>0</v>
      </c>
      <c r="BA283" s="12">
        <v>0</v>
      </c>
      <c r="BB283" s="12">
        <v>100</v>
      </c>
      <c r="BC283" s="12">
        <v>0</v>
      </c>
      <c r="BD283" s="12">
        <v>100</v>
      </c>
      <c r="BE283" s="12">
        <v>0</v>
      </c>
      <c r="BF283" s="18">
        <v>1.1085503895200048</v>
      </c>
      <c r="BG283" s="18">
        <v>30.017291184613796</v>
      </c>
      <c r="BH283" s="18">
        <v>68.874158425866199</v>
      </c>
      <c r="BI283" s="15"/>
      <c r="BJ283" s="19">
        <f t="shared" ca="1" si="35"/>
        <v>0.70059899729045594</v>
      </c>
      <c r="BK283" s="18">
        <f t="shared" ca="1" si="36"/>
        <v>93.58629475255951</v>
      </c>
      <c r="BL283" s="17">
        <f t="shared" si="37"/>
        <v>1.6874187862931496</v>
      </c>
      <c r="BM283" s="17">
        <f t="shared" ca="1" si="38"/>
        <v>2.0834631684243594</v>
      </c>
      <c r="BN283" s="16">
        <f t="shared" si="39"/>
        <v>2.0425481705685424</v>
      </c>
      <c r="BO283" s="15"/>
      <c r="BP283" s="2"/>
    </row>
    <row r="284" spans="1:68" x14ac:dyDescent="0.2">
      <c r="A284">
        <v>13.55</v>
      </c>
      <c r="B284">
        <v>2.1</v>
      </c>
      <c r="C284">
        <v>0.41572999999999999</v>
      </c>
      <c r="D284">
        <v>0.1173</v>
      </c>
      <c r="E284">
        <v>-3.9140000000000001E-2</v>
      </c>
      <c r="F284">
        <v>1.77163</v>
      </c>
      <c r="G284">
        <v>2.2381799999999998</v>
      </c>
      <c r="H284" s="15"/>
      <c r="I284" s="11">
        <f t="shared" si="33"/>
        <v>44.455380577427825</v>
      </c>
      <c r="J284" s="10">
        <f t="shared" si="34"/>
        <v>-39.400380577427825</v>
      </c>
      <c r="K284" s="6">
        <v>117</v>
      </c>
      <c r="L284" s="10">
        <v>4859.4160104986859</v>
      </c>
      <c r="M284" s="10">
        <v>2412.9593175853083</v>
      </c>
      <c r="N284" s="10">
        <v>19.263998250218723</v>
      </c>
      <c r="O284" s="10">
        <v>66.715956173715568</v>
      </c>
      <c r="P284" s="10">
        <v>66.842298662667659</v>
      </c>
      <c r="Q284" s="10">
        <v>1.8987990972507183</v>
      </c>
      <c r="R284" s="10">
        <v>2.8407148396158068</v>
      </c>
      <c r="S284" s="10">
        <v>8.7737839550066941</v>
      </c>
      <c r="T284" s="14" t="s">
        <v>34</v>
      </c>
      <c r="U284" s="6">
        <v>6</v>
      </c>
      <c r="V284" s="14" t="s">
        <v>154</v>
      </c>
      <c r="W284" s="6">
        <v>5</v>
      </c>
      <c r="X284" s="14" t="s">
        <v>154</v>
      </c>
      <c r="Y284" s="6">
        <v>5</v>
      </c>
      <c r="Z284" s="14" t="s">
        <v>118</v>
      </c>
      <c r="AA284" s="9">
        <v>5</v>
      </c>
      <c r="AB284" s="7">
        <v>8.7194395282778174</v>
      </c>
      <c r="AC284" s="6">
        <v>58.525811304232739</v>
      </c>
      <c r="AD284" s="13">
        <v>32.754749167489443</v>
      </c>
      <c r="AE284" s="8">
        <v>6684.2298662667654</v>
      </c>
      <c r="AF284" s="6">
        <v>7557.842223398603</v>
      </c>
      <c r="AG284" s="6">
        <v>4001</v>
      </c>
      <c r="AH284" s="6">
        <v>0</v>
      </c>
      <c r="AI284" s="6">
        <v>3.5202407015807515</v>
      </c>
      <c r="AJ284" s="6"/>
      <c r="AK284" s="6"/>
      <c r="AL284" s="6"/>
      <c r="AM284" s="6"/>
      <c r="AN284" s="6">
        <v>26.686382469486226</v>
      </c>
      <c r="AO284" s="6">
        <v>15.025561665635992</v>
      </c>
      <c r="AP284" s="6">
        <v>30</v>
      </c>
      <c r="AQ284" s="6">
        <v>114.66</v>
      </c>
      <c r="AR284" s="6"/>
      <c r="AS284" s="6"/>
      <c r="AT284" s="6">
        <v>18.08650236874978</v>
      </c>
      <c r="AU284" s="6">
        <v>1</v>
      </c>
      <c r="AV284" s="10"/>
      <c r="AW284" s="13">
        <v>1133.6763335097905</v>
      </c>
      <c r="AX284" s="1" t="s">
        <v>150</v>
      </c>
      <c r="AY284" s="17">
        <v>39.400380577427804</v>
      </c>
      <c r="AZ284" s="12">
        <v>0</v>
      </c>
      <c r="BA284" s="12">
        <v>100</v>
      </c>
      <c r="BB284" s="12">
        <v>0</v>
      </c>
      <c r="BC284" s="12">
        <v>0</v>
      </c>
      <c r="BD284" s="12">
        <v>100</v>
      </c>
      <c r="BE284" s="12">
        <v>0</v>
      </c>
      <c r="BF284" s="18">
        <v>8.7194395282778174</v>
      </c>
      <c r="BG284" s="18">
        <v>58.525811304232739</v>
      </c>
      <c r="BH284" s="18">
        <v>32.754749167489443</v>
      </c>
      <c r="BI284" s="15"/>
      <c r="BJ284" s="19">
        <f t="shared" ca="1" si="35"/>
        <v>0.82912016688133205</v>
      </c>
      <c r="BK284" s="18">
        <f t="shared" ca="1" si="36"/>
        <v>54.582902409355313</v>
      </c>
      <c r="BL284" s="17">
        <f t="shared" si="37"/>
        <v>2.9478694737641886</v>
      </c>
      <c r="BM284" s="17">
        <f t="shared" ca="1" si="38"/>
        <v>2.4202336387941541</v>
      </c>
      <c r="BN284" s="16">
        <f t="shared" si="39"/>
        <v>2.3643413719793771</v>
      </c>
      <c r="BO284" s="15"/>
      <c r="BP284" s="2"/>
    </row>
    <row r="285" spans="1:68" x14ac:dyDescent="0.2">
      <c r="A285">
        <v>13.6</v>
      </c>
      <c r="B285">
        <v>2.1</v>
      </c>
      <c r="C285">
        <v>0.36543999999999999</v>
      </c>
      <c r="D285">
        <v>0.12864</v>
      </c>
      <c r="E285">
        <v>-3.5119999999999998E-2</v>
      </c>
      <c r="F285">
        <v>1.77173</v>
      </c>
      <c r="G285">
        <v>2.2384499999999998</v>
      </c>
      <c r="H285" s="15"/>
      <c r="I285" s="11">
        <f t="shared" si="33"/>
        <v>44.619422572178472</v>
      </c>
      <c r="J285" s="10">
        <f t="shared" si="34"/>
        <v>-39.564422572178472</v>
      </c>
      <c r="K285" s="6">
        <v>120</v>
      </c>
      <c r="L285" s="10">
        <v>4879.1010498687638</v>
      </c>
      <c r="M285" s="10">
        <v>2422.4081364829458</v>
      </c>
      <c r="N285" s="10">
        <v>19.335083114610669</v>
      </c>
      <c r="O285" s="10">
        <v>53.45241476014759</v>
      </c>
      <c r="P285" s="10">
        <v>53.594256083569853</v>
      </c>
      <c r="Q285" s="10">
        <v>1.9777416906032006</v>
      </c>
      <c r="R285" s="10">
        <v>3.690212039736676</v>
      </c>
      <c r="S285" s="10">
        <v>9.8500919043239623</v>
      </c>
      <c r="T285" s="14" t="s">
        <v>153</v>
      </c>
      <c r="U285" s="6">
        <v>5</v>
      </c>
      <c r="V285" s="14" t="s">
        <v>154</v>
      </c>
      <c r="W285" s="6">
        <v>5</v>
      </c>
      <c r="X285" s="14" t="s">
        <v>154</v>
      </c>
      <c r="Y285" s="6">
        <v>5</v>
      </c>
      <c r="Z285" s="14" t="s">
        <v>119</v>
      </c>
      <c r="AA285" s="9">
        <v>4</v>
      </c>
      <c r="AB285" s="7">
        <v>25.340018905632995</v>
      </c>
      <c r="AC285" s="6">
        <v>61.289959322769278</v>
      </c>
      <c r="AD285" s="13">
        <v>13.370021771597729</v>
      </c>
      <c r="AE285" s="8">
        <v>5359.4256083569853</v>
      </c>
      <c r="AF285" s="6">
        <v>5990.2459681457813</v>
      </c>
      <c r="AG285" s="6">
        <v>3572.9504055713237</v>
      </c>
      <c r="AH285" s="6">
        <v>0</v>
      </c>
      <c r="AI285" s="6">
        <v>2.7098713820015541</v>
      </c>
      <c r="AJ285" s="6"/>
      <c r="AK285" s="6"/>
      <c r="AL285" s="6"/>
      <c r="AM285" s="6"/>
      <c r="AN285" s="6">
        <v>26.726207380073795</v>
      </c>
      <c r="AO285" s="6">
        <v>12.873122609721891</v>
      </c>
      <c r="AP285" s="6">
        <v>26.797128041784926</v>
      </c>
      <c r="AQ285" s="6">
        <v>114.66</v>
      </c>
      <c r="AR285" s="6"/>
      <c r="AS285" s="6"/>
      <c r="AT285" s="6">
        <v>14.102375773846832</v>
      </c>
      <c r="AU285" s="6">
        <v>1</v>
      </c>
      <c r="AV285" s="10"/>
      <c r="AW285" s="13">
        <v>898.5368952218671</v>
      </c>
      <c r="AX285" s="1" t="s">
        <v>150</v>
      </c>
      <c r="AY285" s="17">
        <v>39.564422572178501</v>
      </c>
      <c r="AZ285" s="12">
        <v>0</v>
      </c>
      <c r="BA285" s="12">
        <v>100</v>
      </c>
      <c r="BB285" s="12">
        <v>0</v>
      </c>
      <c r="BC285" s="12">
        <v>0</v>
      </c>
      <c r="BD285" s="12">
        <v>100</v>
      </c>
      <c r="BE285" s="12">
        <v>0</v>
      </c>
      <c r="BF285" s="18">
        <v>25.340018905632995</v>
      </c>
      <c r="BG285" s="18">
        <v>61.289959322769278</v>
      </c>
      <c r="BH285" s="18">
        <v>13.370021771597729</v>
      </c>
      <c r="BI285" s="15"/>
      <c r="BJ285" s="19">
        <f t="shared" ca="1" si="35"/>
        <v>0.88931553974941302</v>
      </c>
      <c r="BK285" s="18">
        <f t="shared" ca="1" si="36"/>
        <v>42.862565972792567</v>
      </c>
      <c r="BL285" s="17">
        <f t="shared" si="37"/>
        <v>3.8661969979208224</v>
      </c>
      <c r="BM285" s="17">
        <f t="shared" ca="1" si="38"/>
        <v>2.5776407910111905</v>
      </c>
      <c r="BN285" s="16">
        <f t="shared" si="39"/>
        <v>2.5125626615466174</v>
      </c>
      <c r="BO285" s="15"/>
      <c r="BP285" s="2"/>
    </row>
    <row r="286" spans="1:68" x14ac:dyDescent="0.2">
      <c r="A286">
        <v>13.65</v>
      </c>
      <c r="B286">
        <v>0.5</v>
      </c>
      <c r="C286">
        <v>0.36077999999999999</v>
      </c>
      <c r="D286">
        <v>0.10023</v>
      </c>
      <c r="E286">
        <v>-6.0099999999999997E-3</v>
      </c>
      <c r="F286">
        <v>1.7661</v>
      </c>
      <c r="G286">
        <v>2.2359</v>
      </c>
      <c r="H286" s="15"/>
      <c r="I286" s="11">
        <f t="shared" si="33"/>
        <v>44.783464566929133</v>
      </c>
      <c r="J286" s="10">
        <f t="shared" si="34"/>
        <v>-39.728464566929134</v>
      </c>
      <c r="K286" s="6">
        <v>120</v>
      </c>
      <c r="L286" s="10">
        <v>4898.7860892388435</v>
      </c>
      <c r="M286" s="10">
        <v>2431.8569553805837</v>
      </c>
      <c r="N286" s="10">
        <v>19.406167979002625</v>
      </c>
      <c r="O286" s="10">
        <v>52.223381095657111</v>
      </c>
      <c r="P286" s="10">
        <v>52.477454028886989</v>
      </c>
      <c r="Q286" s="10">
        <v>1.7799675215428803</v>
      </c>
      <c r="R286" s="10">
        <v>3.3918709557881197</v>
      </c>
      <c r="S286" s="10">
        <v>17.643953696519407</v>
      </c>
      <c r="T286" s="14" t="s">
        <v>153</v>
      </c>
      <c r="U286" s="6">
        <v>5</v>
      </c>
      <c r="V286" s="14" t="s">
        <v>154</v>
      </c>
      <c r="W286" s="6">
        <v>5</v>
      </c>
      <c r="X286" s="14" t="s">
        <v>154</v>
      </c>
      <c r="Y286" s="6">
        <v>5</v>
      </c>
      <c r="Z286" s="14" t="s">
        <v>119</v>
      </c>
      <c r="AA286" s="9">
        <v>4</v>
      </c>
      <c r="AB286" s="7">
        <v>20.360837142201568</v>
      </c>
      <c r="AC286" s="6">
        <v>62.490675229774588</v>
      </c>
      <c r="AD286" s="13">
        <v>17.148487628023844</v>
      </c>
      <c r="AE286" s="8">
        <v>5247.7454028886987</v>
      </c>
      <c r="AF286" s="6">
        <v>5857.6995476319107</v>
      </c>
      <c r="AG286" s="6">
        <v>3498.4969352591324</v>
      </c>
      <c r="AH286" s="6">
        <v>0</v>
      </c>
      <c r="AI286" s="6">
        <v>2.9482253689325413</v>
      </c>
      <c r="AJ286" s="6"/>
      <c r="AK286" s="6"/>
      <c r="AL286" s="6"/>
      <c r="AM286" s="6"/>
      <c r="AN286" s="6">
        <v>26.111690547828555</v>
      </c>
      <c r="AO286" s="6">
        <v>12.506633743575705</v>
      </c>
      <c r="AP286" s="6">
        <v>26.238727014443494</v>
      </c>
      <c r="AQ286" s="6">
        <v>114.66</v>
      </c>
      <c r="AR286" s="6"/>
      <c r="AS286" s="6"/>
      <c r="AT286" s="6">
        <v>13.709974152269865</v>
      </c>
      <c r="AU286" s="6">
        <v>1</v>
      </c>
      <c r="AV286" s="10"/>
      <c r="AW286" s="13">
        <v>878.65493214478659</v>
      </c>
      <c r="AX286" s="1" t="s">
        <v>150</v>
      </c>
      <c r="AY286" s="17">
        <v>39.728464566929098</v>
      </c>
      <c r="AZ286" s="12">
        <v>0</v>
      </c>
      <c r="BA286" s="12">
        <v>100</v>
      </c>
      <c r="BB286" s="12">
        <v>0</v>
      </c>
      <c r="BC286" s="12">
        <v>0</v>
      </c>
      <c r="BD286" s="12">
        <v>100</v>
      </c>
      <c r="BE286" s="12">
        <v>0</v>
      </c>
      <c r="BF286" s="18">
        <v>20.360837142201568</v>
      </c>
      <c r="BG286" s="18">
        <v>62.490675229774588</v>
      </c>
      <c r="BH286" s="18">
        <v>17.148487628023844</v>
      </c>
      <c r="BI286" s="15"/>
      <c r="BJ286" s="19">
        <f t="shared" ca="1" si="35"/>
        <v>0.88291391968377919</v>
      </c>
      <c r="BK286" s="18">
        <f t="shared" ca="1" si="36"/>
        <v>41.810390562764482</v>
      </c>
      <c r="BL286" s="17">
        <f t="shared" si="37"/>
        <v>3.5579382580960521</v>
      </c>
      <c r="BM286" s="17">
        <f t="shared" ca="1" si="38"/>
        <v>2.5602526861843562</v>
      </c>
      <c r="BN286" s="16">
        <f t="shared" si="39"/>
        <v>2.493159734690602</v>
      </c>
      <c r="BO286" s="15"/>
      <c r="BP286" s="2"/>
    </row>
    <row r="287" spans="1:68" x14ac:dyDescent="0.2">
      <c r="A287">
        <v>13.7</v>
      </c>
      <c r="B287">
        <v>2.2000000000000002</v>
      </c>
      <c r="C287">
        <v>0.33515</v>
      </c>
      <c r="D287">
        <v>7.2609999999999994E-2</v>
      </c>
      <c r="E287">
        <v>-1.609E-2</v>
      </c>
      <c r="F287">
        <v>1.7535000000000001</v>
      </c>
      <c r="G287">
        <v>2.2300499999999999</v>
      </c>
      <c r="H287" s="15"/>
      <c r="I287" s="11">
        <f t="shared" si="33"/>
        <v>44.947506561679788</v>
      </c>
      <c r="J287" s="10">
        <f t="shared" si="34"/>
        <v>-39.892506561679788</v>
      </c>
      <c r="K287" s="6">
        <v>120</v>
      </c>
      <c r="L287" s="10">
        <v>4918.4711286089223</v>
      </c>
      <c r="M287" s="10">
        <v>2441.3057742782212</v>
      </c>
      <c r="N287" s="10">
        <v>19.477252843394574</v>
      </c>
      <c r="O287" s="10">
        <v>45.463695940959404</v>
      </c>
      <c r="P287" s="10">
        <v>45.678906125070057</v>
      </c>
      <c r="Q287" s="10">
        <v>1.5876928805908905</v>
      </c>
      <c r="R287" s="10">
        <v>3.4757681723895604</v>
      </c>
      <c r="S287" s="10">
        <v>14.945151674350736</v>
      </c>
      <c r="T287" s="14" t="s">
        <v>153</v>
      </c>
      <c r="U287" s="6">
        <v>5</v>
      </c>
      <c r="V287" s="14" t="s">
        <v>154</v>
      </c>
      <c r="W287" s="6">
        <v>5</v>
      </c>
      <c r="X287" s="14" t="s">
        <v>151</v>
      </c>
      <c r="Y287" s="6">
        <v>4</v>
      </c>
      <c r="Z287" s="14" t="s">
        <v>119</v>
      </c>
      <c r="AA287" s="9">
        <v>4</v>
      </c>
      <c r="AB287" s="7">
        <v>24.985019808880757</v>
      </c>
      <c r="AC287" s="6">
        <v>61.409451711112901</v>
      </c>
      <c r="AD287" s="13">
        <v>13.60552848000634</v>
      </c>
      <c r="AE287" s="8">
        <v>4567.8906125070052</v>
      </c>
      <c r="AF287" s="6">
        <v>5056.7124389846203</v>
      </c>
      <c r="AG287" s="6">
        <v>3045.2604083380038</v>
      </c>
      <c r="AH287" s="6">
        <v>0</v>
      </c>
      <c r="AI287" s="6">
        <v>2.8770618476332634</v>
      </c>
      <c r="AJ287" s="6"/>
      <c r="AK287" s="6"/>
      <c r="AL287" s="6"/>
      <c r="AM287" s="6"/>
      <c r="AN287" s="6">
        <v>22.731847970479702</v>
      </c>
      <c r="AO287" s="6">
        <v>11.157836004812651</v>
      </c>
      <c r="AP287" s="6">
        <v>22.839453062535028</v>
      </c>
      <c r="AQ287" s="6">
        <v>114.66</v>
      </c>
      <c r="AR287" s="6"/>
      <c r="AS287" s="6"/>
      <c r="AT287" s="6">
        <v>11.69342806769499</v>
      </c>
      <c r="AU287" s="6">
        <v>1</v>
      </c>
      <c r="AV287" s="10"/>
      <c r="AW287" s="13">
        <v>758.50686584769301</v>
      </c>
      <c r="AX287" s="1" t="s">
        <v>150</v>
      </c>
      <c r="AY287" s="17">
        <v>39.892506561679802</v>
      </c>
      <c r="AZ287" s="12">
        <v>0</v>
      </c>
      <c r="BA287" s="12">
        <v>100</v>
      </c>
      <c r="BB287" s="12">
        <v>0</v>
      </c>
      <c r="BC287" s="12">
        <v>0</v>
      </c>
      <c r="BD287" s="12">
        <v>100</v>
      </c>
      <c r="BE287" s="12">
        <v>0</v>
      </c>
      <c r="BF287" s="18">
        <v>24.985019808880757</v>
      </c>
      <c r="BG287" s="18">
        <v>61.409451711112901</v>
      </c>
      <c r="BH287" s="18">
        <v>13.60552848000634</v>
      </c>
      <c r="BI287" s="15"/>
      <c r="BJ287" s="19">
        <f t="shared" ca="1" si="35"/>
        <v>0.9051537963360079</v>
      </c>
      <c r="BK287" s="18">
        <f t="shared" ca="1" si="36"/>
        <v>35.884098824317398</v>
      </c>
      <c r="BL287" s="17">
        <f t="shared" si="37"/>
        <v>3.6735423014357336</v>
      </c>
      <c r="BM287" s="17">
        <f t="shared" ca="1" si="38"/>
        <v>2.6180391134254024</v>
      </c>
      <c r="BN287" s="16">
        <f t="shared" si="39"/>
        <v>2.5437553340601413</v>
      </c>
      <c r="BO287" s="15"/>
      <c r="BP287" s="2"/>
    </row>
    <row r="288" spans="1:68" x14ac:dyDescent="0.2">
      <c r="A288">
        <v>13.75</v>
      </c>
      <c r="B288">
        <v>2.1</v>
      </c>
      <c r="C288">
        <v>0.33418999999999999</v>
      </c>
      <c r="D288">
        <v>1.277E-2</v>
      </c>
      <c r="E288">
        <v>2.0580000000000001E-2</v>
      </c>
      <c r="F288">
        <v>1.73638</v>
      </c>
      <c r="G288">
        <v>2.2259799999999998</v>
      </c>
      <c r="H288" s="15"/>
      <c r="I288" s="11">
        <f t="shared" si="33"/>
        <v>45.111548556430442</v>
      </c>
      <c r="J288" s="10">
        <f t="shared" si="34"/>
        <v>-40.056548556430442</v>
      </c>
      <c r="K288" s="6">
        <v>120</v>
      </c>
      <c r="L288" s="10">
        <v>4938.1561679790011</v>
      </c>
      <c r="M288" s="10">
        <v>2450.7545931758586</v>
      </c>
      <c r="N288" s="10">
        <v>19.548337707786526</v>
      </c>
      <c r="O288" s="10">
        <v>45.21050445642917</v>
      </c>
      <c r="P288" s="10">
        <v>45.567093312186856</v>
      </c>
      <c r="Q288" s="10">
        <v>1.1711210299548624</v>
      </c>
      <c r="R288" s="10">
        <v>2.5701025560953386</v>
      </c>
      <c r="S288" s="10">
        <v>24.763114983172688</v>
      </c>
      <c r="T288" s="14" t="s">
        <v>34</v>
      </c>
      <c r="U288" s="6">
        <v>6</v>
      </c>
      <c r="V288" s="14" t="s">
        <v>154</v>
      </c>
      <c r="W288" s="6">
        <v>5</v>
      </c>
      <c r="X288" s="14" t="s">
        <v>154</v>
      </c>
      <c r="Y288" s="6">
        <v>5</v>
      </c>
      <c r="Z288" s="14" t="s">
        <v>118</v>
      </c>
      <c r="AA288" s="9">
        <v>5</v>
      </c>
      <c r="AB288" s="7">
        <v>11.160134002694903</v>
      </c>
      <c r="AC288" s="6">
        <v>60.630521406001719</v>
      </c>
      <c r="AD288" s="13">
        <v>28.209344591303378</v>
      </c>
      <c r="AE288" s="8">
        <v>4556.7093312186862</v>
      </c>
      <c r="AF288" s="6">
        <v>5042.4000469177681</v>
      </c>
      <c r="AG288" s="6">
        <v>3037.806220812457</v>
      </c>
      <c r="AH288" s="6">
        <v>107.27541823651532</v>
      </c>
      <c r="AI288" s="6">
        <v>3.8908953171085239</v>
      </c>
      <c r="AJ288" s="6"/>
      <c r="AK288" s="6"/>
      <c r="AL288" s="6"/>
      <c r="AM288" s="6"/>
      <c r="AN288" s="6">
        <v>18.084201782571668</v>
      </c>
      <c r="AO288" s="6">
        <v>10.70991527637193</v>
      </c>
      <c r="AP288" s="6">
        <v>22.783546656093428</v>
      </c>
      <c r="AQ288" s="6">
        <v>114.66</v>
      </c>
      <c r="AR288" s="6"/>
      <c r="AS288" s="6"/>
      <c r="AT288" s="6">
        <v>11.604206344400051</v>
      </c>
      <c r="AU288" s="6">
        <v>1</v>
      </c>
      <c r="AV288" s="10"/>
      <c r="AW288" s="13">
        <v>756.36000703766524</v>
      </c>
      <c r="AX288" s="1" t="s">
        <v>150</v>
      </c>
      <c r="AY288" s="17">
        <v>40.0565485564304</v>
      </c>
      <c r="AZ288" s="12">
        <v>0</v>
      </c>
      <c r="BA288" s="12">
        <v>100</v>
      </c>
      <c r="BB288" s="12">
        <v>0</v>
      </c>
      <c r="BC288" s="12">
        <v>0</v>
      </c>
      <c r="BD288" s="12">
        <v>100</v>
      </c>
      <c r="BE288" s="12">
        <v>0</v>
      </c>
      <c r="BF288" s="18">
        <v>11.160134002694903</v>
      </c>
      <c r="BG288" s="18">
        <v>60.630521406001719</v>
      </c>
      <c r="BH288" s="18">
        <v>28.209344591303378</v>
      </c>
      <c r="BI288" s="15"/>
      <c r="BJ288" s="19">
        <f t="shared" ca="1" si="35"/>
        <v>0.87224543519331998</v>
      </c>
      <c r="BK288" s="18">
        <f t="shared" ca="1" si="36"/>
        <v>35.828726723017539</v>
      </c>
      <c r="BL288" s="17">
        <f t="shared" si="37"/>
        <v>2.7173433016670421</v>
      </c>
      <c r="BM288" s="17">
        <f t="shared" ca="1" si="38"/>
        <v>2.5310795097086625</v>
      </c>
      <c r="BN288" s="16">
        <f t="shared" si="39"/>
        <v>2.4556136457072921</v>
      </c>
      <c r="BO288" s="15"/>
      <c r="BP288" s="2"/>
    </row>
    <row r="289" spans="1:68" x14ac:dyDescent="0.2">
      <c r="A289">
        <v>13.8</v>
      </c>
      <c r="B289">
        <v>2.1</v>
      </c>
      <c r="C289">
        <v>0.58816000000000002</v>
      </c>
      <c r="D289">
        <v>-1.311E-2</v>
      </c>
      <c r="E289">
        <v>-2.189E-2</v>
      </c>
      <c r="F289">
        <v>1.7229000000000001</v>
      </c>
      <c r="G289">
        <v>2.2212800000000001</v>
      </c>
      <c r="H289" s="15"/>
      <c r="I289" s="11">
        <f t="shared" si="33"/>
        <v>45.275590551181104</v>
      </c>
      <c r="J289" s="10">
        <f t="shared" si="34"/>
        <v>-40.220590551181104</v>
      </c>
      <c r="K289" s="6">
        <v>120</v>
      </c>
      <c r="L289" s="10">
        <v>4957.8412073490808</v>
      </c>
      <c r="M289" s="10">
        <v>2460.2034120734966</v>
      </c>
      <c r="N289" s="10">
        <v>19.619422572178479</v>
      </c>
      <c r="O289" s="10">
        <v>112.19283917116095</v>
      </c>
      <c r="P289" s="10">
        <v>112.38568785280221</v>
      </c>
      <c r="Q289" s="10">
        <v>0.99095927369716852</v>
      </c>
      <c r="R289" s="10">
        <v>0.88174863955549498</v>
      </c>
      <c r="S289" s="10">
        <v>13.392269558420349</v>
      </c>
      <c r="T289" s="14" t="s">
        <v>156</v>
      </c>
      <c r="U289" s="6">
        <v>8</v>
      </c>
      <c r="V289" s="14" t="s">
        <v>30</v>
      </c>
      <c r="W289" s="6">
        <v>6</v>
      </c>
      <c r="X289" s="14" t="s">
        <v>30</v>
      </c>
      <c r="Y289" s="6">
        <v>6</v>
      </c>
      <c r="Z289" s="14" t="s">
        <v>30</v>
      </c>
      <c r="AA289" s="9">
        <v>6</v>
      </c>
      <c r="AB289" s="7">
        <v>0.71902892878667046</v>
      </c>
      <c r="AC289" s="6">
        <v>18.989251859306961</v>
      </c>
      <c r="AD289" s="13">
        <v>80.291719211906369</v>
      </c>
      <c r="AE289" s="8"/>
      <c r="AF289" s="6"/>
      <c r="AG289" s="6"/>
      <c r="AH289" s="6"/>
      <c r="AI289" s="6"/>
      <c r="AJ289" s="6">
        <v>37.109496274197433</v>
      </c>
      <c r="AK289" s="6">
        <v>40.678119925853444</v>
      </c>
      <c r="AL289" s="6">
        <v>43.406930588231383</v>
      </c>
      <c r="AM289" s="6">
        <v>39.428926588960167</v>
      </c>
      <c r="AN289" s="6">
        <v>28.048209792790239</v>
      </c>
      <c r="AO289" s="6">
        <v>16.854134688243256</v>
      </c>
      <c r="AP289" s="6">
        <v>28.096421963200552</v>
      </c>
      <c r="AQ289" s="6">
        <v>121.03</v>
      </c>
      <c r="AR289" s="6">
        <v>26.047475081123373</v>
      </c>
      <c r="AS289" s="6">
        <v>17.181845712418166</v>
      </c>
      <c r="AT289" s="6">
        <v>3.0746075354582199</v>
      </c>
      <c r="AU289" s="6">
        <v>0.724041352168172</v>
      </c>
      <c r="AV289" s="10">
        <v>0.57176307310441354</v>
      </c>
      <c r="AW289" s="13">
        <v>280.96421963200549</v>
      </c>
      <c r="AX289" s="1" t="s">
        <v>150</v>
      </c>
      <c r="AY289" s="17">
        <v>40.220590551181097</v>
      </c>
      <c r="AZ289" s="12">
        <v>0</v>
      </c>
      <c r="BA289" s="12">
        <v>0</v>
      </c>
      <c r="BB289" s="12">
        <v>100</v>
      </c>
      <c r="BC289" s="12">
        <v>0</v>
      </c>
      <c r="BD289" s="12">
        <v>0</v>
      </c>
      <c r="BE289" s="12">
        <v>100</v>
      </c>
      <c r="BF289" s="18">
        <v>0.71902892878667046</v>
      </c>
      <c r="BG289" s="18">
        <v>18.989251859306961</v>
      </c>
      <c r="BH289" s="18">
        <v>80.291719211906369</v>
      </c>
      <c r="BI289" s="15"/>
      <c r="BJ289" s="19">
        <f t="shared" ca="1" si="35"/>
        <v>0.63265287919337765</v>
      </c>
      <c r="BK289" s="18">
        <f t="shared" ca="1" si="36"/>
        <v>94.36847814927772</v>
      </c>
      <c r="BL289" s="17">
        <f t="shared" si="37"/>
        <v>0.90163626726545709</v>
      </c>
      <c r="BM289" s="17">
        <f t="shared" ca="1" si="38"/>
        <v>1.9016417042668452</v>
      </c>
      <c r="BN289" s="16">
        <f t="shared" si="39"/>
        <v>1.8560395471170641</v>
      </c>
      <c r="BO289" s="15"/>
      <c r="BP289" s="2"/>
    </row>
    <row r="290" spans="1:68" x14ac:dyDescent="0.2">
      <c r="A290">
        <v>13.85</v>
      </c>
      <c r="B290">
        <v>2.1</v>
      </c>
      <c r="C290">
        <v>0.60877000000000003</v>
      </c>
      <c r="D290">
        <v>5.0270000000000002E-2</v>
      </c>
      <c r="E290">
        <v>-2.988E-2</v>
      </c>
      <c r="F290">
        <v>1.71465</v>
      </c>
      <c r="G290">
        <v>2.2220800000000001</v>
      </c>
      <c r="H290" s="15"/>
      <c r="I290" s="11">
        <f t="shared" si="33"/>
        <v>45.439632545931758</v>
      </c>
      <c r="J290" s="10">
        <f t="shared" si="34"/>
        <v>-40.384632545931758</v>
      </c>
      <c r="K290" s="6">
        <v>120</v>
      </c>
      <c r="L290" s="10">
        <v>4977.5262467191596</v>
      </c>
      <c r="M290" s="10">
        <v>2469.6522309711345</v>
      </c>
      <c r="N290" s="10">
        <v>19.690507436570428</v>
      </c>
      <c r="O290" s="10">
        <v>117.62854385466933</v>
      </c>
      <c r="P290" s="10">
        <v>117.79058763894326</v>
      </c>
      <c r="Q290" s="10">
        <v>1.4321745794009026</v>
      </c>
      <c r="R290" s="10">
        <v>1.2158650433011382</v>
      </c>
      <c r="S290" s="10">
        <v>11.253040574578312</v>
      </c>
      <c r="T290" s="14" t="s">
        <v>156</v>
      </c>
      <c r="U290" s="6">
        <v>8</v>
      </c>
      <c r="V290" s="14" t="s">
        <v>30</v>
      </c>
      <c r="W290" s="6">
        <v>6</v>
      </c>
      <c r="X290" s="14" t="s">
        <v>30</v>
      </c>
      <c r="Y290" s="6">
        <v>6</v>
      </c>
      <c r="Z290" s="14" t="s">
        <v>30</v>
      </c>
      <c r="AA290" s="9">
        <v>6</v>
      </c>
      <c r="AB290" s="7">
        <v>0.81941717654369484</v>
      </c>
      <c r="AC290" s="6">
        <v>22.534444959324077</v>
      </c>
      <c r="AD290" s="13">
        <v>76.646137864132228</v>
      </c>
      <c r="AE290" s="8"/>
      <c r="AF290" s="6"/>
      <c r="AG290" s="6"/>
      <c r="AH290" s="6"/>
      <c r="AI290" s="6"/>
      <c r="AJ290" s="6">
        <v>37.371055003261695</v>
      </c>
      <c r="AK290" s="6">
        <v>40.908001738442472</v>
      </c>
      <c r="AL290" s="6">
        <v>43.669618536989319</v>
      </c>
      <c r="AM290" s="6">
        <v>39.834294072920741</v>
      </c>
      <c r="AN290" s="6">
        <v>29.407135963667333</v>
      </c>
      <c r="AO290" s="6">
        <v>18.391130479764858</v>
      </c>
      <c r="AP290" s="6">
        <v>29.447646909735816</v>
      </c>
      <c r="AQ290" s="6">
        <v>121.03</v>
      </c>
      <c r="AR290" s="6">
        <v>27.583348924879829</v>
      </c>
      <c r="AS290" s="6">
        <v>18.680032031680124</v>
      </c>
      <c r="AT290" s="6">
        <v>3.1911153025486048</v>
      </c>
      <c r="AU290" s="6">
        <v>0.7379337299896811</v>
      </c>
      <c r="AV290" s="10">
        <v>0.62066458026367244</v>
      </c>
      <c r="AW290" s="13">
        <v>294.47646909735818</v>
      </c>
      <c r="AX290" s="1" t="s">
        <v>150</v>
      </c>
      <c r="AY290" s="17">
        <v>40.384632545931801</v>
      </c>
      <c r="AZ290" s="12">
        <v>0</v>
      </c>
      <c r="BA290" s="12">
        <v>0</v>
      </c>
      <c r="BB290" s="12">
        <v>100</v>
      </c>
      <c r="BC290" s="12">
        <v>0</v>
      </c>
      <c r="BD290" s="12">
        <v>0</v>
      </c>
      <c r="BE290" s="12">
        <v>100</v>
      </c>
      <c r="BF290" s="18">
        <v>0.81941717654369484</v>
      </c>
      <c r="BG290" s="18">
        <v>22.534444959324077</v>
      </c>
      <c r="BH290" s="18">
        <v>76.646137864132228</v>
      </c>
      <c r="BI290" s="15"/>
      <c r="BJ290" s="19">
        <f t="shared" ca="1" si="35"/>
        <v>0.66168578901791242</v>
      </c>
      <c r="BK290" s="18">
        <f t="shared" ca="1" si="36"/>
        <v>98.324237188029969</v>
      </c>
      <c r="BL290" s="17">
        <f t="shared" si="37"/>
        <v>1.2421092080874541</v>
      </c>
      <c r="BM290" s="17">
        <f t="shared" ca="1" si="38"/>
        <v>1.9772576148997709</v>
      </c>
      <c r="BN290" s="16">
        <f t="shared" si="39"/>
        <v>1.9315946836435007</v>
      </c>
      <c r="BO290" s="15"/>
      <c r="BP290" s="2"/>
    </row>
    <row r="291" spans="1:68" x14ac:dyDescent="0.2">
      <c r="A291">
        <v>13.9</v>
      </c>
      <c r="B291">
        <v>2.1</v>
      </c>
      <c r="C291">
        <v>0.68835000000000002</v>
      </c>
      <c r="D291">
        <v>0.13796</v>
      </c>
      <c r="E291">
        <v>-3.1850000000000003E-2</v>
      </c>
      <c r="F291">
        <v>1.70688</v>
      </c>
      <c r="G291">
        <v>2.2200000000000002</v>
      </c>
      <c r="H291" s="15"/>
      <c r="I291" s="11">
        <f t="shared" si="33"/>
        <v>45.603674540682412</v>
      </c>
      <c r="J291" s="10">
        <f t="shared" si="34"/>
        <v>-40.548674540682413</v>
      </c>
      <c r="K291" s="6">
        <v>120</v>
      </c>
      <c r="L291" s="10">
        <v>4997.2112860892385</v>
      </c>
      <c r="M291" s="10">
        <v>2479.101049868772</v>
      </c>
      <c r="N291" s="10">
        <v>19.761592300962377</v>
      </c>
      <c r="O291" s="10">
        <v>138.61706295770648</v>
      </c>
      <c r="P291" s="10">
        <v>138.77151154200374</v>
      </c>
      <c r="Q291" s="10">
        <v>2.0426221994255229</v>
      </c>
      <c r="R291" s="10">
        <v>1.4719319381393756</v>
      </c>
      <c r="S291" s="10">
        <v>10.725596131753679</v>
      </c>
      <c r="T291" s="14" t="s">
        <v>156</v>
      </c>
      <c r="U291" s="6">
        <v>8</v>
      </c>
      <c r="V291" s="14" t="s">
        <v>30</v>
      </c>
      <c r="W291" s="6">
        <v>6</v>
      </c>
      <c r="X291" s="14" t="s">
        <v>30</v>
      </c>
      <c r="Y291" s="6">
        <v>6</v>
      </c>
      <c r="Z291" s="14" t="s">
        <v>118</v>
      </c>
      <c r="AA291" s="9">
        <v>5</v>
      </c>
      <c r="AB291" s="7">
        <v>0.85171013046833366</v>
      </c>
      <c r="AC291" s="6">
        <v>23.61713854126306</v>
      </c>
      <c r="AD291" s="13">
        <v>75.531151328268606</v>
      </c>
      <c r="AE291" s="8"/>
      <c r="AF291" s="6"/>
      <c r="AG291" s="6"/>
      <c r="AH291" s="6"/>
      <c r="AI291" s="6"/>
      <c r="AJ291" s="6">
        <v>38.329548447996906</v>
      </c>
      <c r="AK291" s="6">
        <v>41.750470037433267</v>
      </c>
      <c r="AL291" s="6">
        <v>44.628283535450684</v>
      </c>
      <c r="AM291" s="6">
        <v>39.642507259925324</v>
      </c>
      <c r="AN291" s="6">
        <v>34.65426573942662</v>
      </c>
      <c r="AO291" s="6">
        <v>22.286055972901828</v>
      </c>
      <c r="AP291" s="6">
        <v>34.692877885500934</v>
      </c>
      <c r="AQ291" s="6">
        <v>121.03</v>
      </c>
      <c r="AR291" s="6">
        <v>33.15230358555678</v>
      </c>
      <c r="AS291" s="6">
        <v>24.116249942312031</v>
      </c>
      <c r="AT291" s="6">
        <v>3.6611591084937629</v>
      </c>
      <c r="AU291" s="6">
        <v>0.79286472395337615</v>
      </c>
      <c r="AV291" s="10">
        <v>0.82326999598072337</v>
      </c>
      <c r="AW291" s="13">
        <v>346.92877885500934</v>
      </c>
      <c r="AX291" s="1" t="s">
        <v>150</v>
      </c>
      <c r="AY291" s="17">
        <v>40.548674540682399</v>
      </c>
      <c r="AZ291" s="12">
        <v>0</v>
      </c>
      <c r="BA291" s="12">
        <v>0</v>
      </c>
      <c r="BB291" s="12">
        <v>100</v>
      </c>
      <c r="BC291" s="12">
        <v>0</v>
      </c>
      <c r="BD291" s="12">
        <v>100</v>
      </c>
      <c r="BE291" s="12">
        <v>0</v>
      </c>
      <c r="BF291" s="18">
        <v>0.85171013046833366</v>
      </c>
      <c r="BG291" s="18">
        <v>23.61713854126306</v>
      </c>
      <c r="BH291" s="18">
        <v>75.531151328268606</v>
      </c>
      <c r="BI291" s="15"/>
      <c r="BJ291" s="19">
        <f t="shared" ca="1" si="35"/>
        <v>0.66339403638401861</v>
      </c>
      <c r="BK291" s="18">
        <f t="shared" ca="1" si="36"/>
        <v>115.88319896124533</v>
      </c>
      <c r="BL291" s="17">
        <f t="shared" si="37"/>
        <v>1.4989202629465062</v>
      </c>
      <c r="BM291" s="17">
        <f t="shared" ca="1" si="38"/>
        <v>1.9811552513635928</v>
      </c>
      <c r="BN291" s="16">
        <f t="shared" si="39"/>
        <v>1.9382611682830928</v>
      </c>
      <c r="BO291" s="15"/>
      <c r="BP291" s="2"/>
    </row>
    <row r="292" spans="1:68" x14ac:dyDescent="0.2">
      <c r="A292">
        <v>13.95</v>
      </c>
      <c r="B292">
        <v>2.2000000000000002</v>
      </c>
      <c r="C292">
        <v>0.88529000000000002</v>
      </c>
      <c r="D292">
        <v>0.14410000000000001</v>
      </c>
      <c r="E292">
        <v>-3.9489999999999997E-2</v>
      </c>
      <c r="F292">
        <v>1.69838</v>
      </c>
      <c r="G292">
        <v>2.2178800000000001</v>
      </c>
      <c r="H292" s="15"/>
      <c r="I292" s="11">
        <f t="shared" si="33"/>
        <v>45.767716535433067</v>
      </c>
      <c r="J292" s="10">
        <f t="shared" si="34"/>
        <v>-40.712716535433067</v>
      </c>
      <c r="K292" s="6">
        <v>120</v>
      </c>
      <c r="L292" s="10">
        <v>5016.8963254593173</v>
      </c>
      <c r="M292" s="10">
        <v>2488.5498687664094</v>
      </c>
      <c r="N292" s="10">
        <v>19.832677165354326</v>
      </c>
      <c r="O292" s="10">
        <v>190.55824104456428</v>
      </c>
      <c r="P292" s="10">
        <v>190.68323413250531</v>
      </c>
      <c r="Q292" s="10">
        <v>2.0853653672548216</v>
      </c>
      <c r="R292" s="10">
        <v>1.0936280668523308</v>
      </c>
      <c r="S292" s="10">
        <v>8.6800755514591703</v>
      </c>
      <c r="T292" s="14" t="s">
        <v>30</v>
      </c>
      <c r="U292" s="6">
        <v>9</v>
      </c>
      <c r="V292" s="14" t="s">
        <v>30</v>
      </c>
      <c r="W292" s="6">
        <v>6</v>
      </c>
      <c r="X292" s="14" t="s">
        <v>30</v>
      </c>
      <c r="Y292" s="6">
        <v>6</v>
      </c>
      <c r="Z292" s="14" t="s">
        <v>30</v>
      </c>
      <c r="AA292" s="9">
        <v>6</v>
      </c>
      <c r="AB292" s="7">
        <v>0.60953071894799393</v>
      </c>
      <c r="AC292" s="6">
        <v>15.614281642498</v>
      </c>
      <c r="AD292" s="13">
        <v>83.776187638554006</v>
      </c>
      <c r="AE292" s="8"/>
      <c r="AF292" s="6"/>
      <c r="AG292" s="6"/>
      <c r="AH292" s="6"/>
      <c r="AI292" s="6"/>
      <c r="AJ292" s="6">
        <v>40.140850436347201</v>
      </c>
      <c r="AK292" s="6">
        <v>43.343065110306767</v>
      </c>
      <c r="AL292" s="6">
        <v>46.42307332160825</v>
      </c>
      <c r="AM292" s="6">
        <v>44.184782986594215</v>
      </c>
      <c r="AN292" s="6">
        <v>38.111648208912854</v>
      </c>
      <c r="AO292" s="6">
        <v>29.844732872092649</v>
      </c>
      <c r="AP292" s="6">
        <v>47.670808533126326</v>
      </c>
      <c r="AQ292" s="6">
        <v>124.215</v>
      </c>
      <c r="AR292" s="6">
        <v>44.027293014976458</v>
      </c>
      <c r="AS292" s="6">
        <v>34.733451057027288</v>
      </c>
      <c r="AT292" s="6">
        <v>4.713857815360023</v>
      </c>
      <c r="AU292" s="6">
        <v>0.90908908841523595</v>
      </c>
      <c r="AV292" s="10">
        <v>1.4468084590774426</v>
      </c>
      <c r="AW292" s="13">
        <v>476.70808533126325</v>
      </c>
      <c r="AX292" s="1" t="s">
        <v>150</v>
      </c>
      <c r="AY292" s="17">
        <v>40.712716535433103</v>
      </c>
      <c r="AZ292" s="12">
        <v>0</v>
      </c>
      <c r="BA292" s="12">
        <v>0</v>
      </c>
      <c r="BB292" s="12">
        <v>100</v>
      </c>
      <c r="BC292" s="12">
        <v>0</v>
      </c>
      <c r="BD292" s="12">
        <v>0</v>
      </c>
      <c r="BE292" s="12">
        <v>100</v>
      </c>
      <c r="BF292" s="18">
        <v>0.60953071894799393</v>
      </c>
      <c r="BG292" s="18">
        <v>15.614281642498</v>
      </c>
      <c r="BH292" s="18">
        <v>83.776187638554006</v>
      </c>
      <c r="BI292" s="15"/>
      <c r="BJ292" s="19">
        <f t="shared" ca="1" si="35"/>
        <v>0.58942793192928522</v>
      </c>
      <c r="BK292" s="18">
        <f t="shared" ca="1" si="36"/>
        <v>161.51958867675003</v>
      </c>
      <c r="BL292" s="17">
        <f t="shared" si="37"/>
        <v>1.1082065838458133</v>
      </c>
      <c r="BM292" s="17">
        <f t="shared" ca="1" si="38"/>
        <v>1.786432541840959</v>
      </c>
      <c r="BN292" s="16">
        <f t="shared" si="39"/>
        <v>1.7495604145901811</v>
      </c>
      <c r="BO292" s="15"/>
      <c r="BP292" s="2"/>
    </row>
    <row r="293" spans="1:68" x14ac:dyDescent="0.2">
      <c r="A293">
        <v>14</v>
      </c>
      <c r="B293">
        <v>2.2000000000000002</v>
      </c>
      <c r="C293">
        <v>0.95570999999999995</v>
      </c>
      <c r="D293">
        <v>0.16281000000000001</v>
      </c>
      <c r="E293">
        <v>-4.7780000000000003E-2</v>
      </c>
      <c r="F293">
        <v>1.69733</v>
      </c>
      <c r="G293">
        <v>2.2202000000000002</v>
      </c>
      <c r="H293" s="15"/>
      <c r="I293" s="11">
        <f t="shared" si="33"/>
        <v>45.931758530183721</v>
      </c>
      <c r="J293" s="10">
        <f t="shared" si="34"/>
        <v>-40.876758530183722</v>
      </c>
      <c r="K293" s="6">
        <v>120</v>
      </c>
      <c r="L293" s="10">
        <v>5036.5813648293961</v>
      </c>
      <c r="M293" s="10">
        <v>2497.9986876640469</v>
      </c>
      <c r="N293" s="10">
        <v>19.903762029746279</v>
      </c>
      <c r="O293" s="10">
        <v>209.13089139937549</v>
      </c>
      <c r="P293" s="10">
        <v>209.22392296051109</v>
      </c>
      <c r="Q293" s="10">
        <v>2.2156136848584325</v>
      </c>
      <c r="R293" s="10">
        <v>1.0589676617795794</v>
      </c>
      <c r="S293" s="10">
        <v>6.4605250788621147</v>
      </c>
      <c r="T293" s="14" t="s">
        <v>30</v>
      </c>
      <c r="U293" s="6">
        <v>9</v>
      </c>
      <c r="V293" s="14" t="s">
        <v>30</v>
      </c>
      <c r="W293" s="6">
        <v>6</v>
      </c>
      <c r="X293" s="14" t="s">
        <v>30</v>
      </c>
      <c r="Y293" s="6">
        <v>6</v>
      </c>
      <c r="Z293" s="14" t="s">
        <v>30</v>
      </c>
      <c r="AA293" s="9">
        <v>6</v>
      </c>
      <c r="AB293" s="7">
        <v>0.5703004473916593</v>
      </c>
      <c r="AC293" s="6">
        <v>14.623392467354975</v>
      </c>
      <c r="AD293" s="13">
        <v>84.806307085253366</v>
      </c>
      <c r="AE293" s="8"/>
      <c r="AF293" s="6"/>
      <c r="AG293" s="6"/>
      <c r="AH293" s="6"/>
      <c r="AI293" s="6"/>
      <c r="AJ293" s="6">
        <v>40.635629104855902</v>
      </c>
      <c r="AK293" s="6">
        <v>43.778302096740525</v>
      </c>
      <c r="AL293" s="6">
        <v>46.9095604264323</v>
      </c>
      <c r="AM293" s="6">
        <v>46</v>
      </c>
      <c r="AN293" s="6">
        <v>41.826178279875094</v>
      </c>
      <c r="AO293" s="6">
        <v>32.751862947491439</v>
      </c>
      <c r="AP293" s="6">
        <v>50</v>
      </c>
      <c r="AQ293" s="6">
        <v>124.215</v>
      </c>
      <c r="AR293" s="6">
        <v>47.144254567921081</v>
      </c>
      <c r="AS293" s="6">
        <v>37.775479874335922</v>
      </c>
      <c r="AT293" s="6">
        <v>5.0401280145146439</v>
      </c>
      <c r="AU293" s="6">
        <v>0.94347930160912419</v>
      </c>
      <c r="AV293" s="10">
        <v>1.4504076847934544</v>
      </c>
      <c r="AW293" s="13">
        <v>523.05980740127768</v>
      </c>
      <c r="AX293" s="1" t="s">
        <v>150</v>
      </c>
      <c r="AY293" s="17">
        <v>40.8767585301837</v>
      </c>
      <c r="AZ293" s="12">
        <v>0</v>
      </c>
      <c r="BA293" s="12">
        <v>0</v>
      </c>
      <c r="BB293" s="12">
        <v>100</v>
      </c>
      <c r="BC293" s="12">
        <v>0</v>
      </c>
      <c r="BD293" s="12">
        <v>0</v>
      </c>
      <c r="BE293" s="12">
        <v>100</v>
      </c>
      <c r="BF293" s="18">
        <v>0.5703004473916593</v>
      </c>
      <c r="BG293" s="18">
        <v>14.623392467354975</v>
      </c>
      <c r="BH293" s="18">
        <v>84.806307085253366</v>
      </c>
      <c r="BI293" s="15"/>
      <c r="BJ293" s="19">
        <f t="shared" ca="1" si="35"/>
        <v>0.57478749881879787</v>
      </c>
      <c r="BK293" s="18">
        <f t="shared" ca="1" si="36"/>
        <v>177.45538744288322</v>
      </c>
      <c r="BL293" s="17">
        <f t="shared" si="37"/>
        <v>1.0718690441282235</v>
      </c>
      <c r="BM293" s="17">
        <f t="shared" ca="1" si="38"/>
        <v>1.7474202557940368</v>
      </c>
      <c r="BN293" s="16">
        <f t="shared" si="39"/>
        <v>1.7116191625194235</v>
      </c>
      <c r="BO293" s="15"/>
      <c r="BP293" s="2"/>
    </row>
    <row r="294" spans="1:68" x14ac:dyDescent="0.2">
      <c r="A294">
        <v>14.05</v>
      </c>
      <c r="B294">
        <v>2.1</v>
      </c>
      <c r="C294">
        <v>0.76829999999999998</v>
      </c>
      <c r="D294">
        <v>0.20974999999999999</v>
      </c>
      <c r="E294">
        <v>-5.0779999999999999E-2</v>
      </c>
      <c r="F294">
        <v>1.6886000000000001</v>
      </c>
      <c r="G294">
        <v>2.2189299999999998</v>
      </c>
      <c r="H294" s="15"/>
      <c r="I294" s="11">
        <f t="shared" si="33"/>
        <v>46.095800524934383</v>
      </c>
      <c r="J294" s="10">
        <f t="shared" si="34"/>
        <v>-41.040800524934383</v>
      </c>
      <c r="K294" s="6">
        <v>120</v>
      </c>
      <c r="L294" s="10">
        <v>5056.2664041994758</v>
      </c>
      <c r="M294" s="10">
        <v>2507.4475065616848</v>
      </c>
      <c r="N294" s="10">
        <v>19.974846894138231</v>
      </c>
      <c r="O294" s="10">
        <v>159.7031662787397</v>
      </c>
      <c r="P294" s="10">
        <v>159.78463154549459</v>
      </c>
      <c r="Q294" s="10">
        <v>2.542383114485022</v>
      </c>
      <c r="R294" s="10">
        <v>1.5911311932156273</v>
      </c>
      <c r="S294" s="10">
        <v>5.6573101913119155</v>
      </c>
      <c r="T294" s="14" t="s">
        <v>156</v>
      </c>
      <c r="U294" s="6">
        <v>8</v>
      </c>
      <c r="V294" s="14" t="s">
        <v>30</v>
      </c>
      <c r="W294" s="6">
        <v>6</v>
      </c>
      <c r="X294" s="14" t="s">
        <v>30</v>
      </c>
      <c r="Y294" s="6">
        <v>6</v>
      </c>
      <c r="Z294" s="14" t="s">
        <v>118</v>
      </c>
      <c r="AA294" s="9">
        <v>5</v>
      </c>
      <c r="AB294" s="7">
        <v>0.84295951213532305</v>
      </c>
      <c r="AC294" s="6">
        <v>23.329653831378636</v>
      </c>
      <c r="AD294" s="13">
        <v>75.827386656486041</v>
      </c>
      <c r="AE294" s="8"/>
      <c r="AF294" s="6"/>
      <c r="AG294" s="6"/>
      <c r="AH294" s="6"/>
      <c r="AI294" s="6"/>
      <c r="AJ294" s="6">
        <v>39.082522316987124</v>
      </c>
      <c r="AK294" s="6">
        <v>42.412410471490801</v>
      </c>
      <c r="AL294" s="6">
        <v>45.37705045800606</v>
      </c>
      <c r="AM294" s="6">
        <v>41.481155260230778</v>
      </c>
      <c r="AN294" s="6">
        <v>39.925791569684925</v>
      </c>
      <c r="AO294" s="6">
        <v>26.023431203302373</v>
      </c>
      <c r="AP294" s="6">
        <v>39.946157886373648</v>
      </c>
      <c r="AQ294" s="6">
        <v>121.03</v>
      </c>
      <c r="AR294" s="6">
        <v>37.766068203693834</v>
      </c>
      <c r="AS294" s="6">
        <v>28.616865591503487</v>
      </c>
      <c r="AT294" s="6">
        <v>4.0601020215309118</v>
      </c>
      <c r="AU294" s="6">
        <v>0.83759967874280672</v>
      </c>
      <c r="AV294" s="10">
        <v>1.2197135750011132</v>
      </c>
      <c r="AW294" s="13">
        <v>399.46157886373646</v>
      </c>
      <c r="AX294" s="1" t="s">
        <v>150</v>
      </c>
      <c r="AY294" s="17">
        <v>41.040800524934397</v>
      </c>
      <c r="AZ294" s="12">
        <v>0</v>
      </c>
      <c r="BA294" s="12">
        <v>0</v>
      </c>
      <c r="BB294" s="12">
        <v>100</v>
      </c>
      <c r="BC294" s="12">
        <v>0</v>
      </c>
      <c r="BD294" s="12">
        <v>100</v>
      </c>
      <c r="BE294" s="12">
        <v>0</v>
      </c>
      <c r="BF294" s="18">
        <v>0.84295951213532305</v>
      </c>
      <c r="BG294" s="18">
        <v>23.329653831378636</v>
      </c>
      <c r="BH294" s="18">
        <v>75.827386656486041</v>
      </c>
      <c r="BI294" s="15"/>
      <c r="BJ294" s="19">
        <f t="shared" ca="1" si="35"/>
        <v>0.65724107599754922</v>
      </c>
      <c r="BK294" s="18">
        <f t="shared" ca="1" si="36"/>
        <v>132.8594644488189</v>
      </c>
      <c r="BL294" s="17">
        <f t="shared" si="37"/>
        <v>1.6167110048026883</v>
      </c>
      <c r="BM294" s="17">
        <f t="shared" ca="1" si="38"/>
        <v>1.9632478917661138</v>
      </c>
      <c r="BN294" s="16">
        <f t="shared" si="39"/>
        <v>1.9209164156196126</v>
      </c>
      <c r="BO294" s="15"/>
      <c r="BP294" s="2"/>
    </row>
    <row r="295" spans="1:68" x14ac:dyDescent="0.2">
      <c r="A295">
        <v>14.1</v>
      </c>
      <c r="B295">
        <v>2.1</v>
      </c>
      <c r="C295">
        <v>0.60023000000000004</v>
      </c>
      <c r="D295">
        <v>0.26457000000000003</v>
      </c>
      <c r="E295">
        <v>-4.9689999999999998E-2</v>
      </c>
      <c r="F295">
        <v>1.6843999999999999</v>
      </c>
      <c r="G295">
        <v>2.2181799999999998</v>
      </c>
      <c r="H295" s="15"/>
      <c r="I295" s="11">
        <f t="shared" si="33"/>
        <v>46.259842519685037</v>
      </c>
      <c r="J295" s="10">
        <f t="shared" si="34"/>
        <v>-41.204842519685037</v>
      </c>
      <c r="K295" s="6">
        <v>120</v>
      </c>
      <c r="L295" s="10">
        <v>5075.9514435695546</v>
      </c>
      <c r="M295" s="10">
        <v>2516.8963254593227</v>
      </c>
      <c r="N295" s="10">
        <v>20.045931758530184</v>
      </c>
      <c r="O295" s="10">
        <v>115.37619460686916</v>
      </c>
      <c r="P295" s="10">
        <v>115.46186229391571</v>
      </c>
      <c r="Q295" s="10">
        <v>2.9240085966352072</v>
      </c>
      <c r="R295" s="10">
        <v>2.5324453794032458</v>
      </c>
      <c r="S295" s="10">
        <v>5.9491449337884887</v>
      </c>
      <c r="T295" s="14" t="s">
        <v>156</v>
      </c>
      <c r="U295" s="6">
        <v>7</v>
      </c>
      <c r="V295" s="14" t="s">
        <v>154</v>
      </c>
      <c r="W295" s="6">
        <v>5</v>
      </c>
      <c r="X295" s="14" t="s">
        <v>154</v>
      </c>
      <c r="Y295" s="6">
        <v>5</v>
      </c>
      <c r="Z295" s="14" t="s">
        <v>118</v>
      </c>
      <c r="AA295" s="9">
        <v>5</v>
      </c>
      <c r="AB295" s="7">
        <v>2.7053701029027337</v>
      </c>
      <c r="AC295" s="6">
        <v>44.370833088062334</v>
      </c>
      <c r="AD295" s="13">
        <v>52.923796809034933</v>
      </c>
      <c r="AE295" s="8"/>
      <c r="AF295" s="6"/>
      <c r="AG295" s="6"/>
      <c r="AH295" s="6"/>
      <c r="AI295" s="6"/>
      <c r="AJ295" s="6">
        <v>37.120158777939785</v>
      </c>
      <c r="AK295" s="6">
        <v>40.687491049461393</v>
      </c>
      <c r="AL295" s="6">
        <v>43.417648234263254</v>
      </c>
      <c r="AM295" s="6">
        <v>39.659639672043681</v>
      </c>
      <c r="AN295" s="6">
        <v>38.458731535623052</v>
      </c>
      <c r="AO295" s="6">
        <v>19.840492165257697</v>
      </c>
      <c r="AP295" s="6">
        <v>28.865465573478929</v>
      </c>
      <c r="AQ295" s="6">
        <v>117.845</v>
      </c>
      <c r="AR295" s="6">
        <v>26.481053609546123</v>
      </c>
      <c r="AS295" s="6">
        <v>17.596371484315796</v>
      </c>
      <c r="AT295" s="6">
        <v>3.0587460467961689</v>
      </c>
      <c r="AU295" s="6">
        <v>0.72144749170517564</v>
      </c>
      <c r="AV295" s="10">
        <v>0.59573073162142631</v>
      </c>
      <c r="AW295" s="13">
        <v>288.65465573478929</v>
      </c>
      <c r="AX295" s="1" t="s">
        <v>150</v>
      </c>
      <c r="AY295" s="17">
        <v>41.204842519685002</v>
      </c>
      <c r="AZ295" s="12">
        <v>0</v>
      </c>
      <c r="BA295" s="12">
        <v>0</v>
      </c>
      <c r="BB295" s="12">
        <v>100</v>
      </c>
      <c r="BC295" s="12">
        <v>0</v>
      </c>
      <c r="BD295" s="12">
        <v>100</v>
      </c>
      <c r="BE295" s="12">
        <v>0</v>
      </c>
      <c r="BF295" s="18">
        <v>2.7053701029027337</v>
      </c>
      <c r="BG295" s="18">
        <v>44.370833088062334</v>
      </c>
      <c r="BH295" s="18">
        <v>52.923796809034933</v>
      </c>
      <c r="BI295" s="15"/>
      <c r="BJ295" s="19">
        <f t="shared" ca="1" si="35"/>
        <v>0.75400451522327083</v>
      </c>
      <c r="BK295" s="18">
        <f t="shared" ca="1" si="36"/>
        <v>93.601842601366329</v>
      </c>
      <c r="BL295" s="17">
        <f t="shared" si="37"/>
        <v>2.5893623443145271</v>
      </c>
      <c r="BM295" s="17">
        <f t="shared" ca="1" si="38"/>
        <v>2.2166342207748579</v>
      </c>
      <c r="BN295" s="16">
        <f t="shared" si="39"/>
        <v>2.1654078449044372</v>
      </c>
      <c r="BO295" s="15"/>
      <c r="BP295" s="2"/>
    </row>
    <row r="296" spans="1:68" x14ac:dyDescent="0.2">
      <c r="A296">
        <v>14.15</v>
      </c>
      <c r="B296">
        <v>2.1</v>
      </c>
      <c r="C296">
        <v>0.42015000000000002</v>
      </c>
      <c r="D296">
        <v>0.21657999999999999</v>
      </c>
      <c r="E296">
        <v>-5.1189999999999999E-2</v>
      </c>
      <c r="F296">
        <v>1.6822299999999999</v>
      </c>
      <c r="G296">
        <v>2.2197499999999999</v>
      </c>
      <c r="H296" s="15"/>
      <c r="I296" s="11">
        <f t="shared" si="33"/>
        <v>46.423884514435692</v>
      </c>
      <c r="J296" s="10">
        <f t="shared" si="34"/>
        <v>-41.368884514435692</v>
      </c>
      <c r="K296" s="6">
        <v>120</v>
      </c>
      <c r="L296" s="10">
        <v>5095.6364829396334</v>
      </c>
      <c r="M296" s="10">
        <v>2526.3451443569602</v>
      </c>
      <c r="N296" s="10">
        <v>20.117016622922133</v>
      </c>
      <c r="O296" s="10">
        <v>67.881691967073536</v>
      </c>
      <c r="P296" s="10">
        <v>67.961576506929731</v>
      </c>
      <c r="Q296" s="10">
        <v>2.5899296676241277</v>
      </c>
      <c r="R296" s="10">
        <v>3.8108734386996517</v>
      </c>
      <c r="S296" s="10">
        <v>5.5475374900133874</v>
      </c>
      <c r="T296" s="14" t="s">
        <v>153</v>
      </c>
      <c r="U296" s="6">
        <v>5</v>
      </c>
      <c r="V296" s="14" t="s">
        <v>154</v>
      </c>
      <c r="W296" s="6">
        <v>5</v>
      </c>
      <c r="X296" s="14" t="s">
        <v>154</v>
      </c>
      <c r="Y296" s="6">
        <v>5</v>
      </c>
      <c r="Z296" s="14" t="s">
        <v>119</v>
      </c>
      <c r="AA296" s="9">
        <v>4</v>
      </c>
      <c r="AB296" s="7">
        <v>22.252184125899916</v>
      </c>
      <c r="AC296" s="6">
        <v>62.163171030161152</v>
      </c>
      <c r="AD296" s="13">
        <v>15.584644843938936</v>
      </c>
      <c r="AE296" s="8">
        <v>6796.1576506929732</v>
      </c>
      <c r="AF296" s="6">
        <v>7667.7815807133638</v>
      </c>
      <c r="AG296" s="6">
        <v>4001</v>
      </c>
      <c r="AH296" s="6">
        <v>0</v>
      </c>
      <c r="AI296" s="6">
        <v>2.6240703505000695</v>
      </c>
      <c r="AJ296" s="6"/>
      <c r="AK296" s="6"/>
      <c r="AL296" s="6"/>
      <c r="AM296" s="6"/>
      <c r="AN296" s="6">
        <v>33.940845983536768</v>
      </c>
      <c r="AO296" s="6">
        <v>15.967671483978325</v>
      </c>
      <c r="AP296" s="6">
        <v>30</v>
      </c>
      <c r="AQ296" s="6">
        <v>114.66</v>
      </c>
      <c r="AR296" s="6"/>
      <c r="AS296" s="6"/>
      <c r="AT296" s="6">
        <v>17.369881773198276</v>
      </c>
      <c r="AU296" s="6">
        <v>1</v>
      </c>
      <c r="AV296" s="10"/>
      <c r="AW296" s="13">
        <v>1150.1672371070044</v>
      </c>
      <c r="AX296" s="1" t="s">
        <v>150</v>
      </c>
      <c r="AY296" s="17">
        <v>41.368884514435699</v>
      </c>
      <c r="AZ296" s="12">
        <v>0</v>
      </c>
      <c r="BA296" s="12">
        <v>100</v>
      </c>
      <c r="BB296" s="12">
        <v>0</v>
      </c>
      <c r="BC296" s="12">
        <v>0</v>
      </c>
      <c r="BD296" s="12">
        <v>100</v>
      </c>
      <c r="BE296" s="12">
        <v>0</v>
      </c>
      <c r="BF296" s="18">
        <v>22.252184125899916</v>
      </c>
      <c r="BG296" s="18">
        <v>62.163171030161152</v>
      </c>
      <c r="BH296" s="18">
        <v>15.584644843938936</v>
      </c>
      <c r="BI296" s="15"/>
      <c r="BJ296" s="19">
        <f t="shared" ca="1" si="35"/>
        <v>0.86992050842243362</v>
      </c>
      <c r="BK296" s="18">
        <f t="shared" ca="1" si="36"/>
        <v>52.98010995278824</v>
      </c>
      <c r="BL296" s="17">
        <f t="shared" si="37"/>
        <v>3.959304183553805</v>
      </c>
      <c r="BM296" s="17">
        <f t="shared" ca="1" si="38"/>
        <v>2.5202897203175687</v>
      </c>
      <c r="BN296" s="16">
        <f t="shared" si="39"/>
        <v>2.4514076436660406</v>
      </c>
      <c r="BO296" s="15"/>
      <c r="BP296" s="2"/>
    </row>
    <row r="297" spans="1:68" x14ac:dyDescent="0.2">
      <c r="A297">
        <v>14.2</v>
      </c>
      <c r="B297">
        <v>2.2000000000000002</v>
      </c>
      <c r="C297">
        <v>0.30996000000000001</v>
      </c>
      <c r="D297">
        <v>8.5800000000000001E-2</v>
      </c>
      <c r="E297">
        <v>-5.1270000000000003E-2</v>
      </c>
      <c r="F297">
        <v>1.6871799999999999</v>
      </c>
      <c r="G297">
        <v>2.2206000000000001</v>
      </c>
      <c r="H297" s="15"/>
      <c r="I297" s="11">
        <f t="shared" si="33"/>
        <v>46.587926509186346</v>
      </c>
      <c r="J297" s="10">
        <f t="shared" si="34"/>
        <v>-41.532926509186346</v>
      </c>
      <c r="K297" s="6">
        <v>120</v>
      </c>
      <c r="L297" s="10">
        <v>5115.3215223097122</v>
      </c>
      <c r="M297" s="10">
        <v>2535.7939632545977</v>
      </c>
      <c r="N297" s="10">
        <v>20.188101487314086</v>
      </c>
      <c r="O297" s="10">
        <v>38.820056883338069</v>
      </c>
      <c r="P297" s="10">
        <v>38.899632988677439</v>
      </c>
      <c r="Q297" s="10">
        <v>1.6795141157160443</v>
      </c>
      <c r="R297" s="10">
        <v>4.317557742009809</v>
      </c>
      <c r="S297" s="10">
        <v>5.5261184263453815</v>
      </c>
      <c r="T297" s="14" t="s">
        <v>153</v>
      </c>
      <c r="U297" s="6">
        <v>4</v>
      </c>
      <c r="V297" s="14" t="s">
        <v>151</v>
      </c>
      <c r="W297" s="6">
        <v>4</v>
      </c>
      <c r="X297" s="14" t="s">
        <v>151</v>
      </c>
      <c r="Y297" s="6">
        <v>4</v>
      </c>
      <c r="Z297" s="14" t="s">
        <v>119</v>
      </c>
      <c r="AA297" s="9">
        <v>4</v>
      </c>
      <c r="AB297" s="7">
        <v>48.81377431484276</v>
      </c>
      <c r="AC297" s="6">
        <v>46.525341148347479</v>
      </c>
      <c r="AD297" s="13">
        <v>4.6608845368097587</v>
      </c>
      <c r="AE297" s="8">
        <v>3889.963298867744</v>
      </c>
      <c r="AF297" s="6">
        <v>4247.571458603089</v>
      </c>
      <c r="AG297" s="6">
        <v>2593.3088659118293</v>
      </c>
      <c r="AH297" s="6">
        <v>0</v>
      </c>
      <c r="AI297" s="6">
        <v>2.3161242066782486</v>
      </c>
      <c r="AJ297" s="6"/>
      <c r="AK297" s="6"/>
      <c r="AL297" s="6"/>
      <c r="AM297" s="6"/>
      <c r="AN297" s="6">
        <v>25.88003792222538</v>
      </c>
      <c r="AO297" s="6">
        <v>10.117816913285886</v>
      </c>
      <c r="AP297" s="6">
        <v>19.44981649433872</v>
      </c>
      <c r="AQ297" s="6">
        <v>114.66</v>
      </c>
      <c r="AR297" s="6"/>
      <c r="AS297" s="6"/>
      <c r="AT297" s="6">
        <v>9.3000646211793949</v>
      </c>
      <c r="AU297" s="6">
        <v>1</v>
      </c>
      <c r="AV297" s="10"/>
      <c r="AW297" s="13">
        <v>637.13571879046344</v>
      </c>
      <c r="AX297" s="1" t="s">
        <v>150</v>
      </c>
      <c r="AY297" s="17">
        <v>41.532926509186296</v>
      </c>
      <c r="AZ297" s="12">
        <v>100</v>
      </c>
      <c r="BA297" s="12">
        <v>0</v>
      </c>
      <c r="BB297" s="12">
        <v>0</v>
      </c>
      <c r="BC297" s="12">
        <v>0</v>
      </c>
      <c r="BD297" s="12">
        <v>100</v>
      </c>
      <c r="BE297" s="12">
        <v>0</v>
      </c>
      <c r="BF297" s="18">
        <v>48.81377431484276</v>
      </c>
      <c r="BG297" s="18">
        <v>46.525341148347479</v>
      </c>
      <c r="BH297" s="18">
        <v>4.6608845368097587</v>
      </c>
      <c r="BI297" s="15"/>
      <c r="BJ297" s="19">
        <f t="shared" ca="1" si="35"/>
        <v>0.95960840111642587</v>
      </c>
      <c r="BK297" s="18">
        <f t="shared" ca="1" si="36"/>
        <v>28.871284487312792</v>
      </c>
      <c r="BL297" s="17">
        <f t="shared" si="37"/>
        <v>4.6214170909637948</v>
      </c>
      <c r="BM297" s="17">
        <f t="shared" ca="1" si="38"/>
        <v>2.7551050610540568</v>
      </c>
      <c r="BN297" s="16">
        <f t="shared" si="39"/>
        <v>2.6593808897002105</v>
      </c>
      <c r="BO297" s="15"/>
      <c r="BP297" s="2"/>
    </row>
    <row r="298" spans="1:68" x14ac:dyDescent="0.2">
      <c r="A298">
        <v>14.25</v>
      </c>
      <c r="B298">
        <v>2.1</v>
      </c>
      <c r="C298">
        <v>0.37891999999999998</v>
      </c>
      <c r="D298">
        <v>6.8489999999999995E-2</v>
      </c>
      <c r="E298">
        <v>-4.5949999999999998E-2</v>
      </c>
      <c r="F298">
        <v>1.6773</v>
      </c>
      <c r="G298">
        <v>2.21895</v>
      </c>
      <c r="H298" s="15"/>
      <c r="I298" s="11">
        <f t="shared" si="33"/>
        <v>46.751968503937007</v>
      </c>
      <c r="J298" s="10">
        <f t="shared" si="34"/>
        <v>-41.696968503937008</v>
      </c>
      <c r="K298" s="6">
        <v>120</v>
      </c>
      <c r="L298" s="10">
        <v>5135.006561679792</v>
      </c>
      <c r="M298" s="10">
        <v>2545.2427821522356</v>
      </c>
      <c r="N298" s="10">
        <v>20.259186351706035</v>
      </c>
      <c r="O298" s="10">
        <v>57.007645188759575</v>
      </c>
      <c r="P298" s="10">
        <v>57.107732189467434</v>
      </c>
      <c r="Q298" s="10">
        <v>1.5590117972917521</v>
      </c>
      <c r="R298" s="10">
        <v>2.7299487083804839</v>
      </c>
      <c r="S298" s="10">
        <v>6.9504861602677392</v>
      </c>
      <c r="T298" s="14" t="s">
        <v>34</v>
      </c>
      <c r="U298" s="6">
        <v>6</v>
      </c>
      <c r="V298" s="14" t="s">
        <v>154</v>
      </c>
      <c r="W298" s="6">
        <v>5</v>
      </c>
      <c r="X298" s="14" t="s">
        <v>154</v>
      </c>
      <c r="Y298" s="6">
        <v>5</v>
      </c>
      <c r="Z298" s="14" t="s">
        <v>118</v>
      </c>
      <c r="AA298" s="9">
        <v>5</v>
      </c>
      <c r="AB298" s="7">
        <v>9.5463257320603816</v>
      </c>
      <c r="AC298" s="6">
        <v>59.359143051193627</v>
      </c>
      <c r="AD298" s="13">
        <v>31.094531216745995</v>
      </c>
      <c r="AE298" s="8">
        <v>5710.7732189467433</v>
      </c>
      <c r="AF298" s="6">
        <v>6388.5428328507305</v>
      </c>
      <c r="AG298" s="6">
        <v>3807.1821459644957</v>
      </c>
      <c r="AH298" s="6">
        <v>0</v>
      </c>
      <c r="AI298" s="6">
        <v>3.6630724853187462</v>
      </c>
      <c r="AJ298" s="6"/>
      <c r="AK298" s="6"/>
      <c r="AL298" s="6"/>
      <c r="AM298" s="6"/>
      <c r="AN298" s="6">
        <v>22.803058075503831</v>
      </c>
      <c r="AO298" s="6">
        <v>13.16567471893168</v>
      </c>
      <c r="AP298" s="6">
        <v>28.553866094733717</v>
      </c>
      <c r="AQ298" s="6">
        <v>114.66</v>
      </c>
      <c r="AR298" s="6"/>
      <c r="AS298" s="6"/>
      <c r="AT298" s="6">
        <v>14.212258021881668</v>
      </c>
      <c r="AU298" s="6">
        <v>1</v>
      </c>
      <c r="AV298" s="10"/>
      <c r="AW298" s="13">
        <v>958.28142492760958</v>
      </c>
      <c r="AX298" s="1" t="s">
        <v>150</v>
      </c>
      <c r="AY298" s="17">
        <v>41.696968503937001</v>
      </c>
      <c r="AZ298" s="12">
        <v>0</v>
      </c>
      <c r="BA298" s="12">
        <v>100</v>
      </c>
      <c r="BB298" s="12">
        <v>0</v>
      </c>
      <c r="BC298" s="12">
        <v>0</v>
      </c>
      <c r="BD298" s="12">
        <v>100</v>
      </c>
      <c r="BE298" s="12">
        <v>0</v>
      </c>
      <c r="BF298" s="18">
        <v>9.5463257320603816</v>
      </c>
      <c r="BG298" s="18">
        <v>59.359143051193627</v>
      </c>
      <c r="BH298" s="18">
        <v>31.094531216745995</v>
      </c>
      <c r="BI298" s="15"/>
      <c r="BJ298" s="19">
        <f t="shared" ca="1" si="35"/>
        <v>0.85462515035400877</v>
      </c>
      <c r="BK298" s="18">
        <f t="shared" ca="1" si="36"/>
        <v>44.010827501079305</v>
      </c>
      <c r="BL298" s="17">
        <f t="shared" si="37"/>
        <v>2.8584621452608849</v>
      </c>
      <c r="BM298" s="17">
        <f t="shared" ca="1" si="38"/>
        <v>2.4789725187028573</v>
      </c>
      <c r="BN298" s="16">
        <f t="shared" si="39"/>
        <v>2.4011696577365176</v>
      </c>
      <c r="BO298" s="15"/>
      <c r="BP298" s="2"/>
    </row>
    <row r="299" spans="1:68" x14ac:dyDescent="0.2">
      <c r="A299">
        <v>14.3</v>
      </c>
      <c r="B299">
        <v>2.1</v>
      </c>
      <c r="C299">
        <v>0.35719000000000001</v>
      </c>
      <c r="D299">
        <v>7.9259999999999997E-2</v>
      </c>
      <c r="E299">
        <v>-4.777E-2</v>
      </c>
      <c r="F299">
        <v>1.67353</v>
      </c>
      <c r="G299">
        <v>2.2194799999999999</v>
      </c>
      <c r="H299" s="15"/>
      <c r="I299" s="11">
        <f t="shared" si="33"/>
        <v>46.916010498687662</v>
      </c>
      <c r="J299" s="10">
        <f t="shared" si="34"/>
        <v>-41.861010498687662</v>
      </c>
      <c r="K299" s="6">
        <v>120</v>
      </c>
      <c r="L299" s="10">
        <v>5154.6916010498708</v>
      </c>
      <c r="M299" s="10">
        <v>2554.6916010498735</v>
      </c>
      <c r="N299" s="10">
        <v>20.330271216097984</v>
      </c>
      <c r="O299" s="10">
        <v>51.276550439965938</v>
      </c>
      <c r="P299" s="10">
        <v>51.369620555416155</v>
      </c>
      <c r="Q299" s="10">
        <v>1.6339863766926546</v>
      </c>
      <c r="R299" s="10">
        <v>3.1808418264058509</v>
      </c>
      <c r="S299" s="10">
        <v>6.4632024618206163</v>
      </c>
      <c r="T299" s="14" t="s">
        <v>34</v>
      </c>
      <c r="U299" s="6">
        <v>6</v>
      </c>
      <c r="V299" s="14" t="s">
        <v>154</v>
      </c>
      <c r="W299" s="6">
        <v>5</v>
      </c>
      <c r="X299" s="14" t="s">
        <v>154</v>
      </c>
      <c r="Y299" s="6">
        <v>5</v>
      </c>
      <c r="Z299" s="14" t="s">
        <v>119</v>
      </c>
      <c r="AA299" s="9">
        <v>4</v>
      </c>
      <c r="AB299" s="7">
        <v>17.055125212744763</v>
      </c>
      <c r="AC299" s="6">
        <v>62.593024565038448</v>
      </c>
      <c r="AD299" s="13">
        <v>20.351850222216793</v>
      </c>
      <c r="AE299" s="8">
        <v>5136.9620555416159</v>
      </c>
      <c r="AF299" s="6">
        <v>5712.3129324111642</v>
      </c>
      <c r="AG299" s="6">
        <v>3424.641370361077</v>
      </c>
      <c r="AH299" s="6">
        <v>0</v>
      </c>
      <c r="AI299" s="6">
        <v>3.1438218389184613</v>
      </c>
      <c r="AJ299" s="6"/>
      <c r="AK299" s="6"/>
      <c r="AL299" s="6"/>
      <c r="AM299" s="6"/>
      <c r="AN299" s="6">
        <v>20.510620175986375</v>
      </c>
      <c r="AO299" s="6">
        <v>12.277150518887131</v>
      </c>
      <c r="AP299" s="6">
        <v>25.684810277708078</v>
      </c>
      <c r="AQ299" s="6">
        <v>114.66</v>
      </c>
      <c r="AR299" s="6"/>
      <c r="AS299" s="6"/>
      <c r="AT299" s="6">
        <v>12.580705467464901</v>
      </c>
      <c r="AU299" s="6">
        <v>1</v>
      </c>
      <c r="AV299" s="10"/>
      <c r="AW299" s="13">
        <v>856.84693986167463</v>
      </c>
      <c r="AX299" s="1" t="s">
        <v>150</v>
      </c>
      <c r="AY299" s="17">
        <v>41.861010498687698</v>
      </c>
      <c r="AZ299" s="12">
        <v>0</v>
      </c>
      <c r="BA299" s="12">
        <v>100</v>
      </c>
      <c r="BB299" s="12">
        <v>0</v>
      </c>
      <c r="BC299" s="12">
        <v>0</v>
      </c>
      <c r="BD299" s="12">
        <v>100</v>
      </c>
      <c r="BE299" s="12">
        <v>0</v>
      </c>
      <c r="BF299" s="18">
        <v>17.055125212744763</v>
      </c>
      <c r="BG299" s="18">
        <v>62.593024565038448</v>
      </c>
      <c r="BH299" s="18">
        <v>20.351850222216793</v>
      </c>
      <c r="BI299" s="15"/>
      <c r="BJ299" s="19">
        <f t="shared" ca="1" si="35"/>
        <v>0.88728567518629142</v>
      </c>
      <c r="BK299" s="18">
        <f t="shared" ca="1" si="36"/>
        <v>39.00971136310261</v>
      </c>
      <c r="BL299" s="17">
        <f t="shared" si="37"/>
        <v>3.3488628781933443</v>
      </c>
      <c r="BM299" s="17">
        <f t="shared" ca="1" si="38"/>
        <v>2.5641097285687171</v>
      </c>
      <c r="BN299" s="16">
        <f t="shared" si="39"/>
        <v>2.4803117943187556</v>
      </c>
      <c r="BO299" s="15"/>
      <c r="BP299" s="2"/>
    </row>
    <row r="300" spans="1:68" x14ac:dyDescent="0.2">
      <c r="A300">
        <v>14.35</v>
      </c>
      <c r="B300">
        <v>2.1</v>
      </c>
      <c r="C300">
        <v>0.28976000000000002</v>
      </c>
      <c r="D300">
        <v>7.2139999999999996E-2</v>
      </c>
      <c r="E300">
        <v>-4.5809999999999997E-2</v>
      </c>
      <c r="F300">
        <v>1.6673</v>
      </c>
      <c r="G300">
        <v>2.2205499999999998</v>
      </c>
      <c r="H300" s="15"/>
      <c r="I300" s="11">
        <f t="shared" si="33"/>
        <v>47.080052493438316</v>
      </c>
      <c r="J300" s="10">
        <f t="shared" si="34"/>
        <v>-42.025052493438317</v>
      </c>
      <c r="K300" s="6">
        <v>120</v>
      </c>
      <c r="L300" s="10">
        <v>5174.3766404199496</v>
      </c>
      <c r="M300" s="10">
        <v>2564.140419947511</v>
      </c>
      <c r="N300" s="10">
        <v>20.401356080489936</v>
      </c>
      <c r="O300" s="10">
        <v>33.492486063014475</v>
      </c>
      <c r="P300" s="10">
        <v>33.593112824126763</v>
      </c>
      <c r="Q300" s="10">
        <v>1.584421009437833</v>
      </c>
      <c r="R300" s="10">
        <v>4.7165054865052367</v>
      </c>
      <c r="S300" s="10">
        <v>6.9879695216867486</v>
      </c>
      <c r="T300" s="14" t="s">
        <v>153</v>
      </c>
      <c r="U300" s="6">
        <v>4</v>
      </c>
      <c r="V300" s="14" t="s">
        <v>151</v>
      </c>
      <c r="W300" s="6">
        <v>4</v>
      </c>
      <c r="X300" s="14" t="s">
        <v>151</v>
      </c>
      <c r="Y300" s="6">
        <v>4</v>
      </c>
      <c r="Z300" s="14" t="s">
        <v>33</v>
      </c>
      <c r="AA300" s="9">
        <v>3</v>
      </c>
      <c r="AB300" s="7">
        <v>64.060778100971035</v>
      </c>
      <c r="AC300" s="6">
        <v>33.064929792354263</v>
      </c>
      <c r="AD300" s="13">
        <v>2.8742921066746971</v>
      </c>
      <c r="AE300" s="8">
        <v>3359.3112824126765</v>
      </c>
      <c r="AF300" s="6">
        <v>3619.8011381788783</v>
      </c>
      <c r="AG300" s="6">
        <v>2239.5408549417843</v>
      </c>
      <c r="AH300" s="6">
        <v>0</v>
      </c>
      <c r="AI300" s="6">
        <v>2.1202137957035738</v>
      </c>
      <c r="AJ300" s="6"/>
      <c r="AK300" s="6"/>
      <c r="AL300" s="6"/>
      <c r="AM300" s="6"/>
      <c r="AN300" s="6">
        <v>22.328324042009651</v>
      </c>
      <c r="AO300" s="6">
        <v>9.0941551894467008</v>
      </c>
      <c r="AP300" s="6">
        <v>16.796556412063381</v>
      </c>
      <c r="AQ300" s="6">
        <v>114.66</v>
      </c>
      <c r="AR300" s="6"/>
      <c r="AS300" s="6"/>
      <c r="AT300" s="6">
        <v>7.757839367101826</v>
      </c>
      <c r="AU300" s="6">
        <v>1</v>
      </c>
      <c r="AV300" s="10"/>
      <c r="AW300" s="13">
        <v>542.97017072683173</v>
      </c>
      <c r="AX300" s="1" t="s">
        <v>150</v>
      </c>
      <c r="AY300" s="17">
        <v>42.025052493438302</v>
      </c>
      <c r="AZ300" s="12">
        <v>100</v>
      </c>
      <c r="BA300" s="12">
        <v>0</v>
      </c>
      <c r="BB300" s="12">
        <v>0</v>
      </c>
      <c r="BC300" s="12">
        <v>100</v>
      </c>
      <c r="BD300" s="12">
        <v>0</v>
      </c>
      <c r="BE300" s="12">
        <v>0</v>
      </c>
      <c r="BF300" s="18">
        <v>64.060778100971035</v>
      </c>
      <c r="BG300" s="18">
        <v>33.064929792354263</v>
      </c>
      <c r="BH300" s="18">
        <v>2.8742921066746971</v>
      </c>
      <c r="BI300" s="15"/>
      <c r="BJ300" s="19">
        <f t="shared" ca="1" si="35"/>
        <v>0.99289973242440976</v>
      </c>
      <c r="BK300" s="18">
        <f t="shared" ca="1" si="36"/>
        <v>24.216947510381384</v>
      </c>
      <c r="BL300" s="17">
        <f t="shared" si="37"/>
        <v>5.1100589154749532</v>
      </c>
      <c r="BM300" s="17">
        <f t="shared" ca="1" si="38"/>
        <v>2.8407260261139355</v>
      </c>
      <c r="BN300" s="16">
        <f t="shared" si="39"/>
        <v>2.73184516926234</v>
      </c>
      <c r="BO300" s="15"/>
      <c r="BP300" s="2"/>
    </row>
    <row r="301" spans="1:68" x14ac:dyDescent="0.2">
      <c r="A301">
        <v>14.4</v>
      </c>
      <c r="B301">
        <v>2.2000000000000002</v>
      </c>
      <c r="C301">
        <v>0.41876000000000002</v>
      </c>
      <c r="D301">
        <v>6.1670000000000003E-2</v>
      </c>
      <c r="E301">
        <v>-4.4450000000000003E-2</v>
      </c>
      <c r="F301">
        <v>1.6648499999999999</v>
      </c>
      <c r="G301">
        <v>2.2213500000000002</v>
      </c>
      <c r="H301" s="15"/>
      <c r="I301" s="11">
        <f t="shared" si="33"/>
        <v>47.244094488188978</v>
      </c>
      <c r="J301" s="10">
        <f t="shared" si="34"/>
        <v>-42.189094488188978</v>
      </c>
      <c r="K301" s="6">
        <v>120</v>
      </c>
      <c r="L301" s="10">
        <v>5194.0616797900293</v>
      </c>
      <c r="M301" s="10">
        <v>2573.5892388451489</v>
      </c>
      <c r="N301" s="10">
        <v>20.472440944881889</v>
      </c>
      <c r="O301" s="10">
        <v>67.515091796764125</v>
      </c>
      <c r="P301" s="10">
        <v>67.620961944662341</v>
      </c>
      <c r="Q301" s="10">
        <v>1.5115348584324988</v>
      </c>
      <c r="R301" s="10">
        <v>2.2353051701179059</v>
      </c>
      <c r="S301" s="10">
        <v>7.3520936040428371</v>
      </c>
      <c r="T301" s="14" t="s">
        <v>156</v>
      </c>
      <c r="U301" s="6">
        <v>7</v>
      </c>
      <c r="V301" s="14" t="s">
        <v>154</v>
      </c>
      <c r="W301" s="6">
        <v>5</v>
      </c>
      <c r="X301" s="14" t="s">
        <v>154</v>
      </c>
      <c r="Y301" s="6">
        <v>5</v>
      </c>
      <c r="Z301" s="14" t="s">
        <v>118</v>
      </c>
      <c r="AA301" s="9">
        <v>5</v>
      </c>
      <c r="AB301" s="7">
        <v>4.1642765653897698</v>
      </c>
      <c r="AC301" s="6">
        <v>50.086504292378756</v>
      </c>
      <c r="AD301" s="13">
        <v>45.749219142231475</v>
      </c>
      <c r="AE301" s="8"/>
      <c r="AF301" s="6"/>
      <c r="AG301" s="6"/>
      <c r="AH301" s="6"/>
      <c r="AI301" s="6"/>
      <c r="AJ301" s="6">
        <v>33.527182341099113</v>
      </c>
      <c r="AK301" s="6">
        <v>37.52897393750947</v>
      </c>
      <c r="AL301" s="6">
        <v>39.761797268349909</v>
      </c>
      <c r="AM301" s="6">
        <v>36.071572145849679</v>
      </c>
      <c r="AN301" s="6">
        <v>22.505030598921376</v>
      </c>
      <c r="AO301" s="6">
        <v>11.372249349123154</v>
      </c>
      <c r="AP301" s="6">
        <v>16.905240486165585</v>
      </c>
      <c r="AQ301" s="6">
        <v>117.845</v>
      </c>
      <c r="AR301" s="6">
        <v>7.5471490139453064</v>
      </c>
      <c r="AS301" s="6">
        <v>0</v>
      </c>
      <c r="AT301" s="6">
        <v>1.7278286706009585</v>
      </c>
      <c r="AU301" s="6">
        <v>0.54534670714828926</v>
      </c>
      <c r="AV301" s="10">
        <v>0.31411343465571873</v>
      </c>
      <c r="AW301" s="13">
        <v>169.05240486165584</v>
      </c>
      <c r="AX301" s="1" t="s">
        <v>150</v>
      </c>
      <c r="AY301" s="17">
        <v>42.189094488188999</v>
      </c>
      <c r="AZ301" s="12">
        <v>0</v>
      </c>
      <c r="BA301" s="12">
        <v>0</v>
      </c>
      <c r="BB301" s="12">
        <v>100</v>
      </c>
      <c r="BC301" s="12">
        <v>0</v>
      </c>
      <c r="BD301" s="12">
        <v>100</v>
      </c>
      <c r="BE301" s="12">
        <v>0</v>
      </c>
      <c r="BF301" s="18">
        <v>4.1642765653897698</v>
      </c>
      <c r="BG301" s="18">
        <v>50.086504292378756</v>
      </c>
      <c r="BH301" s="18">
        <v>45.749219142231475</v>
      </c>
      <c r="BI301" s="15"/>
      <c r="BJ301" s="19">
        <f t="shared" ca="1" si="35"/>
        <v>0.81086814004319008</v>
      </c>
      <c r="BK301" s="18">
        <f t="shared" ca="1" si="36"/>
        <v>52.419095840330158</v>
      </c>
      <c r="BL301" s="17">
        <f t="shared" si="37"/>
        <v>2.3245824002813609</v>
      </c>
      <c r="BM301" s="17">
        <f t="shared" ca="1" si="38"/>
        <v>2.3623668653406815</v>
      </c>
      <c r="BN301" s="16">
        <f t="shared" si="39"/>
        <v>2.288185037799888</v>
      </c>
      <c r="BO301" s="15"/>
      <c r="BP301" s="2"/>
    </row>
    <row r="302" spans="1:68" x14ac:dyDescent="0.2">
      <c r="A302">
        <v>14.45</v>
      </c>
      <c r="B302">
        <v>2.1</v>
      </c>
      <c r="C302">
        <v>0.34101999999999999</v>
      </c>
      <c r="D302">
        <v>5.0380000000000001E-2</v>
      </c>
      <c r="E302">
        <v>-4.6859999999999999E-2</v>
      </c>
      <c r="F302">
        <v>1.66168</v>
      </c>
      <c r="G302">
        <v>2.2225799999999998</v>
      </c>
      <c r="H302" s="15"/>
      <c r="I302" s="11">
        <f t="shared" si="33"/>
        <v>47.408136482939625</v>
      </c>
      <c r="J302" s="10">
        <f t="shared" si="34"/>
        <v>-42.353136482939625</v>
      </c>
      <c r="K302" s="6">
        <v>120</v>
      </c>
      <c r="L302" s="10">
        <v>5213.7467191601072</v>
      </c>
      <c r="M302" s="10">
        <v>2583.0380577427863</v>
      </c>
      <c r="N302" s="10">
        <v>20.543525809273838</v>
      </c>
      <c r="O302" s="10">
        <v>47.011856372409873</v>
      </c>
      <c r="P302" s="10">
        <v>47.108434930488912</v>
      </c>
      <c r="Q302" s="10">
        <v>1.4329403364792779</v>
      </c>
      <c r="R302" s="10">
        <v>3.041791429907744</v>
      </c>
      <c r="S302" s="10">
        <v>6.7068443110441773</v>
      </c>
      <c r="T302" s="14" t="s">
        <v>34</v>
      </c>
      <c r="U302" s="6">
        <v>6</v>
      </c>
      <c r="V302" s="14" t="s">
        <v>154</v>
      </c>
      <c r="W302" s="6">
        <v>5</v>
      </c>
      <c r="X302" s="14" t="s">
        <v>154</v>
      </c>
      <c r="Y302" s="6">
        <v>5</v>
      </c>
      <c r="Z302" s="14" t="s">
        <v>119</v>
      </c>
      <c r="AA302" s="9">
        <v>4</v>
      </c>
      <c r="AB302" s="7">
        <v>16.558890874976434</v>
      </c>
      <c r="AC302" s="6">
        <v>62.547551991067934</v>
      </c>
      <c r="AD302" s="13">
        <v>20.893557133955628</v>
      </c>
      <c r="AE302" s="8">
        <v>4710.8434930488911</v>
      </c>
      <c r="AF302" s="6">
        <v>5207.5231460602981</v>
      </c>
      <c r="AG302" s="6">
        <v>3140.5623286992609</v>
      </c>
      <c r="AH302" s="6">
        <v>0</v>
      </c>
      <c r="AI302" s="6">
        <v>3.2875363845387962</v>
      </c>
      <c r="AJ302" s="6"/>
      <c r="AK302" s="6"/>
      <c r="AL302" s="6"/>
      <c r="AM302" s="6"/>
      <c r="AN302" s="6">
        <v>18.804742548963951</v>
      </c>
      <c r="AO302" s="6">
        <v>11.361367739564022</v>
      </c>
      <c r="AP302" s="6">
        <v>23.554217465244456</v>
      </c>
      <c r="AQ302" s="6">
        <v>114.66</v>
      </c>
      <c r="AR302" s="6"/>
      <c r="AS302" s="6"/>
      <c r="AT302" s="6">
        <v>11.265431048684047</v>
      </c>
      <c r="AU302" s="6">
        <v>1</v>
      </c>
      <c r="AV302" s="10"/>
      <c r="AW302" s="13">
        <v>781.12847190904472</v>
      </c>
      <c r="AX302" s="1" t="s">
        <v>150</v>
      </c>
      <c r="AY302" s="17">
        <v>42.353136482939597</v>
      </c>
      <c r="AZ302" s="12">
        <v>0</v>
      </c>
      <c r="BA302" s="12">
        <v>100</v>
      </c>
      <c r="BB302" s="12">
        <v>0</v>
      </c>
      <c r="BC302" s="12">
        <v>0</v>
      </c>
      <c r="BD302" s="12">
        <v>100</v>
      </c>
      <c r="BE302" s="12">
        <v>0</v>
      </c>
      <c r="BF302" s="18">
        <v>16.558890874976434</v>
      </c>
      <c r="BG302" s="18">
        <v>62.547551991067934</v>
      </c>
      <c r="BH302" s="18">
        <v>20.893557133955628</v>
      </c>
      <c r="BI302" s="15"/>
      <c r="BJ302" s="19">
        <f t="shared" ca="1" si="35"/>
        <v>0.89623480240550346</v>
      </c>
      <c r="BK302" s="18">
        <f t="shared" ca="1" si="36"/>
        <v>35.170372715538903</v>
      </c>
      <c r="BL302" s="17">
        <f t="shared" si="37"/>
        <v>3.219977649988818</v>
      </c>
      <c r="BM302" s="17">
        <f t="shared" ca="1" si="38"/>
        <v>2.5858403941830002</v>
      </c>
      <c r="BN302" s="16">
        <f t="shared" si="39"/>
        <v>2.4942110781678206</v>
      </c>
      <c r="BO302" s="15"/>
      <c r="BP302" s="2"/>
    </row>
    <row r="303" spans="1:68" x14ac:dyDescent="0.2">
      <c r="A303">
        <v>14.5</v>
      </c>
      <c r="B303">
        <v>2.1</v>
      </c>
      <c r="C303">
        <v>0.29026000000000002</v>
      </c>
      <c r="D303">
        <v>1.12E-2</v>
      </c>
      <c r="E303">
        <v>-4.4159999999999998E-2</v>
      </c>
      <c r="F303">
        <v>1.6591</v>
      </c>
      <c r="G303">
        <v>2.2216999999999998</v>
      </c>
      <c r="H303" s="15"/>
      <c r="I303" s="11">
        <f t="shared" si="33"/>
        <v>47.572178477690287</v>
      </c>
      <c r="J303" s="10">
        <f t="shared" si="34"/>
        <v>-42.517178477690287</v>
      </c>
      <c r="K303" s="6">
        <v>120</v>
      </c>
      <c r="L303" s="10">
        <v>5233.4317585301869</v>
      </c>
      <c r="M303" s="10">
        <v>2592.4868766404243</v>
      </c>
      <c r="N303" s="10">
        <v>20.614610673665791</v>
      </c>
      <c r="O303" s="10">
        <v>33.624356627873972</v>
      </c>
      <c r="P303" s="10">
        <v>33.73134485089566</v>
      </c>
      <c r="Q303" s="10">
        <v>1.1601915880180549</v>
      </c>
      <c r="R303" s="10">
        <v>3.4395058754594796</v>
      </c>
      <c r="S303" s="10">
        <v>7.4297377098393582</v>
      </c>
      <c r="T303" s="14" t="s">
        <v>153</v>
      </c>
      <c r="U303" s="6">
        <v>5</v>
      </c>
      <c r="V303" s="14" t="s">
        <v>151</v>
      </c>
      <c r="W303" s="6">
        <v>4</v>
      </c>
      <c r="X303" s="14" t="s">
        <v>151</v>
      </c>
      <c r="Y303" s="6">
        <v>4</v>
      </c>
      <c r="Z303" s="14" t="s">
        <v>119</v>
      </c>
      <c r="AA303" s="9">
        <v>4</v>
      </c>
      <c r="AB303" s="7">
        <v>31.571409133376747</v>
      </c>
      <c r="AC303" s="6">
        <v>58.528810894147227</v>
      </c>
      <c r="AD303" s="13">
        <v>9.8997799724760291</v>
      </c>
      <c r="AE303" s="8">
        <v>3373.1344850895657</v>
      </c>
      <c r="AF303" s="6">
        <v>3632.5898990863811</v>
      </c>
      <c r="AG303" s="6">
        <v>2248.7563233930441</v>
      </c>
      <c r="AH303" s="6">
        <v>0</v>
      </c>
      <c r="AI303" s="6">
        <v>2.9073943647978537</v>
      </c>
      <c r="AJ303" s="6"/>
      <c r="AK303" s="6"/>
      <c r="AL303" s="6"/>
      <c r="AM303" s="6"/>
      <c r="AN303" s="6">
        <v>16.812178313936986</v>
      </c>
      <c r="AO303" s="6">
        <v>8.7388817683230062</v>
      </c>
      <c r="AP303" s="6">
        <v>16.86567242544783</v>
      </c>
      <c r="AQ303" s="6">
        <v>114.66</v>
      </c>
      <c r="AR303" s="6"/>
      <c r="AS303" s="6"/>
      <c r="AT303" s="6">
        <v>7.6843276947294008</v>
      </c>
      <c r="AU303" s="6">
        <v>1</v>
      </c>
      <c r="AV303" s="10"/>
      <c r="AW303" s="13">
        <v>544.88848486295717</v>
      </c>
      <c r="AX303" s="1" t="s">
        <v>150</v>
      </c>
      <c r="AY303" s="17">
        <v>42.517178477690301</v>
      </c>
      <c r="AZ303" s="12">
        <v>0</v>
      </c>
      <c r="BA303" s="12">
        <v>100</v>
      </c>
      <c r="BB303" s="12">
        <v>0</v>
      </c>
      <c r="BC303" s="12">
        <v>0</v>
      </c>
      <c r="BD303" s="12">
        <v>100</v>
      </c>
      <c r="BE303" s="12">
        <v>0</v>
      </c>
      <c r="BF303" s="18">
        <v>31.571409133376747</v>
      </c>
      <c r="BG303" s="18">
        <v>58.528810894147227</v>
      </c>
      <c r="BH303" s="18">
        <v>9.8997799724760291</v>
      </c>
      <c r="BI303" s="15"/>
      <c r="BJ303" s="19">
        <f t="shared" ca="1" si="35"/>
        <v>0.95894485495954696</v>
      </c>
      <c r="BK303" s="18">
        <f t="shared" ca="1" si="36"/>
        <v>24.202792818302754</v>
      </c>
      <c r="BL303" s="17">
        <f t="shared" si="37"/>
        <v>3.7287656204285278</v>
      </c>
      <c r="BM303" s="17">
        <f t="shared" ca="1" si="38"/>
        <v>2.7498477555495446</v>
      </c>
      <c r="BN303" s="16">
        <f t="shared" si="39"/>
        <v>2.6373165028931482</v>
      </c>
      <c r="BO303" s="15"/>
      <c r="BP303" s="2"/>
    </row>
    <row r="304" spans="1:68" x14ac:dyDescent="0.2">
      <c r="A304">
        <v>14.55</v>
      </c>
      <c r="B304">
        <v>2.1</v>
      </c>
      <c r="C304">
        <v>0.26663999999999999</v>
      </c>
      <c r="D304">
        <v>-3.0110000000000001E-2</v>
      </c>
      <c r="E304">
        <v>-4.1840000000000002E-2</v>
      </c>
      <c r="F304">
        <v>1.6613800000000001</v>
      </c>
      <c r="G304">
        <v>2.2260499999999999</v>
      </c>
      <c r="H304" s="15"/>
      <c r="I304" s="11">
        <f t="shared" si="33"/>
        <v>47.736220472440948</v>
      </c>
      <c r="J304" s="10">
        <f t="shared" si="34"/>
        <v>-42.681220472440948</v>
      </c>
      <c r="K304" s="6">
        <v>120</v>
      </c>
      <c r="L304" s="10">
        <v>5253.1167979002666</v>
      </c>
      <c r="M304" s="10">
        <v>2601.9356955380622</v>
      </c>
      <c r="N304" s="10">
        <v>20.685695538057743</v>
      </c>
      <c r="O304" s="10">
        <v>27.394791143911437</v>
      </c>
      <c r="P304" s="10">
        <v>27.510723967920882</v>
      </c>
      <c r="Q304" s="10">
        <v>0.872614997948297</v>
      </c>
      <c r="R304" s="10">
        <v>3.1719085218034149</v>
      </c>
      <c r="S304" s="10">
        <v>8.0508905562115132</v>
      </c>
      <c r="T304" s="14" t="s">
        <v>153</v>
      </c>
      <c r="U304" s="6">
        <v>5</v>
      </c>
      <c r="V304" s="14" t="s">
        <v>151</v>
      </c>
      <c r="W304" s="6">
        <v>4</v>
      </c>
      <c r="X304" s="14" t="s">
        <v>151</v>
      </c>
      <c r="Y304" s="6">
        <v>4</v>
      </c>
      <c r="Z304" s="14" t="s">
        <v>119</v>
      </c>
      <c r="AA304" s="9">
        <v>4</v>
      </c>
      <c r="AB304" s="7">
        <v>31.215825051602408</v>
      </c>
      <c r="AC304" s="6">
        <v>58.716193306933263</v>
      </c>
      <c r="AD304" s="13">
        <v>10.067981641464332</v>
      </c>
      <c r="AE304" s="8">
        <v>2751.0723967920885</v>
      </c>
      <c r="AF304" s="6">
        <v>2899.5942046558152</v>
      </c>
      <c r="AG304" s="6">
        <v>1834.048264528059</v>
      </c>
      <c r="AH304" s="6">
        <v>0</v>
      </c>
      <c r="AI304" s="6">
        <v>3.1526760407057441</v>
      </c>
      <c r="AJ304" s="6"/>
      <c r="AK304" s="6"/>
      <c r="AL304" s="6"/>
      <c r="AM304" s="6"/>
      <c r="AN304" s="6">
        <v>13.697395571955719</v>
      </c>
      <c r="AO304" s="6">
        <v>7.3164486993490323</v>
      </c>
      <c r="AP304" s="6">
        <v>13.838337851696412</v>
      </c>
      <c r="AQ304" s="6">
        <v>114.66</v>
      </c>
      <c r="AR304" s="6"/>
      <c r="AS304" s="6"/>
      <c r="AT304" s="6">
        <v>6.0385734184096602</v>
      </c>
      <c r="AU304" s="6">
        <v>1</v>
      </c>
      <c r="AV304" s="10"/>
      <c r="AW304" s="13">
        <v>434.93913069837225</v>
      </c>
      <c r="AX304" s="1" t="s">
        <v>150</v>
      </c>
      <c r="AY304" s="17">
        <v>42.681220472440899</v>
      </c>
      <c r="AZ304" s="12">
        <v>0</v>
      </c>
      <c r="BA304" s="12">
        <v>100</v>
      </c>
      <c r="BB304" s="12">
        <v>0</v>
      </c>
      <c r="BC304" s="12">
        <v>0</v>
      </c>
      <c r="BD304" s="12">
        <v>100</v>
      </c>
      <c r="BE304" s="12">
        <v>0</v>
      </c>
      <c r="BF304" s="18">
        <v>31.215825051602408</v>
      </c>
      <c r="BG304" s="18">
        <v>58.716193306933263</v>
      </c>
      <c r="BH304" s="18">
        <v>10.067981641464332</v>
      </c>
      <c r="BI304" s="15"/>
      <c r="BJ304" s="19">
        <f t="shared" ca="1" si="35"/>
        <v>0.98213105099672404</v>
      </c>
      <c r="BK304" s="18">
        <f t="shared" ca="1" si="36"/>
        <v>19.197565276529748</v>
      </c>
      <c r="BL304" s="17">
        <f t="shared" si="37"/>
        <v>3.5067078923329555</v>
      </c>
      <c r="BM304" s="17">
        <f t="shared" ca="1" si="38"/>
        <v>2.8101179607038413</v>
      </c>
      <c r="BN304" s="16">
        <f t="shared" si="39"/>
        <v>2.6812822018116433</v>
      </c>
      <c r="BO304" s="15"/>
      <c r="BP304" s="2"/>
    </row>
    <row r="305" spans="1:68" x14ac:dyDescent="0.2">
      <c r="A305">
        <v>14.6</v>
      </c>
      <c r="B305">
        <v>2.2000000000000002</v>
      </c>
      <c r="C305">
        <v>0.26739000000000002</v>
      </c>
      <c r="D305">
        <v>-3.3180000000000001E-2</v>
      </c>
      <c r="E305">
        <v>-4.0300000000000002E-2</v>
      </c>
      <c r="F305">
        <v>1.6516999999999999</v>
      </c>
      <c r="G305">
        <v>2.2221000000000002</v>
      </c>
      <c r="H305" s="15"/>
      <c r="I305" s="11">
        <f t="shared" si="33"/>
        <v>47.900262467191595</v>
      </c>
      <c r="J305" s="10">
        <f t="shared" si="34"/>
        <v>-42.845262467191596</v>
      </c>
      <c r="K305" s="6">
        <v>120</v>
      </c>
      <c r="L305" s="10">
        <v>5272.8018372703445</v>
      </c>
      <c r="M305" s="10">
        <v>2611.3845144356997</v>
      </c>
      <c r="N305" s="10">
        <v>20.756780402449692</v>
      </c>
      <c r="O305" s="10">
        <v>27.592596991200683</v>
      </c>
      <c r="P305" s="10">
        <v>27.7144671796589</v>
      </c>
      <c r="Q305" s="10">
        <v>0.85124341403364789</v>
      </c>
      <c r="R305" s="10">
        <v>3.0714767435919534</v>
      </c>
      <c r="S305" s="10">
        <v>8.4632075318206166</v>
      </c>
      <c r="T305" s="14" t="s">
        <v>153</v>
      </c>
      <c r="U305" s="6">
        <v>5</v>
      </c>
      <c r="V305" s="14" t="s">
        <v>151</v>
      </c>
      <c r="W305" s="6">
        <v>4</v>
      </c>
      <c r="X305" s="14" t="s">
        <v>151</v>
      </c>
      <c r="Y305" s="6">
        <v>4</v>
      </c>
      <c r="Z305" s="14" t="s">
        <v>119</v>
      </c>
      <c r="AA305" s="9">
        <v>4</v>
      </c>
      <c r="AB305" s="7">
        <v>28.965441107379604</v>
      </c>
      <c r="AC305" s="6">
        <v>59.824278502157703</v>
      </c>
      <c r="AD305" s="13">
        <v>11.210280390462694</v>
      </c>
      <c r="AE305" s="8">
        <v>2771.44671796589</v>
      </c>
      <c r="AF305" s="6">
        <v>2922.4060507796944</v>
      </c>
      <c r="AG305" s="6">
        <v>1847.6311453105934</v>
      </c>
      <c r="AH305" s="6">
        <v>0</v>
      </c>
      <c r="AI305" s="6">
        <v>3.2557628902328757</v>
      </c>
      <c r="AJ305" s="6"/>
      <c r="AK305" s="6"/>
      <c r="AL305" s="6"/>
      <c r="AM305" s="6"/>
      <c r="AN305" s="6">
        <v>13.796298495600341</v>
      </c>
      <c r="AO305" s="6">
        <v>7.3341845934440233</v>
      </c>
      <c r="AP305" s="6">
        <v>13.933418017174153</v>
      </c>
      <c r="AQ305" s="6">
        <v>114.66</v>
      </c>
      <c r="AR305" s="6"/>
      <c r="AS305" s="6"/>
      <c r="AT305" s="6">
        <v>6.0620191362097913</v>
      </c>
      <c r="AU305" s="6">
        <v>1</v>
      </c>
      <c r="AV305" s="10"/>
      <c r="AW305" s="13">
        <v>438.36090761695419</v>
      </c>
      <c r="AX305" s="1" t="s">
        <v>150</v>
      </c>
      <c r="AY305" s="17">
        <v>42.845262467191603</v>
      </c>
      <c r="AZ305" s="12">
        <v>0</v>
      </c>
      <c r="BA305" s="12">
        <v>100</v>
      </c>
      <c r="BB305" s="12">
        <v>0</v>
      </c>
      <c r="BC305" s="12">
        <v>0</v>
      </c>
      <c r="BD305" s="12">
        <v>100</v>
      </c>
      <c r="BE305" s="12">
        <v>0</v>
      </c>
      <c r="BF305" s="18">
        <v>28.965441107379604</v>
      </c>
      <c r="BG305" s="18">
        <v>59.824278502157703</v>
      </c>
      <c r="BH305" s="18">
        <v>11.210280390462694</v>
      </c>
      <c r="BI305" s="15"/>
      <c r="BJ305" s="19">
        <f t="shared" ca="1" si="35"/>
        <v>0.97833417900116715</v>
      </c>
      <c r="BK305" s="18">
        <f t="shared" ca="1" si="36"/>
        <v>19.293664893173815</v>
      </c>
      <c r="BL305" s="17">
        <f t="shared" si="37"/>
        <v>3.3943742120047284</v>
      </c>
      <c r="BM305" s="17">
        <f t="shared" ca="1" si="38"/>
        <v>2.7995664649848204</v>
      </c>
      <c r="BN305" s="16">
        <f t="shared" si="39"/>
        <v>2.6698686456119107</v>
      </c>
      <c r="BO305" s="15"/>
      <c r="BP305" s="2"/>
    </row>
    <row r="306" spans="1:68" x14ac:dyDescent="0.2">
      <c r="A306">
        <v>14.65</v>
      </c>
      <c r="B306">
        <v>0.6</v>
      </c>
      <c r="C306">
        <v>0.31020999999999999</v>
      </c>
      <c r="D306">
        <v>1.3520000000000001E-2</v>
      </c>
      <c r="E306">
        <v>-0.04</v>
      </c>
      <c r="F306">
        <v>1.6467499999999999</v>
      </c>
      <c r="G306">
        <v>2.2202999999999999</v>
      </c>
      <c r="H306" s="15"/>
      <c r="I306" s="11">
        <f t="shared" si="33"/>
        <v>48.064304461942257</v>
      </c>
      <c r="J306" s="10">
        <f t="shared" si="34"/>
        <v>-43.009304461942257</v>
      </c>
      <c r="K306" s="6">
        <v>120</v>
      </c>
      <c r="L306" s="10">
        <v>5292.4868766404243</v>
      </c>
      <c r="M306" s="10">
        <v>2620.8333333333376</v>
      </c>
      <c r="N306" s="10">
        <v>20.827865266841641</v>
      </c>
      <c r="O306" s="10">
        <v>38.88599216576781</v>
      </c>
      <c r="P306" s="10">
        <v>39.009018983664099</v>
      </c>
      <c r="Q306" s="10">
        <v>1.1763421009437833</v>
      </c>
      <c r="R306" s="10">
        <v>3.015564429949912</v>
      </c>
      <c r="S306" s="10">
        <v>8.5435290205756349</v>
      </c>
      <c r="T306" s="14" t="s">
        <v>34</v>
      </c>
      <c r="U306" s="6">
        <v>6</v>
      </c>
      <c r="V306" s="14" t="s">
        <v>154</v>
      </c>
      <c r="W306" s="6">
        <v>5</v>
      </c>
      <c r="X306" s="14" t="s">
        <v>151</v>
      </c>
      <c r="Y306" s="6">
        <v>4</v>
      </c>
      <c r="Z306" s="14" t="s">
        <v>119</v>
      </c>
      <c r="AA306" s="9">
        <v>4</v>
      </c>
      <c r="AB306" s="7">
        <v>19.944457411535495</v>
      </c>
      <c r="AC306" s="6">
        <v>62.538591544954301</v>
      </c>
      <c r="AD306" s="13">
        <v>17.5169510435102</v>
      </c>
      <c r="AE306" s="8">
        <v>3900.90189836641</v>
      </c>
      <c r="AF306" s="6">
        <v>4250.0189077585374</v>
      </c>
      <c r="AG306" s="6">
        <v>2600.6012655776067</v>
      </c>
      <c r="AH306" s="6">
        <v>0</v>
      </c>
      <c r="AI306" s="6">
        <v>3.3161287819561189</v>
      </c>
      <c r="AJ306" s="6"/>
      <c r="AK306" s="6"/>
      <c r="AL306" s="6"/>
      <c r="AM306" s="6"/>
      <c r="AN306" s="6">
        <v>15.554396866307124</v>
      </c>
      <c r="AO306" s="6">
        <v>9.7085231528399181</v>
      </c>
      <c r="AP306" s="6">
        <v>19.504509491832049</v>
      </c>
      <c r="AQ306" s="6">
        <v>114.66</v>
      </c>
      <c r="AR306" s="6"/>
      <c r="AS306" s="6"/>
      <c r="AT306" s="6">
        <v>8.9437031783828811</v>
      </c>
      <c r="AU306" s="6">
        <v>1</v>
      </c>
      <c r="AV306" s="10"/>
      <c r="AW306" s="13">
        <v>637.50283616378067</v>
      </c>
      <c r="AX306" s="1" t="s">
        <v>150</v>
      </c>
      <c r="AY306" s="17">
        <v>43.0093044619423</v>
      </c>
      <c r="AZ306" s="12">
        <v>0</v>
      </c>
      <c r="BA306" s="12">
        <v>100</v>
      </c>
      <c r="BB306" s="12">
        <v>0</v>
      </c>
      <c r="BC306" s="12">
        <v>0</v>
      </c>
      <c r="BD306" s="12">
        <v>100</v>
      </c>
      <c r="BE306" s="12">
        <v>0</v>
      </c>
      <c r="BF306" s="18">
        <v>19.944457411535495</v>
      </c>
      <c r="BG306" s="18">
        <v>62.538591544954301</v>
      </c>
      <c r="BH306" s="18">
        <v>17.5169510435102</v>
      </c>
      <c r="BI306" s="15"/>
      <c r="BJ306" s="19">
        <f t="shared" ca="1" si="35"/>
        <v>0.92514622640835664</v>
      </c>
      <c r="BK306" s="18">
        <f t="shared" ca="1" si="36"/>
        <v>28.193040478145534</v>
      </c>
      <c r="BL306" s="17">
        <f t="shared" si="37"/>
        <v>3.235017358553669</v>
      </c>
      <c r="BM306" s="17">
        <f t="shared" ca="1" si="38"/>
        <v>2.6593795871207768</v>
      </c>
      <c r="BN306" s="16">
        <f t="shared" si="39"/>
        <v>2.5521767190169458</v>
      </c>
      <c r="BO306" s="15"/>
      <c r="BP306" s="2"/>
    </row>
    <row r="307" spans="1:68" x14ac:dyDescent="0.2">
      <c r="A307">
        <v>14.7</v>
      </c>
      <c r="B307">
        <v>2.1</v>
      </c>
      <c r="C307">
        <v>0.30370000000000003</v>
      </c>
      <c r="D307">
        <v>4.3720000000000002E-2</v>
      </c>
      <c r="E307">
        <v>-4.0989999999999999E-2</v>
      </c>
      <c r="F307">
        <v>1.64615</v>
      </c>
      <c r="G307">
        <v>2.2187299999999999</v>
      </c>
      <c r="H307" s="15"/>
      <c r="I307" s="11">
        <f t="shared" si="33"/>
        <v>48.228346456692911</v>
      </c>
      <c r="J307" s="10">
        <f t="shared" si="34"/>
        <v>-43.173346456692911</v>
      </c>
      <c r="K307" s="6">
        <v>120</v>
      </c>
      <c r="L307" s="10">
        <v>5312.1719160105031</v>
      </c>
      <c r="M307" s="10">
        <v>2630.282152230975</v>
      </c>
      <c r="N307" s="10">
        <v>20.898950131233594</v>
      </c>
      <c r="O307" s="10">
        <v>37.16903741129719</v>
      </c>
      <c r="P307" s="10">
        <v>37.28824735204784</v>
      </c>
      <c r="Q307" s="10">
        <v>1.386577226097661</v>
      </c>
      <c r="R307" s="10">
        <v>3.7185368703619459</v>
      </c>
      <c r="S307" s="10">
        <v>8.2784681076840698</v>
      </c>
      <c r="T307" s="14" t="s">
        <v>153</v>
      </c>
      <c r="U307" s="6">
        <v>5</v>
      </c>
      <c r="V307" s="14" t="s">
        <v>151</v>
      </c>
      <c r="W307" s="6">
        <v>4</v>
      </c>
      <c r="X307" s="14" t="s">
        <v>151</v>
      </c>
      <c r="Y307" s="6">
        <v>4</v>
      </c>
      <c r="Z307" s="14" t="s">
        <v>119</v>
      </c>
      <c r="AA307" s="9">
        <v>4</v>
      </c>
      <c r="AB307" s="7">
        <v>35.184580388735981</v>
      </c>
      <c r="AC307" s="6">
        <v>56.454740497727435</v>
      </c>
      <c r="AD307" s="13">
        <v>8.3606791135365857</v>
      </c>
      <c r="AE307" s="8">
        <v>3728.8247352047838</v>
      </c>
      <c r="AF307" s="6">
        <v>4046.4172428995603</v>
      </c>
      <c r="AG307" s="6">
        <v>2485.8831568031892</v>
      </c>
      <c r="AH307" s="6">
        <v>0</v>
      </c>
      <c r="AI307" s="6">
        <v>2.6892297558492797</v>
      </c>
      <c r="AJ307" s="6"/>
      <c r="AK307" s="6"/>
      <c r="AL307" s="6"/>
      <c r="AM307" s="6"/>
      <c r="AN307" s="6">
        <v>18.584518705648595</v>
      </c>
      <c r="AO307" s="6">
        <v>9.6271120407492194</v>
      </c>
      <c r="AP307" s="6">
        <v>18.64412367602392</v>
      </c>
      <c r="AQ307" s="6">
        <v>114.66</v>
      </c>
      <c r="AR307" s="6"/>
      <c r="AS307" s="6"/>
      <c r="AT307" s="6">
        <v>8.4577757295261602</v>
      </c>
      <c r="AU307" s="6">
        <v>1</v>
      </c>
      <c r="AV307" s="10"/>
      <c r="AW307" s="13">
        <v>606.96258643493411</v>
      </c>
      <c r="AX307" s="1" t="s">
        <v>150</v>
      </c>
      <c r="AY307" s="17">
        <v>43.173346456692897</v>
      </c>
      <c r="AZ307" s="12">
        <v>0</v>
      </c>
      <c r="BA307" s="12">
        <v>100</v>
      </c>
      <c r="BB307" s="12">
        <v>0</v>
      </c>
      <c r="BC307" s="12">
        <v>0</v>
      </c>
      <c r="BD307" s="12">
        <v>100</v>
      </c>
      <c r="BE307" s="12">
        <v>0</v>
      </c>
      <c r="BF307" s="18">
        <v>35.184580388735981</v>
      </c>
      <c r="BG307" s="18">
        <v>56.454740497727435</v>
      </c>
      <c r="BH307" s="18">
        <v>8.3606791135365857</v>
      </c>
      <c r="BI307" s="15"/>
      <c r="BJ307" s="19">
        <f t="shared" ca="1" si="35"/>
        <v>0.95589682551758859</v>
      </c>
      <c r="BK307" s="18">
        <f t="shared" ca="1" si="36"/>
        <v>26.585096636445119</v>
      </c>
      <c r="BL307" s="17">
        <f t="shared" si="37"/>
        <v>4.0037270857029998</v>
      </c>
      <c r="BM307" s="17">
        <f t="shared" ca="1" si="38"/>
        <v>2.7395038685796798</v>
      </c>
      <c r="BN307" s="16">
        <f t="shared" si="39"/>
        <v>2.6279620096950653</v>
      </c>
      <c r="BO307" s="15"/>
      <c r="BP307" s="2"/>
    </row>
    <row r="308" spans="1:68" x14ac:dyDescent="0.2">
      <c r="A308">
        <v>14.75</v>
      </c>
      <c r="B308">
        <v>2.2000000000000002</v>
      </c>
      <c r="C308">
        <v>0.32662999999999998</v>
      </c>
      <c r="D308">
        <v>2.1059999999999999E-2</v>
      </c>
      <c r="E308">
        <v>-4.0309999999999999E-2</v>
      </c>
      <c r="F308">
        <v>1.6409800000000001</v>
      </c>
      <c r="G308">
        <v>2.2181299999999999</v>
      </c>
      <c r="H308" s="15"/>
      <c r="I308" s="11">
        <f t="shared" si="33"/>
        <v>48.392388451443566</v>
      </c>
      <c r="J308" s="10">
        <f t="shared" si="34"/>
        <v>-43.337388451443566</v>
      </c>
      <c r="K308" s="6">
        <v>120</v>
      </c>
      <c r="L308" s="10">
        <v>5331.8569553805819</v>
      </c>
      <c r="M308" s="10">
        <v>2639.7309711286125</v>
      </c>
      <c r="N308" s="10">
        <v>20.970034995625543</v>
      </c>
      <c r="O308" s="10">
        <v>43.216621515753609</v>
      </c>
      <c r="P308" s="10">
        <v>43.338453149897227</v>
      </c>
      <c r="Q308" s="10">
        <v>1.2288312679524003</v>
      </c>
      <c r="R308" s="10">
        <v>2.8354294596121608</v>
      </c>
      <c r="S308" s="10">
        <v>8.4605301488621159</v>
      </c>
      <c r="T308" s="14" t="s">
        <v>34</v>
      </c>
      <c r="U308" s="6">
        <v>6</v>
      </c>
      <c r="V308" s="14" t="s">
        <v>154</v>
      </c>
      <c r="W308" s="6">
        <v>5</v>
      </c>
      <c r="X308" s="14" t="s">
        <v>151</v>
      </c>
      <c r="Y308" s="6">
        <v>4</v>
      </c>
      <c r="Z308" s="14" t="s">
        <v>118</v>
      </c>
      <c r="AA308" s="9">
        <v>5</v>
      </c>
      <c r="AB308" s="7">
        <v>15.102965796409542</v>
      </c>
      <c r="AC308" s="6">
        <v>62.305828822094895</v>
      </c>
      <c r="AD308" s="13">
        <v>22.591205381495566</v>
      </c>
      <c r="AE308" s="8">
        <v>4333.8453149897232</v>
      </c>
      <c r="AF308" s="6">
        <v>4757.0482168012486</v>
      </c>
      <c r="AG308" s="6">
        <v>2889.2302099931485</v>
      </c>
      <c r="AH308" s="6">
        <v>0</v>
      </c>
      <c r="AI308" s="6">
        <v>3.5268026034291937</v>
      </c>
      <c r="AJ308" s="6"/>
      <c r="AK308" s="6"/>
      <c r="AL308" s="6"/>
      <c r="AM308" s="6"/>
      <c r="AN308" s="6">
        <v>17.286648606301444</v>
      </c>
      <c r="AO308" s="6">
        <v>10.532952188659987</v>
      </c>
      <c r="AP308" s="6">
        <v>21.669226574948613</v>
      </c>
      <c r="AQ308" s="6">
        <v>114.66</v>
      </c>
      <c r="AR308" s="6"/>
      <c r="AS308" s="6"/>
      <c r="AT308" s="6">
        <v>9.9808855425612357</v>
      </c>
      <c r="AU308" s="6">
        <v>1</v>
      </c>
      <c r="AV308" s="10"/>
      <c r="AW308" s="13">
        <v>713.55723252018731</v>
      </c>
      <c r="AX308" s="1" t="s">
        <v>150</v>
      </c>
      <c r="AY308" s="17">
        <v>43.337388451443601</v>
      </c>
      <c r="AZ308" s="12">
        <v>0</v>
      </c>
      <c r="BA308" s="12">
        <v>100</v>
      </c>
      <c r="BB308" s="12">
        <v>0</v>
      </c>
      <c r="BC308" s="12">
        <v>0</v>
      </c>
      <c r="BD308" s="12">
        <v>100</v>
      </c>
      <c r="BE308" s="12">
        <v>0</v>
      </c>
      <c r="BF308" s="18">
        <v>15.102965796409542</v>
      </c>
      <c r="BG308" s="18">
        <v>62.305828822094895</v>
      </c>
      <c r="BH308" s="18">
        <v>22.591205381495566</v>
      </c>
      <c r="BI308" s="15"/>
      <c r="BJ308" s="19">
        <f t="shared" ca="1" si="35"/>
        <v>0.90442888699516766</v>
      </c>
      <c r="BK308" s="18">
        <f t="shared" ca="1" si="36"/>
        <v>31.468214676090469</v>
      </c>
      <c r="BL308" s="17">
        <f t="shared" si="37"/>
        <v>3.0212810192038728</v>
      </c>
      <c r="BM308" s="17">
        <f t="shared" ca="1" si="38"/>
        <v>2.6038314633413306</v>
      </c>
      <c r="BN308" s="16">
        <f t="shared" si="39"/>
        <v>2.5002849863395582</v>
      </c>
      <c r="BO308" s="15"/>
      <c r="BP308" s="2"/>
    </row>
    <row r="309" spans="1:68" x14ac:dyDescent="0.2">
      <c r="A309">
        <v>14.8</v>
      </c>
      <c r="B309">
        <v>2.1</v>
      </c>
      <c r="C309">
        <v>0.29898000000000002</v>
      </c>
      <c r="D309">
        <v>9.1000000000000004E-3</v>
      </c>
      <c r="E309">
        <v>-4.0629999999999999E-2</v>
      </c>
      <c r="F309">
        <v>1.6403000000000001</v>
      </c>
      <c r="G309">
        <v>2.21868</v>
      </c>
      <c r="I309" s="11">
        <f t="shared" si="33"/>
        <v>48.556430446194227</v>
      </c>
      <c r="J309" s="10">
        <f t="shared" si="34"/>
        <v>-43.501430446194227</v>
      </c>
      <c r="K309" s="6">
        <v>120</v>
      </c>
      <c r="L309" s="10">
        <v>5351.5419947506616</v>
      </c>
      <c r="M309" s="10">
        <v>2649.1797900262504</v>
      </c>
      <c r="N309" s="10">
        <v>21.041119860017499</v>
      </c>
      <c r="O309" s="10">
        <v>35.924179279023562</v>
      </c>
      <c r="P309" s="10">
        <v>36.044777175099902</v>
      </c>
      <c r="Q309" s="10">
        <v>1.1455725892490767</v>
      </c>
      <c r="R309" s="10">
        <v>3.1781930116645296</v>
      </c>
      <c r="S309" s="10">
        <v>8.3748538941900943</v>
      </c>
      <c r="T309" s="14" t="s">
        <v>153</v>
      </c>
      <c r="U309" s="6">
        <v>5</v>
      </c>
      <c r="V309" s="14" t="s">
        <v>154</v>
      </c>
      <c r="W309" s="6">
        <v>5</v>
      </c>
      <c r="X309" s="14" t="s">
        <v>151</v>
      </c>
      <c r="Y309" s="6">
        <v>4</v>
      </c>
      <c r="Z309" s="14" t="s">
        <v>119</v>
      </c>
      <c r="AA309" s="9">
        <v>4</v>
      </c>
      <c r="AB309" s="7">
        <v>24.622390371030917</v>
      </c>
      <c r="AC309" s="6">
        <v>61.526663420175211</v>
      </c>
      <c r="AD309" s="13">
        <v>13.850946208793875</v>
      </c>
      <c r="AE309" s="8">
        <v>3604.4777175099903</v>
      </c>
      <c r="AF309" s="6">
        <v>3897.8107468621465</v>
      </c>
      <c r="AG309" s="6">
        <v>2402.9851450066603</v>
      </c>
      <c r="AH309" s="6">
        <v>0</v>
      </c>
      <c r="AI309" s="6">
        <v>3.1464420075490174</v>
      </c>
      <c r="AJ309" s="6"/>
      <c r="AK309" s="6"/>
      <c r="AL309" s="6"/>
      <c r="AM309" s="6"/>
      <c r="AN309" s="6">
        <v>17.962089639511781</v>
      </c>
      <c r="AO309" s="6">
        <v>9.1724599705828371</v>
      </c>
      <c r="AP309" s="6">
        <v>18.022388587549951</v>
      </c>
      <c r="AQ309" s="6">
        <v>114.66</v>
      </c>
      <c r="AR309" s="6"/>
      <c r="AS309" s="6"/>
      <c r="AT309" s="6">
        <v>8.0624441778773406</v>
      </c>
      <c r="AU309" s="6">
        <v>1</v>
      </c>
      <c r="AV309" s="10"/>
      <c r="AW309" s="13">
        <v>584.67161202932198</v>
      </c>
      <c r="AX309" s="1" t="s">
        <v>150</v>
      </c>
      <c r="AY309" s="17">
        <v>43.501430446194199</v>
      </c>
      <c r="AZ309" s="12">
        <v>0</v>
      </c>
      <c r="BA309" s="12">
        <v>100</v>
      </c>
      <c r="BB309" s="12">
        <v>0</v>
      </c>
      <c r="BC309" s="12">
        <v>0</v>
      </c>
      <c r="BD309" s="12">
        <v>100</v>
      </c>
      <c r="BE309" s="12">
        <v>0</v>
      </c>
      <c r="BF309" s="18">
        <v>24.622390371030917</v>
      </c>
      <c r="BG309" s="18">
        <v>61.526663420175211</v>
      </c>
      <c r="BH309" s="18">
        <v>13.850946208793875</v>
      </c>
      <c r="BI309" s="15"/>
      <c r="BJ309" s="19">
        <f t="shared" ca="1" si="35"/>
        <v>0.94481549057080516</v>
      </c>
      <c r="BK309" s="18">
        <f t="shared" ca="1" si="36"/>
        <v>25.50365044217736</v>
      </c>
      <c r="BL309" s="17">
        <f t="shared" si="37"/>
        <v>3.4330437746563809</v>
      </c>
      <c r="BM309" s="17">
        <f t="shared" ca="1" si="38"/>
        <v>2.7092470951057597</v>
      </c>
      <c r="BN309" s="16">
        <f t="shared" si="39"/>
        <v>2.5929800800950606</v>
      </c>
      <c r="BO309" s="15"/>
      <c r="BP309" s="2"/>
    </row>
    <row r="310" spans="1:68" x14ac:dyDescent="0.2">
      <c r="A310">
        <v>14.85</v>
      </c>
      <c r="B310">
        <v>2.1</v>
      </c>
      <c r="C310">
        <v>0.27000999999999997</v>
      </c>
      <c r="D310">
        <v>-1.4590000000000001E-2</v>
      </c>
      <c r="E310">
        <v>-3.9899999999999998E-2</v>
      </c>
      <c r="F310">
        <v>1.6326499999999999</v>
      </c>
      <c r="G310">
        <v>2.2130800000000002</v>
      </c>
      <c r="I310" s="11">
        <f t="shared" si="33"/>
        <v>48.720472440944881</v>
      </c>
      <c r="J310" s="10">
        <f t="shared" si="34"/>
        <v>-43.665472440944882</v>
      </c>
      <c r="K310" s="6">
        <v>120</v>
      </c>
      <c r="L310" s="10">
        <v>5371.2270341207404</v>
      </c>
      <c r="M310" s="10">
        <v>2658.6286089238884</v>
      </c>
      <c r="N310" s="10">
        <v>21.112204724409448</v>
      </c>
      <c r="O310" s="10">
        <v>28.283598751064424</v>
      </c>
      <c r="P310" s="10">
        <v>28.407011112106737</v>
      </c>
      <c r="Q310" s="10">
        <v>0.98065636027903169</v>
      </c>
      <c r="R310" s="10">
        <v>3.4521631170872724</v>
      </c>
      <c r="S310" s="10">
        <v>8.5703028501606422</v>
      </c>
      <c r="T310" s="14" t="s">
        <v>153</v>
      </c>
      <c r="U310" s="6">
        <v>5</v>
      </c>
      <c r="V310" s="14" t="s">
        <v>151</v>
      </c>
      <c r="W310" s="6">
        <v>4</v>
      </c>
      <c r="X310" s="14" t="s">
        <v>151</v>
      </c>
      <c r="Y310" s="6">
        <v>4</v>
      </c>
      <c r="Z310" s="14" t="s">
        <v>119</v>
      </c>
      <c r="AA310" s="9">
        <v>4</v>
      </c>
      <c r="AB310" s="7">
        <v>36.549058197748948</v>
      </c>
      <c r="AC310" s="6">
        <v>55.598077743616273</v>
      </c>
      <c r="AD310" s="13">
        <v>7.8528640586347773</v>
      </c>
      <c r="AE310" s="8">
        <v>2840.7011112106738</v>
      </c>
      <c r="AF310" s="6">
        <v>2998.0920900764759</v>
      </c>
      <c r="AG310" s="6">
        <v>1893.8007408071157</v>
      </c>
      <c r="AH310" s="6">
        <v>0</v>
      </c>
      <c r="AI310" s="6">
        <v>2.8967344997409619</v>
      </c>
      <c r="AJ310" s="6"/>
      <c r="AK310" s="6"/>
      <c r="AL310" s="6"/>
      <c r="AM310" s="6"/>
      <c r="AN310" s="6">
        <v>14.141799375532212</v>
      </c>
      <c r="AO310" s="6">
        <v>7.6322954224207331</v>
      </c>
      <c r="AP310" s="6">
        <v>14.256605185649811</v>
      </c>
      <c r="AQ310" s="6">
        <v>114.66</v>
      </c>
      <c r="AR310" s="6"/>
      <c r="AS310" s="6"/>
      <c r="AT310" s="6">
        <v>6.0945268616530965</v>
      </c>
      <c r="AU310" s="6">
        <v>1</v>
      </c>
      <c r="AV310" s="10"/>
      <c r="AW310" s="13">
        <v>449.71381351147136</v>
      </c>
      <c r="AX310" s="1" t="s">
        <v>150</v>
      </c>
      <c r="AY310" s="17">
        <v>43.665472440944903</v>
      </c>
      <c r="AZ310" s="12">
        <v>0</v>
      </c>
      <c r="BA310" s="12">
        <v>100</v>
      </c>
      <c r="BB310" s="12">
        <v>0</v>
      </c>
      <c r="BC310" s="12">
        <v>0</v>
      </c>
      <c r="BD310" s="12">
        <v>100</v>
      </c>
      <c r="BE310" s="12">
        <v>0</v>
      </c>
      <c r="BF310" s="18">
        <v>36.549058197748948</v>
      </c>
      <c r="BG310" s="18">
        <v>55.598077743616273</v>
      </c>
      <c r="BH310" s="18">
        <v>7.8528640586347773</v>
      </c>
      <c r="BI310" s="15"/>
      <c r="BJ310" s="19">
        <f t="shared" ca="1" si="35"/>
        <v>0.99094865253204056</v>
      </c>
      <c r="BK310" s="18">
        <f t="shared" ca="1" si="36"/>
        <v>19.389063341976122</v>
      </c>
      <c r="BL310" s="17">
        <f t="shared" si="37"/>
        <v>3.8126091580182813</v>
      </c>
      <c r="BM310" s="17">
        <f t="shared" ca="1" si="38"/>
        <v>2.8297455572785819</v>
      </c>
      <c r="BN310" s="16">
        <f t="shared" si="39"/>
        <v>2.6944684644831889</v>
      </c>
      <c r="BO310" s="15"/>
      <c r="BP310" s="2"/>
    </row>
    <row r="311" spans="1:68" x14ac:dyDescent="0.2">
      <c r="A311">
        <v>14.9</v>
      </c>
      <c r="B311">
        <v>2.1</v>
      </c>
      <c r="C311">
        <v>0.27377000000000001</v>
      </c>
      <c r="D311">
        <v>-2.7740000000000001E-2</v>
      </c>
      <c r="E311">
        <v>-3.7659999999999999E-2</v>
      </c>
      <c r="F311">
        <v>1.6345000000000001</v>
      </c>
      <c r="G311">
        <v>2.2179500000000001</v>
      </c>
      <c r="I311" s="11">
        <f t="shared" si="33"/>
        <v>48.884514435695536</v>
      </c>
      <c r="J311" s="10">
        <f t="shared" si="34"/>
        <v>-43.829514435695536</v>
      </c>
      <c r="K311" s="6">
        <v>120</v>
      </c>
      <c r="L311" s="10">
        <v>5390.9120734908192</v>
      </c>
      <c r="M311" s="10">
        <v>2668.0774278215258</v>
      </c>
      <c r="N311" s="10">
        <v>21.183289588801401</v>
      </c>
      <c r="O311" s="10">
        <v>29.275265398807839</v>
      </c>
      <c r="P311" s="10">
        <v>29.407313926321091</v>
      </c>
      <c r="Q311" s="10">
        <v>0.88911358227328685</v>
      </c>
      <c r="R311" s="10">
        <v>3.023443706898655</v>
      </c>
      <c r="S311" s="10">
        <v>9.1700366328647949</v>
      </c>
      <c r="T311" s="14" t="s">
        <v>153</v>
      </c>
      <c r="U311" s="6">
        <v>5</v>
      </c>
      <c r="V311" s="14" t="s">
        <v>151</v>
      </c>
      <c r="W311" s="6">
        <v>4</v>
      </c>
      <c r="X311" s="14" t="s">
        <v>151</v>
      </c>
      <c r="Y311" s="6">
        <v>4</v>
      </c>
      <c r="Z311" s="14" t="s">
        <v>119</v>
      </c>
      <c r="AA311" s="9">
        <v>4</v>
      </c>
      <c r="AB311" s="7">
        <v>26.561861379132203</v>
      </c>
      <c r="AC311" s="6">
        <v>60.844273061520198</v>
      </c>
      <c r="AD311" s="13">
        <v>12.593865559347595</v>
      </c>
      <c r="AE311" s="8">
        <v>2940.731392632109</v>
      </c>
      <c r="AF311" s="6">
        <v>3114.6168306093364</v>
      </c>
      <c r="AG311" s="6">
        <v>1960.4875950880728</v>
      </c>
      <c r="AH311" s="6">
        <v>0</v>
      </c>
      <c r="AI311" s="6">
        <v>3.3074867500204452</v>
      </c>
      <c r="AJ311" s="6"/>
      <c r="AK311" s="6"/>
      <c r="AL311" s="6"/>
      <c r="AM311" s="6"/>
      <c r="AN311" s="6">
        <v>14.63763269940392</v>
      </c>
      <c r="AO311" s="6">
        <v>7.715791875920738</v>
      </c>
      <c r="AP311" s="6">
        <v>14.72341316561651</v>
      </c>
      <c r="AQ311" s="6">
        <v>114.66</v>
      </c>
      <c r="AR311" s="6"/>
      <c r="AS311" s="6"/>
      <c r="AT311" s="6">
        <v>6.316594127575085</v>
      </c>
      <c r="AU311" s="6">
        <v>1</v>
      </c>
      <c r="AV311" s="10"/>
      <c r="AW311" s="13">
        <v>467.19252459140046</v>
      </c>
      <c r="AX311" s="1" t="s">
        <v>150</v>
      </c>
      <c r="AY311" s="17">
        <v>43.829514435695501</v>
      </c>
      <c r="AZ311" s="12">
        <v>0</v>
      </c>
      <c r="BA311" s="12">
        <v>100</v>
      </c>
      <c r="BB311" s="12">
        <v>0</v>
      </c>
      <c r="BC311" s="12">
        <v>0</v>
      </c>
      <c r="BD311" s="12">
        <v>100</v>
      </c>
      <c r="BE311" s="12">
        <v>0</v>
      </c>
      <c r="BF311" s="18">
        <v>26.561861379132203</v>
      </c>
      <c r="BG311" s="18">
        <v>60.844273061520198</v>
      </c>
      <c r="BH311" s="18">
        <v>12.593865559347595</v>
      </c>
      <c r="BI311" s="15"/>
      <c r="BJ311" s="19">
        <f t="shared" ca="1" si="35"/>
        <v>0.9720252872168571</v>
      </c>
      <c r="BK311" s="18">
        <f t="shared" ca="1" si="36"/>
        <v>20.15251667502265</v>
      </c>
      <c r="BL311" s="17">
        <f t="shared" si="37"/>
        <v>3.328535161982364</v>
      </c>
      <c r="BM311" s="17">
        <f t="shared" ca="1" si="38"/>
        <v>2.7794919793558166</v>
      </c>
      <c r="BN311" s="16">
        <f t="shared" si="39"/>
        <v>2.6457191172618995</v>
      </c>
      <c r="BO311" s="15"/>
      <c r="BP311" s="2"/>
    </row>
    <row r="312" spans="1:68" x14ac:dyDescent="0.2">
      <c r="A312">
        <v>14.95</v>
      </c>
      <c r="B312">
        <v>2.1</v>
      </c>
      <c r="C312">
        <v>0.28783999999999998</v>
      </c>
      <c r="D312">
        <v>-7.6899999999999998E-3</v>
      </c>
      <c r="E312">
        <v>-3.7859999999999998E-2</v>
      </c>
      <c r="F312">
        <v>1.6366000000000001</v>
      </c>
      <c r="G312">
        <v>2.2225299999999999</v>
      </c>
      <c r="I312" s="11">
        <f t="shared" si="33"/>
        <v>49.04855643044619</v>
      </c>
      <c r="J312" s="10">
        <f t="shared" si="34"/>
        <v>-43.993556430446191</v>
      </c>
      <c r="K312" s="6">
        <v>120</v>
      </c>
      <c r="L312" s="10">
        <v>5410.5971128608981</v>
      </c>
      <c r="M312" s="10">
        <v>2677.5262467191633</v>
      </c>
      <c r="N312" s="10">
        <v>21.25437445319335</v>
      </c>
      <c r="O312" s="10">
        <v>32.986103093954014</v>
      </c>
      <c r="P312" s="10">
        <v>33.117380535175222</v>
      </c>
      <c r="Q312" s="10">
        <v>1.028690213377103</v>
      </c>
      <c r="R312" s="10">
        <v>3.1061943811784638</v>
      </c>
      <c r="S312" s="10">
        <v>9.1164889736947803</v>
      </c>
      <c r="T312" s="14" t="s">
        <v>153</v>
      </c>
      <c r="U312" s="6">
        <v>5</v>
      </c>
      <c r="V312" s="14" t="s">
        <v>151</v>
      </c>
      <c r="W312" s="6">
        <v>4</v>
      </c>
      <c r="X312" s="14" t="s">
        <v>151</v>
      </c>
      <c r="Y312" s="6">
        <v>4</v>
      </c>
      <c r="Z312" s="14" t="s">
        <v>119</v>
      </c>
      <c r="AA312" s="9">
        <v>4</v>
      </c>
      <c r="AB312" s="7">
        <v>25.283570140248337</v>
      </c>
      <c r="AC312" s="6">
        <v>61.309269381113111</v>
      </c>
      <c r="AD312" s="13">
        <v>13.407160478638552</v>
      </c>
      <c r="AE312" s="8">
        <v>3311.7380535175225</v>
      </c>
      <c r="AF312" s="6">
        <v>3549.9373116880533</v>
      </c>
      <c r="AG312" s="6">
        <v>2207.8253690116817</v>
      </c>
      <c r="AH312" s="6">
        <v>0</v>
      </c>
      <c r="AI312" s="6">
        <v>3.2193735397222905</v>
      </c>
      <c r="AJ312" s="6"/>
      <c r="AK312" s="6"/>
      <c r="AL312" s="6"/>
      <c r="AM312" s="6"/>
      <c r="AN312" s="6">
        <v>16.493051546977007</v>
      </c>
      <c r="AO312" s="6">
        <v>8.5430969493436439</v>
      </c>
      <c r="AP312" s="6">
        <v>16.558690267587611</v>
      </c>
      <c r="AQ312" s="6">
        <v>114.66</v>
      </c>
      <c r="AR312" s="6"/>
      <c r="AS312" s="6"/>
      <c r="AT312" s="6">
        <v>7.2161009691177842</v>
      </c>
      <c r="AU312" s="6">
        <v>1</v>
      </c>
      <c r="AV312" s="10"/>
      <c r="AW312" s="13">
        <v>532.49059675320791</v>
      </c>
      <c r="AX312" s="1" t="s">
        <v>150</v>
      </c>
      <c r="AY312" s="17">
        <v>43.993556430446198</v>
      </c>
      <c r="AZ312" s="12">
        <v>0</v>
      </c>
      <c r="BA312" s="12">
        <v>100</v>
      </c>
      <c r="BB312" s="12">
        <v>0</v>
      </c>
      <c r="BC312" s="12">
        <v>0</v>
      </c>
      <c r="BD312" s="12">
        <v>100</v>
      </c>
      <c r="BE312" s="12">
        <v>0</v>
      </c>
      <c r="BF312" s="18">
        <v>25.283570140248337</v>
      </c>
      <c r="BG312" s="18">
        <v>61.309269381113111</v>
      </c>
      <c r="BH312" s="18">
        <v>13.407160478638552</v>
      </c>
      <c r="BI312" s="15"/>
      <c r="BJ312" s="19">
        <f t="shared" ca="1" si="35"/>
        <v>0.95730652366346558</v>
      </c>
      <c r="BK312" s="18">
        <f t="shared" ca="1" si="36"/>
        <v>22.944121787728658</v>
      </c>
      <c r="BL312" s="17">
        <f t="shared" si="37"/>
        <v>3.3825050652436821</v>
      </c>
      <c r="BM312" s="17">
        <f t="shared" ca="1" si="38"/>
        <v>2.7402741015952352</v>
      </c>
      <c r="BN312" s="16">
        <f t="shared" si="39"/>
        <v>2.6140656067411419</v>
      </c>
      <c r="BO312" s="15"/>
      <c r="BP312" s="2"/>
    </row>
    <row r="313" spans="1:68" x14ac:dyDescent="0.2">
      <c r="A313">
        <v>15</v>
      </c>
      <c r="B313">
        <v>2.1</v>
      </c>
      <c r="C313">
        <v>0.32062000000000002</v>
      </c>
      <c r="D313">
        <v>3.4169999999999999E-2</v>
      </c>
      <c r="E313">
        <v>-3.7690000000000001E-2</v>
      </c>
      <c r="F313">
        <v>1.6273500000000001</v>
      </c>
      <c r="G313">
        <v>2.2178300000000002</v>
      </c>
      <c r="I313" s="11">
        <f t="shared" si="33"/>
        <v>49.212598425196845</v>
      </c>
      <c r="J313" s="10">
        <f t="shared" si="34"/>
        <v>-44.157598425196845</v>
      </c>
      <c r="K313" s="6">
        <v>120</v>
      </c>
      <c r="L313" s="10">
        <v>5430.2821522309769</v>
      </c>
      <c r="M313" s="10">
        <v>2686.9750656168007</v>
      </c>
      <c r="N313" s="10">
        <v>21.325459317585299</v>
      </c>
      <c r="O313" s="10">
        <v>41.631537326142492</v>
      </c>
      <c r="P313" s="10">
        <v>41.763470190711935</v>
      </c>
      <c r="Q313" s="10">
        <v>1.3200955888387358</v>
      </c>
      <c r="R313" s="10">
        <v>3.160885776039561</v>
      </c>
      <c r="S313" s="10">
        <v>9.1620044839892909</v>
      </c>
      <c r="T313" s="14" t="s">
        <v>153</v>
      </c>
      <c r="U313" s="6">
        <v>5</v>
      </c>
      <c r="V313" s="14" t="s">
        <v>154</v>
      </c>
      <c r="W313" s="6">
        <v>5</v>
      </c>
      <c r="X313" s="14" t="s">
        <v>151</v>
      </c>
      <c r="Y313" s="6">
        <v>4</v>
      </c>
      <c r="Z313" s="14" t="s">
        <v>119</v>
      </c>
      <c r="AA313" s="9">
        <v>4</v>
      </c>
      <c r="AB313" s="7">
        <v>20.998423824354752</v>
      </c>
      <c r="AC313" s="6">
        <v>62.399831716036573</v>
      </c>
      <c r="AD313" s="13">
        <v>16.601744459608671</v>
      </c>
      <c r="AE313" s="8">
        <v>4176.3470190711942</v>
      </c>
      <c r="AF313" s="6">
        <v>4565.9663864941322</v>
      </c>
      <c r="AG313" s="6">
        <v>2784.2313460474625</v>
      </c>
      <c r="AH313" s="6">
        <v>0</v>
      </c>
      <c r="AI313" s="6">
        <v>3.1636701572081236</v>
      </c>
      <c r="AJ313" s="6"/>
      <c r="AK313" s="6"/>
      <c r="AL313" s="6"/>
      <c r="AM313" s="6"/>
      <c r="AN313" s="6">
        <v>20.815768663071246</v>
      </c>
      <c r="AO313" s="6">
        <v>10.391151253173087</v>
      </c>
      <c r="AP313" s="6">
        <v>20.881735095355968</v>
      </c>
      <c r="AQ313" s="6">
        <v>114.66</v>
      </c>
      <c r="AR313" s="6"/>
      <c r="AS313" s="6"/>
      <c r="AT313" s="6">
        <v>9.3594508815351212</v>
      </c>
      <c r="AU313" s="6">
        <v>1</v>
      </c>
      <c r="AV313" s="10"/>
      <c r="AW313" s="13">
        <v>684.89495797411985</v>
      </c>
      <c r="AX313" s="1" t="s">
        <v>150</v>
      </c>
      <c r="AY313" s="17">
        <v>44.157598425196802</v>
      </c>
      <c r="AZ313" s="12">
        <v>0</v>
      </c>
      <c r="BA313" s="12">
        <v>100</v>
      </c>
      <c r="BB313" s="12">
        <v>0</v>
      </c>
      <c r="BC313" s="12">
        <v>0</v>
      </c>
      <c r="BD313" s="12">
        <v>100</v>
      </c>
      <c r="BE313" s="12">
        <v>0</v>
      </c>
      <c r="BF313" s="18">
        <v>20.998423824354752</v>
      </c>
      <c r="BG313" s="18">
        <v>62.399831716036573</v>
      </c>
      <c r="BH313" s="18">
        <v>16.601744459608671</v>
      </c>
      <c r="BI313" s="15"/>
      <c r="BJ313" s="19">
        <f t="shared" ca="1" si="35"/>
        <v>0.92545801032982378</v>
      </c>
      <c r="BK313" s="18">
        <f t="shared" ca="1" si="36"/>
        <v>29.582934747791917</v>
      </c>
      <c r="BL313" s="17">
        <f t="shared" si="37"/>
        <v>3.3806711292680585</v>
      </c>
      <c r="BM313" s="17">
        <f t="shared" ca="1" si="38"/>
        <v>2.6560962506581438</v>
      </c>
      <c r="BN313" s="16">
        <f t="shared" si="39"/>
        <v>2.5439196892176983</v>
      </c>
      <c r="BO313" s="15"/>
      <c r="BP313" s="2"/>
    </row>
    <row r="314" spans="1:68" x14ac:dyDescent="0.2">
      <c r="A314">
        <v>15.05</v>
      </c>
      <c r="B314">
        <v>2.1</v>
      </c>
      <c r="C314">
        <v>0.33478000000000002</v>
      </c>
      <c r="D314">
        <v>4.2410000000000003E-2</v>
      </c>
      <c r="E314">
        <v>-3.8219999999999997E-2</v>
      </c>
      <c r="F314">
        <v>1.6254999999999999</v>
      </c>
      <c r="G314">
        <v>2.2185999999999999</v>
      </c>
      <c r="I314" s="11">
        <f t="shared" si="33"/>
        <v>49.376640419947506</v>
      </c>
      <c r="J314" s="10">
        <f t="shared" si="34"/>
        <v>-44.321640419947506</v>
      </c>
      <c r="K314" s="6">
        <v>120</v>
      </c>
      <c r="L314" s="10">
        <v>5449.9671916010566</v>
      </c>
      <c r="M314" s="10">
        <v>2696.4238845144387</v>
      </c>
      <c r="N314" s="10">
        <v>21.396544181977251</v>
      </c>
      <c r="O314" s="10">
        <v>45.366111722963389</v>
      </c>
      <c r="P314" s="10">
        <v>45.496001208858907</v>
      </c>
      <c r="Q314" s="10">
        <v>1.3774577554370127</v>
      </c>
      <c r="R314" s="10">
        <v>3.0276457685006313</v>
      </c>
      <c r="S314" s="10">
        <v>9.0201031871887558</v>
      </c>
      <c r="T314" s="14" t="s">
        <v>34</v>
      </c>
      <c r="U314" s="6">
        <v>6</v>
      </c>
      <c r="V314" s="14" t="s">
        <v>154</v>
      </c>
      <c r="W314" s="6">
        <v>5</v>
      </c>
      <c r="X314" s="14" t="s">
        <v>151</v>
      </c>
      <c r="Y314" s="6">
        <v>4</v>
      </c>
      <c r="Z314" s="14" t="s">
        <v>119</v>
      </c>
      <c r="AA314" s="9">
        <v>4</v>
      </c>
      <c r="AB314" s="7">
        <v>17.050953496044535</v>
      </c>
      <c r="AC314" s="6">
        <v>62.592715471358517</v>
      </c>
      <c r="AD314" s="13">
        <v>20.356331032596945</v>
      </c>
      <c r="AE314" s="8">
        <v>4549.6001208858906</v>
      </c>
      <c r="AF314" s="6">
        <v>5003.9297392543594</v>
      </c>
      <c r="AG314" s="6">
        <v>3033.0667472572604</v>
      </c>
      <c r="AH314" s="6">
        <v>0</v>
      </c>
      <c r="AI314" s="6">
        <v>3.3028962978559608</v>
      </c>
      <c r="AJ314" s="6"/>
      <c r="AK314" s="6"/>
      <c r="AL314" s="6"/>
      <c r="AM314" s="6"/>
      <c r="AN314" s="6">
        <v>18.146444689185355</v>
      </c>
      <c r="AO314" s="6">
        <v>11.109282009179688</v>
      </c>
      <c r="AP314" s="6">
        <v>22.748000604429453</v>
      </c>
      <c r="AQ314" s="6">
        <v>114.66</v>
      </c>
      <c r="AR314" s="6"/>
      <c r="AS314" s="6"/>
      <c r="AT314" s="6">
        <v>10.2611312196785</v>
      </c>
      <c r="AU314" s="6">
        <v>1</v>
      </c>
      <c r="AV314" s="10"/>
      <c r="AW314" s="13">
        <v>750.58946088815389</v>
      </c>
      <c r="AX314" s="1" t="s">
        <v>150</v>
      </c>
      <c r="AY314" s="17">
        <v>44.321640419947499</v>
      </c>
      <c r="AZ314" s="12">
        <v>0</v>
      </c>
      <c r="BA314" s="12">
        <v>100</v>
      </c>
      <c r="BB314" s="12">
        <v>0</v>
      </c>
      <c r="BC314" s="12">
        <v>0</v>
      </c>
      <c r="BD314" s="12">
        <v>100</v>
      </c>
      <c r="BE314" s="12">
        <v>0</v>
      </c>
      <c r="BF314" s="18">
        <v>17.050953496044535</v>
      </c>
      <c r="BG314" s="18">
        <v>62.592715471358517</v>
      </c>
      <c r="BH314" s="18">
        <v>20.356331032596945</v>
      </c>
      <c r="BI314" s="15"/>
      <c r="BJ314" s="19">
        <f t="shared" ca="1" si="35"/>
        <v>0.90897312282226173</v>
      </c>
      <c r="BK314" s="18">
        <f t="shared" ca="1" si="36"/>
        <v>32.426448145719959</v>
      </c>
      <c r="BL314" s="17">
        <f t="shared" si="37"/>
        <v>3.2205400579865144</v>
      </c>
      <c r="BM314" s="17">
        <f t="shared" ca="1" si="38"/>
        <v>2.6122428769548574</v>
      </c>
      <c r="BN314" s="16">
        <f t="shared" si="39"/>
        <v>2.503906878391442</v>
      </c>
      <c r="BO314" s="15"/>
      <c r="BP314" s="2"/>
    </row>
    <row r="315" spans="1:68" x14ac:dyDescent="0.2">
      <c r="A315">
        <v>15.1</v>
      </c>
      <c r="B315">
        <v>2.1</v>
      </c>
      <c r="C315">
        <v>0.32613999999999999</v>
      </c>
      <c r="D315">
        <v>6.6040000000000001E-2</v>
      </c>
      <c r="E315">
        <v>-3.8649999999999997E-2</v>
      </c>
      <c r="F315">
        <v>1.6219300000000001</v>
      </c>
      <c r="G315">
        <v>2.21875</v>
      </c>
      <c r="I315" s="11">
        <f t="shared" si="33"/>
        <v>49.540682414698161</v>
      </c>
      <c r="J315" s="10">
        <f t="shared" si="34"/>
        <v>-44.485682414698161</v>
      </c>
      <c r="K315" s="6">
        <v>120</v>
      </c>
      <c r="L315" s="10">
        <v>5469.6522309711354</v>
      </c>
      <c r="M315" s="10">
        <v>2705.8727034120766</v>
      </c>
      <c r="N315" s="10">
        <v>21.467629046369201</v>
      </c>
      <c r="O315" s="10">
        <v>43.087388362191305</v>
      </c>
      <c r="P315" s="10">
        <v>43.215620012558922</v>
      </c>
      <c r="Q315" s="10">
        <v>1.5419562987279438</v>
      </c>
      <c r="R315" s="10">
        <v>3.5680531675348743</v>
      </c>
      <c r="S315" s="10">
        <v>8.904975719973228</v>
      </c>
      <c r="T315" s="14" t="s">
        <v>153</v>
      </c>
      <c r="U315" s="6">
        <v>5</v>
      </c>
      <c r="V315" s="14" t="s">
        <v>154</v>
      </c>
      <c r="W315" s="6">
        <v>5</v>
      </c>
      <c r="X315" s="14" t="s">
        <v>151</v>
      </c>
      <c r="Y315" s="6">
        <v>4</v>
      </c>
      <c r="Z315" s="14" t="s">
        <v>119</v>
      </c>
      <c r="AA315" s="9">
        <v>4</v>
      </c>
      <c r="AB315" s="7">
        <v>28.022118021157425</v>
      </c>
      <c r="AC315" s="6">
        <v>60.246008595062634</v>
      </c>
      <c r="AD315" s="13">
        <v>11.731873383779938</v>
      </c>
      <c r="AE315" s="8">
        <v>4321.562001255892</v>
      </c>
      <c r="AF315" s="6">
        <v>4734.4916550208272</v>
      </c>
      <c r="AG315" s="6">
        <v>2881.0413341705948</v>
      </c>
      <c r="AH315" s="6">
        <v>0</v>
      </c>
      <c r="AI315" s="6">
        <v>2.8026488200871964</v>
      </c>
      <c r="AJ315" s="6"/>
      <c r="AK315" s="6"/>
      <c r="AL315" s="6"/>
      <c r="AM315" s="6"/>
      <c r="AN315" s="6">
        <v>21.543694181095653</v>
      </c>
      <c r="AO315" s="6">
        <v>10.884595781176584</v>
      </c>
      <c r="AP315" s="6">
        <v>21.607810006279461</v>
      </c>
      <c r="AQ315" s="6">
        <v>114.66</v>
      </c>
      <c r="AR315" s="6"/>
      <c r="AS315" s="6"/>
      <c r="AT315" s="6">
        <v>9.6414024347975751</v>
      </c>
      <c r="AU315" s="6">
        <v>1</v>
      </c>
      <c r="AV315" s="10"/>
      <c r="AW315" s="13">
        <v>710.17374825312402</v>
      </c>
      <c r="AX315" s="1" t="s">
        <v>150</v>
      </c>
      <c r="AY315" s="17">
        <v>44.485682414698204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28.022118021157425</v>
      </c>
      <c r="BG315" s="18">
        <v>60.246008595062634</v>
      </c>
      <c r="BH315" s="18">
        <v>11.731873383779938</v>
      </c>
      <c r="BI315" s="15"/>
      <c r="BJ315" s="19">
        <f t="shared" ca="1" si="35"/>
        <v>0.93569268317437471</v>
      </c>
      <c r="BK315" s="18">
        <f t="shared" ca="1" si="36"/>
        <v>30.393897753371373</v>
      </c>
      <c r="BL315" s="17">
        <f t="shared" si="37"/>
        <v>3.8091058753653124</v>
      </c>
      <c r="BM315" s="17">
        <f t="shared" ca="1" si="38"/>
        <v>2.6817870041956002</v>
      </c>
      <c r="BN315" s="16">
        <f t="shared" si="39"/>
        <v>2.5690206542135448</v>
      </c>
      <c r="BO315" s="15"/>
      <c r="BP315" s="2"/>
    </row>
    <row r="316" spans="1:68" x14ac:dyDescent="0.2">
      <c r="A316">
        <v>15.15</v>
      </c>
      <c r="B316">
        <v>2.1</v>
      </c>
      <c r="C316">
        <v>0.31063000000000002</v>
      </c>
      <c r="D316">
        <v>2.1999999999999999E-2</v>
      </c>
      <c r="E316">
        <v>-3.8600000000000002E-2</v>
      </c>
      <c r="F316">
        <v>1.6182799999999999</v>
      </c>
      <c r="G316">
        <v>2.2187299999999999</v>
      </c>
      <c r="I316" s="11">
        <f t="shared" si="33"/>
        <v>49.704724409448815</v>
      </c>
      <c r="J316" s="10">
        <f t="shared" si="34"/>
        <v>-44.649724409448815</v>
      </c>
      <c r="K316" s="6">
        <v>120</v>
      </c>
      <c r="L316" s="10">
        <v>5489.3372703412142</v>
      </c>
      <c r="M316" s="10">
        <v>2715.3215223097141</v>
      </c>
      <c r="N316" s="10">
        <v>21.538713910761153</v>
      </c>
      <c r="O316" s="10">
        <v>38.996763440249794</v>
      </c>
      <c r="P316" s="10">
        <v>39.125187862190423</v>
      </c>
      <c r="Q316" s="10">
        <v>1.2353750102585144</v>
      </c>
      <c r="R316" s="10">
        <v>3.1574928524556656</v>
      </c>
      <c r="S316" s="10">
        <v>8.9183626347657299</v>
      </c>
      <c r="T316" s="14" t="s">
        <v>153</v>
      </c>
      <c r="U316" s="6">
        <v>5</v>
      </c>
      <c r="V316" s="14" t="s">
        <v>154</v>
      </c>
      <c r="W316" s="6">
        <v>5</v>
      </c>
      <c r="X316" s="14" t="s">
        <v>151</v>
      </c>
      <c r="Y316" s="6">
        <v>4</v>
      </c>
      <c r="Z316" s="14" t="s">
        <v>119</v>
      </c>
      <c r="AA316" s="9">
        <v>4</v>
      </c>
      <c r="AB316" s="7">
        <v>22.369489922058129</v>
      </c>
      <c r="AC316" s="6">
        <v>62.137291185681718</v>
      </c>
      <c r="AD316" s="13">
        <v>15.493218892260153</v>
      </c>
      <c r="AE316" s="8">
        <v>3912.5187862190423</v>
      </c>
      <c r="AF316" s="6">
        <v>4252.106399720411</v>
      </c>
      <c r="AG316" s="6">
        <v>2608.3458574793617</v>
      </c>
      <c r="AH316" s="6">
        <v>0</v>
      </c>
      <c r="AI316" s="6">
        <v>3.1670697186923911</v>
      </c>
      <c r="AJ316" s="6"/>
      <c r="AK316" s="6"/>
      <c r="AL316" s="6"/>
      <c r="AM316" s="6"/>
      <c r="AN316" s="6">
        <v>19.498381720124897</v>
      </c>
      <c r="AO316" s="6">
        <v>9.8574739554452844</v>
      </c>
      <c r="AP316" s="6">
        <v>19.562593931095211</v>
      </c>
      <c r="AQ316" s="6">
        <v>114.66</v>
      </c>
      <c r="AR316" s="6"/>
      <c r="AS316" s="6"/>
      <c r="AT316" s="6">
        <v>8.5768817845334606</v>
      </c>
      <c r="AU316" s="6">
        <v>1</v>
      </c>
      <c r="AV316" s="10"/>
      <c r="AW316" s="13">
        <v>637.81595995806174</v>
      </c>
      <c r="AX316" s="1" t="s">
        <v>150</v>
      </c>
      <c r="AY316" s="17">
        <v>44.649724409448801</v>
      </c>
      <c r="AZ316" s="12">
        <v>0</v>
      </c>
      <c r="BA316" s="12">
        <v>100</v>
      </c>
      <c r="BB316" s="12">
        <v>0</v>
      </c>
      <c r="BC316" s="12">
        <v>0</v>
      </c>
      <c r="BD316" s="12">
        <v>100</v>
      </c>
      <c r="BE316" s="12">
        <v>0</v>
      </c>
      <c r="BF316" s="18">
        <v>22.369489922058129</v>
      </c>
      <c r="BG316" s="18">
        <v>62.137291185681718</v>
      </c>
      <c r="BH316" s="18">
        <v>15.493218892260153</v>
      </c>
      <c r="BI316" s="15"/>
      <c r="BJ316" s="19">
        <f t="shared" ca="1" si="35"/>
        <v>0.93702516150485493</v>
      </c>
      <c r="BK316" s="18">
        <f t="shared" ca="1" si="36"/>
        <v>27.217391640332021</v>
      </c>
      <c r="BL316" s="17">
        <f t="shared" si="37"/>
        <v>3.3957047246895833</v>
      </c>
      <c r="BM316" s="17">
        <f t="shared" ca="1" si="38"/>
        <v>2.6846983702247083</v>
      </c>
      <c r="BN316" s="16">
        <f t="shared" si="39"/>
        <v>2.5645612017173645</v>
      </c>
      <c r="BO316" s="15"/>
      <c r="BP316" s="2"/>
    </row>
    <row r="317" spans="1:68" x14ac:dyDescent="0.2">
      <c r="A317">
        <v>15.2</v>
      </c>
      <c r="B317">
        <v>2.2000000000000002</v>
      </c>
      <c r="C317">
        <v>0.26595000000000002</v>
      </c>
      <c r="D317">
        <v>-1.78E-2</v>
      </c>
      <c r="E317">
        <v>-3.6839999999999998E-2</v>
      </c>
      <c r="F317">
        <v>1.6133999999999999</v>
      </c>
      <c r="G317">
        <v>2.2158500000000001</v>
      </c>
      <c r="I317" s="11">
        <f t="shared" si="33"/>
        <v>49.868766404199469</v>
      </c>
      <c r="J317" s="10">
        <f t="shared" si="34"/>
        <v>-44.81376640419947</v>
      </c>
      <c r="K317" s="6">
        <v>120</v>
      </c>
      <c r="L317" s="10">
        <v>5509.022309711293</v>
      </c>
      <c r="M317" s="10">
        <v>2724.7703412073515</v>
      </c>
      <c r="N317" s="10">
        <v>21.609798775153102</v>
      </c>
      <c r="O317" s="10">
        <v>27.212809764405339</v>
      </c>
      <c r="P317" s="10">
        <v>27.348019745715991</v>
      </c>
      <c r="Q317" s="10">
        <v>0.95831017644645045</v>
      </c>
      <c r="R317" s="10">
        <v>3.5041300443574812</v>
      </c>
      <c r="S317" s="10">
        <v>9.3895820354618493</v>
      </c>
      <c r="T317" s="14" t="s">
        <v>153</v>
      </c>
      <c r="U317" s="6">
        <v>5</v>
      </c>
      <c r="V317" s="14" t="s">
        <v>151</v>
      </c>
      <c r="W317" s="6">
        <v>4</v>
      </c>
      <c r="X317" s="14" t="s">
        <v>151</v>
      </c>
      <c r="Y317" s="6">
        <v>4</v>
      </c>
      <c r="Z317" s="14" t="s">
        <v>119</v>
      </c>
      <c r="AA317" s="9">
        <v>4</v>
      </c>
      <c r="AB317" s="7">
        <v>38.862448663780128</v>
      </c>
      <c r="AC317" s="6">
        <v>54.064401398667606</v>
      </c>
      <c r="AD317" s="13">
        <v>7.073149937552266</v>
      </c>
      <c r="AE317" s="8">
        <v>2734.8019745715992</v>
      </c>
      <c r="AF317" s="6">
        <v>2865.399266054591</v>
      </c>
      <c r="AG317" s="6">
        <v>1823.2013163810661</v>
      </c>
      <c r="AH317" s="6">
        <v>0</v>
      </c>
      <c r="AI317" s="6">
        <v>2.8537753660434153</v>
      </c>
      <c r="AJ317" s="6"/>
      <c r="AK317" s="6"/>
      <c r="AL317" s="6"/>
      <c r="AM317" s="6"/>
      <c r="AN317" s="6">
        <v>13.60640488220267</v>
      </c>
      <c r="AO317" s="6">
        <v>7.4547603044617352</v>
      </c>
      <c r="AP317" s="6">
        <v>13.762409214667462</v>
      </c>
      <c r="AQ317" s="6">
        <v>114.66</v>
      </c>
      <c r="AR317" s="6"/>
      <c r="AS317" s="6"/>
      <c r="AT317" s="6">
        <v>5.6433702630691469</v>
      </c>
      <c r="AU317" s="6">
        <v>1</v>
      </c>
      <c r="AV317" s="10"/>
      <c r="AW317" s="13">
        <v>429.80988990818867</v>
      </c>
      <c r="AX317" s="1" t="s">
        <v>150</v>
      </c>
      <c r="AY317" s="17">
        <v>44.813766404199498</v>
      </c>
      <c r="AZ317" s="12">
        <v>0</v>
      </c>
      <c r="BA317" s="12">
        <v>100</v>
      </c>
      <c r="BB317" s="12">
        <v>0</v>
      </c>
      <c r="BC317" s="12">
        <v>0</v>
      </c>
      <c r="BD317" s="12">
        <v>100</v>
      </c>
      <c r="BE317" s="12">
        <v>0</v>
      </c>
      <c r="BF317" s="18">
        <v>38.862448663780128</v>
      </c>
      <c r="BG317" s="18">
        <v>54.064401398667606</v>
      </c>
      <c r="BH317" s="18">
        <v>7.073149937552266</v>
      </c>
      <c r="BI317" s="15"/>
      <c r="BJ317" s="19">
        <f t="shared" ca="1" si="35"/>
        <v>1</v>
      </c>
      <c r="BK317" s="18">
        <f t="shared" ca="1" si="36"/>
        <v>18.051802912654217</v>
      </c>
      <c r="BL317" s="17">
        <f t="shared" si="37"/>
        <v>3.89659805109136</v>
      </c>
      <c r="BM317" s="17">
        <f t="shared" ca="1" si="38"/>
        <v>2.8597331173910012</v>
      </c>
      <c r="BN317" s="16">
        <f t="shared" si="39"/>
        <v>2.7112121790696011</v>
      </c>
      <c r="BO317" s="15"/>
      <c r="BP317" s="2"/>
    </row>
    <row r="318" spans="1:68" x14ac:dyDescent="0.2">
      <c r="A318">
        <v>15.25</v>
      </c>
      <c r="B318">
        <v>2.1</v>
      </c>
      <c r="C318">
        <v>0.27331</v>
      </c>
      <c r="D318">
        <v>-2.3359999999999999E-2</v>
      </c>
      <c r="E318">
        <v>-3.4529999999999998E-2</v>
      </c>
      <c r="F318">
        <v>1.6133</v>
      </c>
      <c r="G318">
        <v>2.2187000000000001</v>
      </c>
      <c r="I318" s="11">
        <f t="shared" si="33"/>
        <v>50.032808398950131</v>
      </c>
      <c r="J318" s="10">
        <f t="shared" si="34"/>
        <v>-44.977808398950131</v>
      </c>
      <c r="K318" s="6">
        <v>120</v>
      </c>
      <c r="L318" s="10">
        <v>5528.7073490813727</v>
      </c>
      <c r="M318" s="10">
        <v>2734.2191601049894</v>
      </c>
      <c r="N318" s="10">
        <v>21.680883639545058</v>
      </c>
      <c r="O318" s="10">
        <v>29.153944479137095</v>
      </c>
      <c r="P318" s="10">
        <v>29.298060507120901</v>
      </c>
      <c r="Q318" s="10">
        <v>0.91960463684858429</v>
      </c>
      <c r="R318" s="10">
        <v>3.1387901483276486</v>
      </c>
      <c r="S318" s="10">
        <v>10.008057498875502</v>
      </c>
      <c r="T318" s="14" t="s">
        <v>153</v>
      </c>
      <c r="U318" s="6">
        <v>5</v>
      </c>
      <c r="V318" s="14" t="s">
        <v>151</v>
      </c>
      <c r="W318" s="6">
        <v>4</v>
      </c>
      <c r="X318" s="14" t="s">
        <v>151</v>
      </c>
      <c r="Y318" s="6">
        <v>4</v>
      </c>
      <c r="Z318" s="14" t="s">
        <v>119</v>
      </c>
      <c r="AA318" s="9">
        <v>4</v>
      </c>
      <c r="AB318" s="7">
        <v>28.992688678616801</v>
      </c>
      <c r="AC318" s="6">
        <v>59.811705414466132</v>
      </c>
      <c r="AD318" s="13">
        <v>11.195605906917066</v>
      </c>
      <c r="AE318" s="8">
        <v>2929.8060507120904</v>
      </c>
      <c r="AF318" s="6">
        <v>3093.6578827275171</v>
      </c>
      <c r="AG318" s="6">
        <v>1953.2040338080601</v>
      </c>
      <c r="AH318" s="6">
        <v>0</v>
      </c>
      <c r="AI318" s="6">
        <v>3.1859409286498535</v>
      </c>
      <c r="AJ318" s="6"/>
      <c r="AK318" s="6"/>
      <c r="AL318" s="6"/>
      <c r="AM318" s="6"/>
      <c r="AN318" s="6">
        <v>14.576972239568548</v>
      </c>
      <c r="AO318" s="6">
        <v>7.7705909089752057</v>
      </c>
      <c r="AP318" s="6">
        <v>14.672428236656421</v>
      </c>
      <c r="AQ318" s="6">
        <v>114.66</v>
      </c>
      <c r="AR318" s="6"/>
      <c r="AS318" s="6"/>
      <c r="AT318" s="6">
        <v>6.09110624159743</v>
      </c>
      <c r="AU318" s="6">
        <v>1</v>
      </c>
      <c r="AV318" s="10"/>
      <c r="AW318" s="13">
        <v>464.04868240912754</v>
      </c>
      <c r="AX318" s="1" t="s">
        <v>150</v>
      </c>
      <c r="AY318" s="17">
        <v>44.977808398950103</v>
      </c>
      <c r="AZ318" s="12">
        <v>0</v>
      </c>
      <c r="BA318" s="12">
        <v>100</v>
      </c>
      <c r="BB318" s="12">
        <v>0</v>
      </c>
      <c r="BC318" s="12">
        <v>0</v>
      </c>
      <c r="BD318" s="12">
        <v>100</v>
      </c>
      <c r="BE318" s="12">
        <v>0</v>
      </c>
      <c r="BF318" s="18">
        <v>28.992688678616801</v>
      </c>
      <c r="BG318" s="18">
        <v>59.811705414466132</v>
      </c>
      <c r="BH318" s="18">
        <v>11.195605906917066</v>
      </c>
      <c r="BI318" s="15"/>
      <c r="BJ318" s="19">
        <f t="shared" ca="1" si="35"/>
        <v>0.98204083898043226</v>
      </c>
      <c r="BK318" s="18">
        <f t="shared" ca="1" si="36"/>
        <v>19.497505046742919</v>
      </c>
      <c r="BL318" s="17">
        <f t="shared" si="37"/>
        <v>3.4657978346222618</v>
      </c>
      <c r="BM318" s="17">
        <f t="shared" ca="1" si="38"/>
        <v>2.8016778498278501</v>
      </c>
      <c r="BN318" s="16">
        <f t="shared" si="39"/>
        <v>2.6574331738192027</v>
      </c>
      <c r="BO318" s="15"/>
      <c r="BP318" s="2"/>
    </row>
    <row r="319" spans="1:68" x14ac:dyDescent="0.2">
      <c r="A319"/>
      <c r="B319"/>
      <c r="C319">
        <v>0.16289000000000001</v>
      </c>
      <c r="D319">
        <v>-0.16303000000000001</v>
      </c>
      <c r="E319">
        <v>-7.0230000000000001E-2</v>
      </c>
      <c r="F319">
        <v>1.9845299999999999</v>
      </c>
      <c r="G319">
        <v>1.8955500000000001</v>
      </c>
      <c r="I319" s="11"/>
      <c r="J319" s="10"/>
      <c r="K319" s="6"/>
      <c r="L319" s="10"/>
      <c r="M319" s="10"/>
      <c r="N319" s="10"/>
      <c r="O319" s="10"/>
      <c r="P319" s="10"/>
      <c r="Q319" s="10"/>
      <c r="R319" s="10"/>
      <c r="S319" s="10"/>
      <c r="T319" s="14"/>
      <c r="U319" s="6"/>
      <c r="V319" s="14"/>
      <c r="W319" s="6"/>
      <c r="X319" s="14"/>
      <c r="Y319" s="6"/>
      <c r="Z319" s="14"/>
      <c r="AA319" s="9"/>
      <c r="AB319" s="7"/>
      <c r="AC319" s="6"/>
      <c r="AD319" s="13"/>
      <c r="AE319" s="8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10"/>
      <c r="AW319" s="13"/>
      <c r="AY319" s="17"/>
      <c r="AZ319" s="12"/>
      <c r="BA319" s="12"/>
      <c r="BB319" s="12"/>
      <c r="BC319" s="12"/>
      <c r="BD319" s="12"/>
      <c r="BE319" s="12"/>
      <c r="BF319" s="18"/>
      <c r="BG319" s="18"/>
      <c r="BH319" s="18"/>
      <c r="BI319" s="15"/>
      <c r="BJ319" s="19"/>
      <c r="BK319" s="18"/>
      <c r="BL319" s="17"/>
      <c r="BM319" s="17"/>
      <c r="BN319" s="16"/>
      <c r="BO319" s="15"/>
      <c r="BP319" s="2"/>
    </row>
    <row r="320" spans="1:68" x14ac:dyDescent="0.2">
      <c r="I320" s="11"/>
      <c r="J320" s="10"/>
      <c r="K320" s="6"/>
      <c r="L320" s="10"/>
      <c r="M320" s="10"/>
      <c r="N320" s="10"/>
      <c r="O320" s="10"/>
      <c r="P320" s="10"/>
      <c r="Q320" s="10"/>
      <c r="R320" s="10"/>
      <c r="S320" s="10"/>
      <c r="T320" s="14"/>
      <c r="U320" s="6"/>
      <c r="V320" s="14"/>
      <c r="W320" s="6"/>
      <c r="X320" s="14"/>
      <c r="Y320" s="6"/>
      <c r="Z320" s="14"/>
      <c r="AA320" s="9"/>
      <c r="AB320" s="7"/>
      <c r="AC320" s="6"/>
      <c r="AD320" s="13"/>
      <c r="AE320" s="8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10"/>
      <c r="BE320" s="11"/>
      <c r="BF320" s="10"/>
      <c r="BG320" s="6"/>
      <c r="BH320" s="10"/>
      <c r="BI320" s="10"/>
      <c r="BJ320" s="10"/>
      <c r="BK320" s="10"/>
      <c r="BL320" s="10"/>
      <c r="BM320" s="10"/>
      <c r="BN320" s="10"/>
      <c r="BO320" s="15"/>
      <c r="BP320" s="2"/>
    </row>
    <row r="321" spans="9:68" x14ac:dyDescent="0.2">
      <c r="I321" s="11"/>
      <c r="J321" s="10"/>
      <c r="K321" s="6"/>
      <c r="L321" s="10"/>
      <c r="M321" s="10"/>
      <c r="N321" s="10"/>
      <c r="O321" s="10"/>
      <c r="P321" s="10"/>
      <c r="Q321" s="10"/>
      <c r="R321" s="10"/>
      <c r="S321" s="10"/>
      <c r="T321" s="14"/>
      <c r="U321" s="6"/>
      <c r="V321" s="14"/>
      <c r="W321" s="6"/>
      <c r="X321" s="14"/>
      <c r="Y321" s="6"/>
      <c r="Z321" s="14"/>
      <c r="AA321" s="9"/>
      <c r="AB321" s="7"/>
      <c r="AC321" s="6"/>
      <c r="AD321" s="13"/>
      <c r="AE321" s="8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10"/>
      <c r="BE321" s="11"/>
      <c r="BF321" s="10"/>
      <c r="BG321" s="6"/>
      <c r="BH321" s="10"/>
      <c r="BI321" s="10"/>
      <c r="BJ321" s="10"/>
      <c r="BK321" s="10"/>
      <c r="BL321" s="10"/>
      <c r="BM321" s="10"/>
      <c r="BN321" s="10"/>
      <c r="BO321" s="15"/>
      <c r="BP321" s="2"/>
    </row>
    <row r="322" spans="9:68" x14ac:dyDescent="0.2">
      <c r="I322" s="11"/>
      <c r="J322" s="10"/>
      <c r="K322" s="6"/>
      <c r="L322" s="10"/>
      <c r="M322" s="10"/>
      <c r="N322" s="10"/>
      <c r="O322" s="10"/>
      <c r="P322" s="10"/>
      <c r="Q322" s="10"/>
      <c r="R322" s="10"/>
      <c r="S322" s="10"/>
      <c r="T322" s="14"/>
      <c r="U322" s="6"/>
      <c r="V322" s="14"/>
      <c r="W322" s="6"/>
      <c r="X322" s="14"/>
      <c r="Y322" s="6"/>
      <c r="Z322" s="14"/>
      <c r="AA322" s="9"/>
      <c r="AB322" s="7"/>
      <c r="AC322" s="6"/>
      <c r="AD322" s="13"/>
      <c r="AE322" s="8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10"/>
      <c r="BE322" s="11"/>
      <c r="BF322" s="10"/>
      <c r="BG322" s="6"/>
      <c r="BH322" s="10"/>
      <c r="BI322" s="10"/>
      <c r="BJ322" s="10"/>
      <c r="BK322" s="10"/>
      <c r="BL322" s="10"/>
      <c r="BM322" s="10"/>
      <c r="BN322" s="10"/>
      <c r="BO322" s="15"/>
      <c r="BP322" s="2"/>
    </row>
    <row r="323" spans="9:68" x14ac:dyDescent="0.2">
      <c r="I323" s="11"/>
      <c r="J323" s="10"/>
      <c r="K323" s="6"/>
      <c r="L323" s="10"/>
      <c r="M323" s="10"/>
      <c r="N323" s="10"/>
      <c r="O323" s="10"/>
      <c r="P323" s="10"/>
      <c r="Q323" s="10"/>
      <c r="R323" s="10"/>
      <c r="S323" s="10"/>
      <c r="T323" s="14"/>
      <c r="U323" s="6"/>
      <c r="V323" s="14"/>
      <c r="W323" s="6"/>
      <c r="X323" s="14"/>
      <c r="Y323" s="6"/>
      <c r="Z323" s="14"/>
      <c r="AA323" s="9"/>
      <c r="AB323" s="7"/>
      <c r="AC323" s="6"/>
      <c r="AD323" s="13"/>
      <c r="AE323" s="8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10"/>
      <c r="BE323" s="11"/>
      <c r="BF323" s="10"/>
      <c r="BG323" s="6"/>
      <c r="BH323" s="10"/>
      <c r="BI323" s="10"/>
      <c r="BJ323" s="10"/>
      <c r="BK323" s="10"/>
      <c r="BL323" s="10"/>
      <c r="BM323" s="10"/>
      <c r="BN323" s="10"/>
      <c r="BO323" s="15"/>
      <c r="BP323" s="2"/>
    </row>
    <row r="324" spans="9:68" x14ac:dyDescent="0.2">
      <c r="I324" s="11"/>
      <c r="J324" s="10"/>
      <c r="K324" s="6"/>
      <c r="L324" s="10"/>
      <c r="M324" s="10"/>
      <c r="N324" s="10"/>
      <c r="O324" s="10"/>
      <c r="P324" s="10"/>
      <c r="Q324" s="10"/>
      <c r="R324" s="10"/>
      <c r="S324" s="10"/>
      <c r="T324" s="14"/>
      <c r="U324" s="6"/>
      <c r="V324" s="14"/>
      <c r="W324" s="6"/>
      <c r="X324" s="14"/>
      <c r="Y324" s="6"/>
      <c r="Z324" s="14"/>
      <c r="AA324" s="9"/>
      <c r="AB324" s="7"/>
      <c r="AC324" s="6"/>
      <c r="AD324" s="13"/>
      <c r="AE324" s="8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10"/>
      <c r="BE324" s="11"/>
      <c r="BF324" s="10"/>
      <c r="BG324" s="6"/>
      <c r="BH324" s="10"/>
      <c r="BI324" s="10"/>
      <c r="BJ324" s="10"/>
      <c r="BK324" s="10"/>
      <c r="BL324" s="10"/>
      <c r="BM324" s="10"/>
      <c r="BN324" s="10"/>
      <c r="BO324" s="15"/>
      <c r="BP324" s="2"/>
    </row>
    <row r="325" spans="9:68" x14ac:dyDescent="0.2">
      <c r="I325" s="11"/>
      <c r="J325" s="10"/>
      <c r="K325" s="6"/>
      <c r="L325" s="10"/>
      <c r="M325" s="10"/>
      <c r="N325" s="10"/>
      <c r="O325" s="10"/>
      <c r="P325" s="10"/>
      <c r="Q325" s="10"/>
      <c r="R325" s="10"/>
      <c r="S325" s="10"/>
      <c r="T325" s="14"/>
      <c r="U325" s="6"/>
      <c r="V325" s="14"/>
      <c r="W325" s="6"/>
      <c r="X325" s="14"/>
      <c r="Y325" s="6"/>
      <c r="Z325" s="14"/>
      <c r="AA325" s="9"/>
      <c r="AB325" s="7"/>
      <c r="AC325" s="6"/>
      <c r="AD325" s="13"/>
      <c r="AE325" s="8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10"/>
      <c r="BE325" s="11"/>
      <c r="BF325" s="10"/>
      <c r="BG325" s="6"/>
      <c r="BH325" s="10"/>
      <c r="BI325" s="10"/>
      <c r="BJ325" s="10"/>
      <c r="BK325" s="10"/>
      <c r="BL325" s="10"/>
      <c r="BM325" s="10"/>
      <c r="BN325" s="10"/>
      <c r="BO325" s="15"/>
      <c r="BP325" s="2"/>
    </row>
    <row r="326" spans="9:68" x14ac:dyDescent="0.2">
      <c r="I326" s="11"/>
      <c r="J326" s="10"/>
      <c r="K326" s="6"/>
      <c r="L326" s="10"/>
      <c r="M326" s="10"/>
      <c r="N326" s="10"/>
      <c r="O326" s="10"/>
      <c r="P326" s="10"/>
      <c r="Q326" s="10"/>
      <c r="R326" s="10"/>
      <c r="S326" s="10"/>
      <c r="T326" s="14"/>
      <c r="U326" s="6"/>
      <c r="V326" s="14"/>
      <c r="W326" s="6"/>
      <c r="X326" s="14"/>
      <c r="Y326" s="6"/>
      <c r="Z326" s="14"/>
      <c r="AA326" s="9"/>
      <c r="AB326" s="7"/>
      <c r="AC326" s="6"/>
      <c r="AD326" s="13"/>
      <c r="AE326" s="8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10"/>
      <c r="BE326" s="11"/>
      <c r="BF326" s="10"/>
      <c r="BG326" s="6"/>
      <c r="BH326" s="10"/>
      <c r="BI326" s="10"/>
      <c r="BJ326" s="10"/>
      <c r="BK326" s="10"/>
      <c r="BL326" s="10"/>
      <c r="BM326" s="10"/>
      <c r="BN326" s="10"/>
      <c r="BO326" s="15"/>
      <c r="BP326" s="2"/>
    </row>
    <row r="327" spans="9:68" x14ac:dyDescent="0.2">
      <c r="I327" s="11"/>
      <c r="J327" s="10"/>
      <c r="K327" s="6"/>
      <c r="L327" s="10"/>
      <c r="M327" s="10"/>
      <c r="N327" s="10"/>
      <c r="O327" s="10"/>
      <c r="P327" s="10"/>
      <c r="Q327" s="10"/>
      <c r="R327" s="10"/>
      <c r="S327" s="10"/>
      <c r="T327" s="14"/>
      <c r="U327" s="6"/>
      <c r="V327" s="14"/>
      <c r="W327" s="6"/>
      <c r="X327" s="14"/>
      <c r="Y327" s="6"/>
      <c r="Z327" s="14"/>
      <c r="AA327" s="9"/>
      <c r="AB327" s="7"/>
      <c r="AC327" s="6"/>
      <c r="AD327" s="13"/>
      <c r="AE327" s="8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10"/>
      <c r="BE327" s="11"/>
      <c r="BF327" s="10"/>
      <c r="BG327" s="6"/>
      <c r="BH327" s="10"/>
      <c r="BI327" s="10"/>
      <c r="BJ327" s="10"/>
      <c r="BK327" s="10"/>
      <c r="BL327" s="10"/>
      <c r="BM327" s="10"/>
      <c r="BN327" s="10"/>
      <c r="BO327" s="15"/>
      <c r="BP327" s="2"/>
    </row>
    <row r="328" spans="9:68" x14ac:dyDescent="0.2">
      <c r="I328" s="11"/>
      <c r="J328" s="10"/>
      <c r="K328" s="6"/>
      <c r="L328" s="10"/>
      <c r="M328" s="10"/>
      <c r="N328" s="10"/>
      <c r="O328" s="10"/>
      <c r="P328" s="10"/>
      <c r="Q328" s="10"/>
      <c r="R328" s="10"/>
      <c r="S328" s="10"/>
      <c r="T328" s="14"/>
      <c r="U328" s="6"/>
      <c r="V328" s="14"/>
      <c r="W328" s="6"/>
      <c r="X328" s="14"/>
      <c r="Y328" s="6"/>
      <c r="Z328" s="14"/>
      <c r="AA328" s="9"/>
      <c r="AB328" s="7"/>
      <c r="AC328" s="6"/>
      <c r="AD328" s="13"/>
      <c r="AE328" s="8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10"/>
      <c r="BE328" s="11"/>
      <c r="BF328" s="10"/>
      <c r="BG328" s="6"/>
      <c r="BH328" s="10"/>
      <c r="BI328" s="10"/>
      <c r="BJ328" s="10"/>
      <c r="BK328" s="10"/>
      <c r="BL328" s="10"/>
      <c r="BM328" s="10"/>
      <c r="BN328" s="10"/>
      <c r="BO328" s="15"/>
      <c r="BP328" s="2"/>
    </row>
    <row r="329" spans="9:68" x14ac:dyDescent="0.2">
      <c r="I329" s="11"/>
      <c r="J329" s="10"/>
      <c r="K329" s="6"/>
      <c r="L329" s="10"/>
      <c r="M329" s="10"/>
      <c r="N329" s="10"/>
      <c r="O329" s="10"/>
      <c r="P329" s="10"/>
      <c r="Q329" s="10"/>
      <c r="R329" s="10"/>
      <c r="S329" s="10"/>
      <c r="T329" s="14"/>
      <c r="U329" s="6"/>
      <c r="V329" s="14"/>
      <c r="W329" s="6"/>
      <c r="X329" s="14"/>
      <c r="Y329" s="6"/>
      <c r="Z329" s="14"/>
      <c r="AA329" s="9"/>
      <c r="AB329" s="7"/>
      <c r="AC329" s="6"/>
      <c r="AD329" s="13"/>
      <c r="AE329" s="8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10"/>
      <c r="BE329" s="11"/>
      <c r="BF329" s="10"/>
      <c r="BG329" s="6"/>
      <c r="BH329" s="10"/>
      <c r="BI329" s="10"/>
      <c r="BJ329" s="10"/>
      <c r="BK329" s="10"/>
      <c r="BL329" s="10"/>
      <c r="BM329" s="10"/>
      <c r="BN329" s="10"/>
      <c r="BO329" s="15"/>
      <c r="BP329" s="2"/>
    </row>
    <row r="330" spans="9:68" x14ac:dyDescent="0.2">
      <c r="I330" s="11"/>
      <c r="J330" s="10"/>
      <c r="K330" s="6"/>
      <c r="L330" s="10"/>
      <c r="M330" s="10"/>
      <c r="N330" s="10"/>
      <c r="O330" s="10"/>
      <c r="P330" s="10"/>
      <c r="Q330" s="10"/>
      <c r="R330" s="10"/>
      <c r="S330" s="10"/>
      <c r="T330" s="14"/>
      <c r="U330" s="6"/>
      <c r="V330" s="14"/>
      <c r="W330" s="6"/>
      <c r="X330" s="14"/>
      <c r="Y330" s="6"/>
      <c r="Z330" s="14"/>
      <c r="AA330" s="9"/>
      <c r="AB330" s="7"/>
      <c r="AC330" s="6"/>
      <c r="AD330" s="13"/>
      <c r="AE330" s="8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10"/>
      <c r="BE330" s="11"/>
      <c r="BF330" s="10"/>
      <c r="BG330" s="6"/>
      <c r="BH330" s="10"/>
      <c r="BI330" s="10"/>
      <c r="BJ330" s="10"/>
      <c r="BK330" s="10"/>
      <c r="BL330" s="10"/>
      <c r="BM330" s="10"/>
      <c r="BN330" s="10"/>
      <c r="BO330" s="15"/>
      <c r="BP330" s="2"/>
    </row>
    <row r="331" spans="9:68" x14ac:dyDescent="0.2">
      <c r="I331" s="11"/>
      <c r="J331" s="10"/>
      <c r="K331" s="6"/>
      <c r="L331" s="10"/>
      <c r="M331" s="10"/>
      <c r="N331" s="10"/>
      <c r="O331" s="10"/>
      <c r="P331" s="10"/>
      <c r="Q331" s="10"/>
      <c r="R331" s="10"/>
      <c r="S331" s="10"/>
      <c r="T331" s="14"/>
      <c r="U331" s="6"/>
      <c r="V331" s="14"/>
      <c r="W331" s="6"/>
      <c r="X331" s="14"/>
      <c r="Y331" s="6"/>
      <c r="Z331" s="14"/>
      <c r="AA331" s="9"/>
      <c r="AB331" s="7"/>
      <c r="AC331" s="6"/>
      <c r="AD331" s="13"/>
      <c r="AE331" s="8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10"/>
      <c r="BE331" s="11"/>
      <c r="BF331" s="10"/>
      <c r="BG331" s="6"/>
      <c r="BH331" s="10"/>
      <c r="BI331" s="10"/>
      <c r="BJ331" s="10"/>
      <c r="BK331" s="10"/>
      <c r="BL331" s="10"/>
      <c r="BM331" s="10"/>
      <c r="BN331" s="10"/>
      <c r="BO331" s="15"/>
      <c r="BP331" s="2"/>
    </row>
    <row r="332" spans="9:68" x14ac:dyDescent="0.2">
      <c r="I332" s="11"/>
      <c r="J332" s="10"/>
      <c r="K332" s="6"/>
      <c r="L332" s="10"/>
      <c r="M332" s="10"/>
      <c r="N332" s="10"/>
      <c r="O332" s="10"/>
      <c r="P332" s="10"/>
      <c r="Q332" s="10"/>
      <c r="R332" s="10"/>
      <c r="S332" s="10"/>
      <c r="T332" s="14"/>
      <c r="U332" s="6"/>
      <c r="V332" s="14"/>
      <c r="W332" s="6"/>
      <c r="X332" s="14"/>
      <c r="Y332" s="6"/>
      <c r="Z332" s="14"/>
      <c r="AA332" s="9"/>
      <c r="AB332" s="7"/>
      <c r="AC332" s="6"/>
      <c r="AD332" s="13"/>
      <c r="AE332" s="8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10"/>
      <c r="BE332" s="11"/>
      <c r="BF332" s="10"/>
      <c r="BG332" s="6"/>
      <c r="BH332" s="10"/>
      <c r="BI332" s="10"/>
      <c r="BJ332" s="10"/>
      <c r="BK332" s="10"/>
      <c r="BL332" s="10"/>
      <c r="BM332" s="10"/>
      <c r="BN332" s="10"/>
      <c r="BO332" s="15"/>
      <c r="BP332" s="2"/>
    </row>
    <row r="333" spans="9:68" x14ac:dyDescent="0.2">
      <c r="I333" s="11"/>
      <c r="J333" s="10"/>
      <c r="K333" s="6"/>
      <c r="L333" s="10"/>
      <c r="M333" s="10"/>
      <c r="N333" s="10"/>
      <c r="O333" s="10"/>
      <c r="P333" s="10"/>
      <c r="Q333" s="10"/>
      <c r="R333" s="10"/>
      <c r="S333" s="10"/>
      <c r="T333" s="14"/>
      <c r="U333" s="6"/>
      <c r="V333" s="14"/>
      <c r="W333" s="6"/>
      <c r="X333" s="14"/>
      <c r="Y333" s="6"/>
      <c r="Z333" s="14"/>
      <c r="AA333" s="9"/>
      <c r="AB333" s="7"/>
      <c r="AC333" s="6"/>
      <c r="AD333" s="13"/>
      <c r="AE333" s="8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10"/>
      <c r="BE333" s="11"/>
      <c r="BF333" s="10"/>
      <c r="BG333" s="6"/>
      <c r="BH333" s="10"/>
      <c r="BI333" s="10"/>
      <c r="BJ333" s="10"/>
      <c r="BK333" s="10"/>
      <c r="BL333" s="10"/>
      <c r="BM333" s="10"/>
      <c r="BN333" s="10"/>
      <c r="BO333" s="15"/>
      <c r="BP333" s="2"/>
    </row>
    <row r="334" spans="9:68" x14ac:dyDescent="0.2">
      <c r="I334" s="11"/>
      <c r="J334" s="10"/>
      <c r="K334" s="6"/>
      <c r="L334" s="10"/>
      <c r="M334" s="10"/>
      <c r="N334" s="10"/>
      <c r="O334" s="10"/>
      <c r="P334" s="10"/>
      <c r="Q334" s="10"/>
      <c r="R334" s="10"/>
      <c r="S334" s="10"/>
      <c r="T334" s="14"/>
      <c r="U334" s="6"/>
      <c r="V334" s="14"/>
      <c r="W334" s="6"/>
      <c r="X334" s="14"/>
      <c r="Y334" s="6"/>
      <c r="Z334" s="14"/>
      <c r="AA334" s="9"/>
      <c r="AB334" s="7"/>
      <c r="AC334" s="6"/>
      <c r="AD334" s="13"/>
      <c r="AE334" s="8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10"/>
      <c r="BE334" s="11"/>
      <c r="BF334" s="10"/>
      <c r="BG334" s="6"/>
      <c r="BH334" s="10"/>
      <c r="BI334" s="10"/>
      <c r="BJ334" s="10"/>
      <c r="BK334" s="10"/>
      <c r="BL334" s="10"/>
      <c r="BM334" s="10"/>
      <c r="BN334" s="10"/>
      <c r="BO334" s="15"/>
      <c r="BP334" s="2"/>
    </row>
    <row r="335" spans="9:68" x14ac:dyDescent="0.2">
      <c r="I335" s="11"/>
      <c r="J335" s="10"/>
      <c r="K335" s="6"/>
      <c r="L335" s="10"/>
      <c r="M335" s="10"/>
      <c r="N335" s="10"/>
      <c r="O335" s="10"/>
      <c r="P335" s="10"/>
      <c r="Q335" s="10"/>
      <c r="R335" s="10"/>
      <c r="S335" s="10"/>
      <c r="T335" s="14"/>
      <c r="U335" s="6"/>
      <c r="V335" s="14"/>
      <c r="W335" s="6"/>
      <c r="X335" s="14"/>
      <c r="Y335" s="6"/>
      <c r="Z335" s="14"/>
      <c r="AA335" s="9"/>
      <c r="AB335" s="7"/>
      <c r="AC335" s="6"/>
      <c r="AD335" s="13"/>
      <c r="AE335" s="8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10"/>
      <c r="BE335" s="11"/>
      <c r="BF335" s="10"/>
      <c r="BG335" s="6"/>
      <c r="BH335" s="10"/>
      <c r="BI335" s="10"/>
      <c r="BJ335" s="10"/>
      <c r="BK335" s="10"/>
      <c r="BL335" s="10"/>
      <c r="BM335" s="10"/>
      <c r="BN335" s="10"/>
      <c r="BO335" s="15"/>
      <c r="BP335" s="2"/>
    </row>
    <row r="336" spans="9:68" x14ac:dyDescent="0.2">
      <c r="I336" s="11"/>
      <c r="J336" s="10"/>
      <c r="K336" s="6"/>
      <c r="L336" s="10"/>
      <c r="M336" s="10"/>
      <c r="N336" s="10"/>
      <c r="O336" s="10"/>
      <c r="P336" s="10"/>
      <c r="Q336" s="10"/>
      <c r="R336" s="10"/>
      <c r="S336" s="10"/>
      <c r="T336" s="14"/>
      <c r="U336" s="6"/>
      <c r="V336" s="14"/>
      <c r="W336" s="6"/>
      <c r="X336" s="14"/>
      <c r="Y336" s="6"/>
      <c r="Z336" s="14"/>
      <c r="AA336" s="9"/>
      <c r="AB336" s="7"/>
      <c r="AC336" s="6"/>
      <c r="AD336" s="13"/>
      <c r="AE336" s="8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10"/>
      <c r="BE336" s="11"/>
      <c r="BF336" s="10"/>
      <c r="BG336" s="6"/>
      <c r="BH336" s="10"/>
      <c r="BI336" s="10"/>
      <c r="BJ336" s="10"/>
      <c r="BK336" s="10"/>
      <c r="BL336" s="10"/>
      <c r="BM336" s="10"/>
      <c r="BN336" s="10"/>
      <c r="BO336" s="15"/>
      <c r="BP336" s="2"/>
    </row>
    <row r="337" spans="9:68" x14ac:dyDescent="0.2">
      <c r="I337" s="11"/>
      <c r="J337" s="10"/>
      <c r="K337" s="6"/>
      <c r="L337" s="10"/>
      <c r="M337" s="10"/>
      <c r="N337" s="10"/>
      <c r="O337" s="10"/>
      <c r="P337" s="10"/>
      <c r="Q337" s="10"/>
      <c r="R337" s="10"/>
      <c r="S337" s="10"/>
      <c r="T337" s="14"/>
      <c r="U337" s="6"/>
      <c r="V337" s="14"/>
      <c r="W337" s="6"/>
      <c r="X337" s="14"/>
      <c r="Y337" s="6"/>
      <c r="Z337" s="14"/>
      <c r="AA337" s="9"/>
      <c r="AB337" s="7"/>
      <c r="AC337" s="6"/>
      <c r="AD337" s="13"/>
      <c r="AE337" s="8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10"/>
      <c r="BE337" s="11"/>
      <c r="BF337" s="10"/>
      <c r="BG337" s="6"/>
      <c r="BH337" s="10"/>
      <c r="BI337" s="10"/>
      <c r="BJ337" s="10"/>
      <c r="BK337" s="10"/>
      <c r="BL337" s="10"/>
      <c r="BM337" s="10"/>
      <c r="BN337" s="10"/>
      <c r="BO337" s="15"/>
      <c r="BP337" s="2"/>
    </row>
    <row r="338" spans="9:68" x14ac:dyDescent="0.2">
      <c r="I338" s="11"/>
      <c r="J338" s="10"/>
      <c r="K338" s="6"/>
      <c r="L338" s="10"/>
      <c r="M338" s="10"/>
      <c r="N338" s="10"/>
      <c r="O338" s="10"/>
      <c r="P338" s="10"/>
      <c r="Q338" s="10"/>
      <c r="R338" s="10"/>
      <c r="S338" s="10"/>
      <c r="T338" s="14"/>
      <c r="U338" s="6"/>
      <c r="V338" s="14"/>
      <c r="W338" s="6"/>
      <c r="X338" s="14"/>
      <c r="Y338" s="6"/>
      <c r="Z338" s="14"/>
      <c r="AA338" s="9"/>
      <c r="AB338" s="7"/>
      <c r="AC338" s="6"/>
      <c r="AD338" s="13"/>
      <c r="AE338" s="8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10"/>
      <c r="BE338" s="11"/>
      <c r="BF338" s="10"/>
      <c r="BG338" s="6"/>
      <c r="BH338" s="10"/>
      <c r="BI338" s="10"/>
      <c r="BJ338" s="10"/>
      <c r="BK338" s="10"/>
      <c r="BL338" s="10"/>
      <c r="BM338" s="10"/>
      <c r="BN338" s="10"/>
      <c r="BO338" s="15"/>
      <c r="BP338" s="2"/>
    </row>
    <row r="339" spans="9:68" x14ac:dyDescent="0.2">
      <c r="I339" s="11"/>
      <c r="J339" s="10"/>
      <c r="K339" s="6"/>
      <c r="L339" s="10"/>
      <c r="M339" s="10"/>
      <c r="N339" s="10"/>
      <c r="O339" s="10"/>
      <c r="P339" s="10"/>
      <c r="Q339" s="10"/>
      <c r="R339" s="10"/>
      <c r="S339" s="10"/>
      <c r="T339" s="14"/>
      <c r="U339" s="6"/>
      <c r="V339" s="14"/>
      <c r="W339" s="6"/>
      <c r="X339" s="14"/>
      <c r="Y339" s="6"/>
      <c r="Z339" s="14"/>
      <c r="AA339" s="9"/>
      <c r="AB339" s="7"/>
      <c r="AC339" s="6"/>
      <c r="AD339" s="13"/>
      <c r="AE339" s="8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10"/>
      <c r="BE339" s="11"/>
      <c r="BF339" s="10"/>
      <c r="BG339" s="6"/>
      <c r="BH339" s="10"/>
      <c r="BI339" s="10"/>
      <c r="BJ339" s="10"/>
      <c r="BK339" s="10"/>
      <c r="BL339" s="10"/>
      <c r="BM339" s="10"/>
      <c r="BN339" s="10"/>
      <c r="BO339" s="15"/>
      <c r="BP339" s="2"/>
    </row>
    <row r="340" spans="9:68" x14ac:dyDescent="0.2">
      <c r="I340" s="11"/>
      <c r="J340" s="10"/>
      <c r="K340" s="6"/>
      <c r="L340" s="10"/>
      <c r="M340" s="10"/>
      <c r="N340" s="10"/>
      <c r="O340" s="10"/>
      <c r="P340" s="10"/>
      <c r="Q340" s="10"/>
      <c r="R340" s="10"/>
      <c r="S340" s="10"/>
      <c r="T340" s="14"/>
      <c r="U340" s="6"/>
      <c r="V340" s="14"/>
      <c r="W340" s="6"/>
      <c r="X340" s="14"/>
      <c r="Y340" s="6"/>
      <c r="Z340" s="14"/>
      <c r="AA340" s="9"/>
      <c r="AB340" s="7"/>
      <c r="AC340" s="6"/>
      <c r="AD340" s="13"/>
      <c r="AE340" s="8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10"/>
      <c r="BE340" s="11"/>
      <c r="BF340" s="10"/>
      <c r="BG340" s="6"/>
      <c r="BH340" s="10"/>
      <c r="BI340" s="10"/>
      <c r="BJ340" s="10"/>
      <c r="BK340" s="10"/>
      <c r="BL340" s="10"/>
      <c r="BM340" s="10"/>
      <c r="BN340" s="10"/>
      <c r="BO340" s="15"/>
      <c r="BP340" s="2"/>
    </row>
    <row r="341" spans="9:68" x14ac:dyDescent="0.2">
      <c r="I341" s="11"/>
      <c r="J341" s="10"/>
      <c r="K341" s="6"/>
      <c r="L341" s="10"/>
      <c r="M341" s="10"/>
      <c r="N341" s="10"/>
      <c r="O341" s="10"/>
      <c r="P341" s="10"/>
      <c r="Q341" s="10"/>
      <c r="R341" s="10"/>
      <c r="S341" s="10"/>
      <c r="T341" s="14"/>
      <c r="U341" s="6"/>
      <c r="V341" s="14"/>
      <c r="W341" s="6"/>
      <c r="X341" s="14"/>
      <c r="Y341" s="6"/>
      <c r="Z341" s="14"/>
      <c r="AA341" s="9"/>
      <c r="AB341" s="7"/>
      <c r="AC341" s="6"/>
      <c r="AD341" s="13"/>
      <c r="AE341" s="8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10"/>
      <c r="BE341" s="11"/>
      <c r="BF341" s="10"/>
      <c r="BG341" s="6"/>
      <c r="BH341" s="10"/>
      <c r="BI341" s="10"/>
      <c r="BJ341" s="10"/>
      <c r="BK341" s="10"/>
      <c r="BL341" s="10"/>
      <c r="BM341" s="10"/>
      <c r="BN341" s="10"/>
      <c r="BO341" s="15"/>
      <c r="BP341" s="2"/>
    </row>
    <row r="342" spans="9:68" x14ac:dyDescent="0.2">
      <c r="I342" s="11"/>
      <c r="J342" s="10"/>
      <c r="K342" s="6"/>
      <c r="L342" s="10"/>
      <c r="M342" s="10"/>
      <c r="N342" s="10"/>
      <c r="O342" s="10"/>
      <c r="P342" s="10"/>
      <c r="Q342" s="10"/>
      <c r="R342" s="10"/>
      <c r="S342" s="10"/>
      <c r="T342" s="14"/>
      <c r="U342" s="6"/>
      <c r="V342" s="14"/>
      <c r="W342" s="6"/>
      <c r="X342" s="14"/>
      <c r="Y342" s="6"/>
      <c r="Z342" s="14"/>
      <c r="AA342" s="9"/>
      <c r="AB342" s="7"/>
      <c r="AC342" s="6"/>
      <c r="AD342" s="13"/>
      <c r="AE342" s="8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10"/>
      <c r="BE342" s="11"/>
      <c r="BF342" s="10"/>
      <c r="BG342" s="6"/>
      <c r="BH342" s="10"/>
      <c r="BI342" s="10"/>
      <c r="BJ342" s="10"/>
      <c r="BK342" s="10"/>
      <c r="BL342" s="10"/>
      <c r="BM342" s="10"/>
      <c r="BN342" s="10"/>
      <c r="BO342" s="15"/>
      <c r="BP342" s="2"/>
    </row>
    <row r="343" spans="9:68" x14ac:dyDescent="0.2">
      <c r="I343" s="11"/>
      <c r="J343" s="10"/>
      <c r="K343" s="6"/>
      <c r="L343" s="10"/>
      <c r="M343" s="10"/>
      <c r="N343" s="10"/>
      <c r="O343" s="10"/>
      <c r="P343" s="10"/>
      <c r="Q343" s="10"/>
      <c r="R343" s="10"/>
      <c r="S343" s="10"/>
      <c r="T343" s="14"/>
      <c r="U343" s="6"/>
      <c r="V343" s="14"/>
      <c r="W343" s="6"/>
      <c r="X343" s="14"/>
      <c r="Y343" s="6"/>
      <c r="Z343" s="14"/>
      <c r="AA343" s="9"/>
      <c r="AB343" s="7"/>
      <c r="AC343" s="6"/>
      <c r="AD343" s="13"/>
      <c r="AE343" s="8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10"/>
      <c r="BE343" s="11"/>
      <c r="BF343" s="10"/>
      <c r="BG343" s="6"/>
      <c r="BH343" s="10"/>
      <c r="BI343" s="10"/>
      <c r="BJ343" s="10"/>
      <c r="BK343" s="10"/>
      <c r="BL343" s="10"/>
      <c r="BM343" s="10"/>
      <c r="BN343" s="10"/>
      <c r="BO343" s="15"/>
      <c r="BP343" s="2"/>
    </row>
    <row r="344" spans="9:68" x14ac:dyDescent="0.2">
      <c r="I344" s="11"/>
      <c r="J344" s="10"/>
      <c r="K344" s="6"/>
      <c r="L344" s="10"/>
      <c r="M344" s="10"/>
      <c r="N344" s="10"/>
      <c r="O344" s="10"/>
      <c r="P344" s="10"/>
      <c r="Q344" s="10"/>
      <c r="R344" s="10"/>
      <c r="S344" s="10"/>
      <c r="T344" s="14"/>
      <c r="U344" s="6"/>
      <c r="V344" s="14"/>
      <c r="W344" s="6"/>
      <c r="X344" s="14"/>
      <c r="Y344" s="6"/>
      <c r="Z344" s="14"/>
      <c r="AA344" s="9"/>
      <c r="AB344" s="7"/>
      <c r="AC344" s="6"/>
      <c r="AD344" s="13"/>
      <c r="AE344" s="8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10"/>
      <c r="BE344" s="11"/>
      <c r="BF344" s="10"/>
      <c r="BG344" s="6"/>
      <c r="BH344" s="10"/>
      <c r="BI344" s="10"/>
      <c r="BJ344" s="10"/>
      <c r="BK344" s="10"/>
      <c r="BL344" s="10"/>
      <c r="BM344" s="10"/>
      <c r="BN344" s="10"/>
      <c r="BO344" s="15"/>
      <c r="BP344" s="2"/>
    </row>
    <row r="345" spans="9:68" x14ac:dyDescent="0.2">
      <c r="I345" s="11"/>
      <c r="J345" s="10"/>
      <c r="K345" s="6"/>
      <c r="L345" s="10"/>
      <c r="M345" s="10"/>
      <c r="N345" s="10"/>
      <c r="O345" s="10"/>
      <c r="P345" s="10"/>
      <c r="Q345" s="10"/>
      <c r="R345" s="10"/>
      <c r="S345" s="10"/>
      <c r="T345" s="14"/>
      <c r="U345" s="6"/>
      <c r="V345" s="14"/>
      <c r="W345" s="6"/>
      <c r="X345" s="14"/>
      <c r="Y345" s="6"/>
      <c r="Z345" s="14"/>
      <c r="AA345" s="9"/>
      <c r="AB345" s="7"/>
      <c r="AC345" s="6"/>
      <c r="AD345" s="13"/>
      <c r="AE345" s="8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10"/>
      <c r="BE345" s="11"/>
      <c r="BF345" s="10"/>
      <c r="BG345" s="6"/>
      <c r="BH345" s="10"/>
      <c r="BI345" s="10"/>
      <c r="BJ345" s="10"/>
      <c r="BK345" s="10"/>
      <c r="BL345" s="10"/>
      <c r="BM345" s="10"/>
      <c r="BN345" s="10"/>
      <c r="BO345" s="15"/>
      <c r="BP345" s="2"/>
    </row>
    <row r="346" spans="9:68" x14ac:dyDescent="0.2">
      <c r="I346" s="11"/>
      <c r="J346" s="10"/>
      <c r="K346" s="6"/>
      <c r="L346" s="10"/>
      <c r="M346" s="10"/>
      <c r="N346" s="10"/>
      <c r="O346" s="10"/>
      <c r="P346" s="10"/>
      <c r="Q346" s="10"/>
      <c r="R346" s="10"/>
      <c r="S346" s="10"/>
      <c r="T346" s="14"/>
      <c r="U346" s="6"/>
      <c r="V346" s="14"/>
      <c r="W346" s="6"/>
      <c r="X346" s="14"/>
      <c r="Y346" s="6"/>
      <c r="Z346" s="14"/>
      <c r="AA346" s="9"/>
      <c r="AB346" s="7"/>
      <c r="AC346" s="6"/>
      <c r="AD346" s="13"/>
      <c r="AE346" s="8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10"/>
      <c r="BE346" s="11"/>
      <c r="BF346" s="10"/>
      <c r="BG346" s="6"/>
      <c r="BH346" s="10"/>
      <c r="BI346" s="10"/>
      <c r="BJ346" s="10"/>
      <c r="BK346" s="10"/>
      <c r="BL346" s="10"/>
      <c r="BM346" s="10"/>
      <c r="BN346" s="10"/>
      <c r="BO346" s="15"/>
      <c r="BP346" s="2"/>
    </row>
    <row r="347" spans="9:68" x14ac:dyDescent="0.2">
      <c r="I347" s="11"/>
      <c r="J347" s="10"/>
      <c r="K347" s="6"/>
      <c r="L347" s="10"/>
      <c r="M347" s="10"/>
      <c r="N347" s="10"/>
      <c r="O347" s="10"/>
      <c r="P347" s="10"/>
      <c r="Q347" s="10"/>
      <c r="R347" s="10"/>
      <c r="S347" s="10"/>
      <c r="T347" s="14"/>
      <c r="U347" s="6"/>
      <c r="V347" s="14"/>
      <c r="W347" s="6"/>
      <c r="X347" s="14"/>
      <c r="Y347" s="6"/>
      <c r="Z347" s="14"/>
      <c r="AA347" s="9"/>
      <c r="AB347" s="7"/>
      <c r="AC347" s="6"/>
      <c r="AD347" s="13"/>
      <c r="AE347" s="8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10"/>
      <c r="BE347" s="11"/>
      <c r="BF347" s="10"/>
      <c r="BG347" s="6"/>
      <c r="BH347" s="10"/>
      <c r="BI347" s="10"/>
      <c r="BJ347" s="10"/>
      <c r="BK347" s="10"/>
      <c r="BL347" s="10"/>
      <c r="BM347" s="10"/>
      <c r="BN347" s="10"/>
      <c r="BO347" s="15"/>
      <c r="BP347" s="2"/>
    </row>
    <row r="348" spans="9:68" x14ac:dyDescent="0.2">
      <c r="I348" s="11"/>
      <c r="J348" s="10"/>
      <c r="K348" s="6"/>
      <c r="L348" s="10"/>
      <c r="M348" s="10"/>
      <c r="N348" s="10"/>
      <c r="O348" s="10"/>
      <c r="P348" s="10"/>
      <c r="Q348" s="10"/>
      <c r="R348" s="10"/>
      <c r="S348" s="10"/>
      <c r="T348" s="14"/>
      <c r="U348" s="6"/>
      <c r="V348" s="14"/>
      <c r="W348" s="6"/>
      <c r="X348" s="14"/>
      <c r="Y348" s="6"/>
      <c r="Z348" s="14"/>
      <c r="AA348" s="9"/>
      <c r="AB348" s="7"/>
      <c r="AC348" s="6"/>
      <c r="AD348" s="13"/>
      <c r="AE348" s="8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10"/>
      <c r="BE348" s="11"/>
      <c r="BF348" s="10"/>
      <c r="BG348" s="6"/>
      <c r="BH348" s="10"/>
      <c r="BI348" s="10"/>
      <c r="BJ348" s="10"/>
      <c r="BK348" s="10"/>
      <c r="BL348" s="10"/>
      <c r="BM348" s="10"/>
      <c r="BN348" s="10"/>
      <c r="BO348" s="15"/>
      <c r="BP348" s="2"/>
    </row>
    <row r="349" spans="9:68" x14ac:dyDescent="0.2">
      <c r="I349" s="11"/>
      <c r="J349" s="10"/>
      <c r="K349" s="6"/>
      <c r="L349" s="10"/>
      <c r="M349" s="10"/>
      <c r="N349" s="10"/>
      <c r="O349" s="10"/>
      <c r="P349" s="10"/>
      <c r="Q349" s="10"/>
      <c r="R349" s="10"/>
      <c r="S349" s="10"/>
      <c r="T349" s="14"/>
      <c r="U349" s="6"/>
      <c r="V349" s="14"/>
      <c r="W349" s="6"/>
      <c r="X349" s="14"/>
      <c r="Y349" s="6"/>
      <c r="Z349" s="14"/>
      <c r="AA349" s="9"/>
      <c r="AB349" s="7"/>
      <c r="AC349" s="6"/>
      <c r="AD349" s="13"/>
      <c r="AE349" s="8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10"/>
      <c r="BE349" s="11"/>
      <c r="BF349" s="10"/>
      <c r="BG349" s="6"/>
      <c r="BH349" s="10"/>
      <c r="BI349" s="10"/>
      <c r="BJ349" s="10"/>
      <c r="BK349" s="10"/>
      <c r="BL349" s="10"/>
      <c r="BM349" s="10"/>
      <c r="BN349" s="10"/>
      <c r="BO349" s="15"/>
      <c r="BP349" s="2"/>
    </row>
    <row r="350" spans="9:68" x14ac:dyDescent="0.2">
      <c r="I350" s="11"/>
      <c r="J350" s="10"/>
      <c r="K350" s="6"/>
      <c r="L350" s="10"/>
      <c r="M350" s="10"/>
      <c r="N350" s="10"/>
      <c r="O350" s="10"/>
      <c r="P350" s="10"/>
      <c r="Q350" s="10"/>
      <c r="R350" s="10"/>
      <c r="S350" s="10"/>
      <c r="T350" s="14"/>
      <c r="U350" s="6"/>
      <c r="V350" s="14"/>
      <c r="W350" s="6"/>
      <c r="X350" s="14"/>
      <c r="Y350" s="6"/>
      <c r="Z350" s="14"/>
      <c r="AA350" s="9"/>
      <c r="AB350" s="7"/>
      <c r="AC350" s="6"/>
      <c r="AD350" s="13"/>
      <c r="AE350" s="8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10"/>
      <c r="BE350" s="11"/>
      <c r="BF350" s="10"/>
      <c r="BG350" s="6"/>
      <c r="BH350" s="10"/>
      <c r="BI350" s="10"/>
      <c r="BJ350" s="10"/>
      <c r="BK350" s="10"/>
      <c r="BL350" s="10"/>
      <c r="BM350" s="10"/>
      <c r="BN350" s="10"/>
      <c r="BO350" s="15"/>
      <c r="BP350" s="2"/>
    </row>
    <row r="351" spans="9:68" x14ac:dyDescent="0.2">
      <c r="I351" s="11"/>
      <c r="J351" s="10"/>
      <c r="K351" s="6"/>
      <c r="L351" s="10"/>
      <c r="M351" s="10"/>
      <c r="N351" s="10"/>
      <c r="O351" s="10"/>
      <c r="P351" s="10"/>
      <c r="Q351" s="10"/>
      <c r="R351" s="10"/>
      <c r="S351" s="10"/>
      <c r="T351" s="14"/>
      <c r="U351" s="6"/>
      <c r="V351" s="14"/>
      <c r="W351" s="6"/>
      <c r="X351" s="14"/>
      <c r="Y351" s="6"/>
      <c r="Z351" s="14"/>
      <c r="AA351" s="9"/>
      <c r="AB351" s="7"/>
      <c r="AC351" s="6"/>
      <c r="AD351" s="13"/>
      <c r="AE351" s="8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10"/>
      <c r="BE351" s="11"/>
      <c r="BF351" s="10"/>
      <c r="BG351" s="6"/>
      <c r="BH351" s="10"/>
      <c r="BI351" s="10"/>
      <c r="BJ351" s="10"/>
      <c r="BK351" s="10"/>
      <c r="BL351" s="10"/>
      <c r="BM351" s="10"/>
      <c r="BN351" s="10"/>
      <c r="BO351" s="15"/>
      <c r="BP351" s="2"/>
    </row>
    <row r="352" spans="9:68" x14ac:dyDescent="0.2">
      <c r="I352" s="11"/>
      <c r="J352" s="10"/>
      <c r="K352" s="6"/>
      <c r="L352" s="10"/>
      <c r="M352" s="10"/>
      <c r="N352" s="10"/>
      <c r="O352" s="10"/>
      <c r="P352" s="10"/>
      <c r="Q352" s="10"/>
      <c r="R352" s="10"/>
      <c r="S352" s="10"/>
      <c r="T352" s="14"/>
      <c r="U352" s="6"/>
      <c r="V352" s="14"/>
      <c r="W352" s="6"/>
      <c r="X352" s="14"/>
      <c r="Y352" s="6"/>
      <c r="Z352" s="14"/>
      <c r="AA352" s="9"/>
      <c r="AB352" s="7"/>
      <c r="AC352" s="6"/>
      <c r="AD352" s="13"/>
      <c r="AE352" s="8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10"/>
      <c r="BE352" s="11"/>
      <c r="BF352" s="10"/>
      <c r="BG352" s="6"/>
      <c r="BH352" s="10"/>
      <c r="BI352" s="10"/>
      <c r="BJ352" s="10"/>
      <c r="BK352" s="10"/>
      <c r="BL352" s="10"/>
      <c r="BM352" s="10"/>
      <c r="BN352" s="10"/>
      <c r="BO352" s="15"/>
      <c r="BP352" s="2"/>
    </row>
    <row r="353" spans="9:68" x14ac:dyDescent="0.2">
      <c r="I353" s="11"/>
      <c r="J353" s="10"/>
      <c r="K353" s="6"/>
      <c r="L353" s="10"/>
      <c r="M353" s="10"/>
      <c r="N353" s="10"/>
      <c r="O353" s="10"/>
      <c r="P353" s="10"/>
      <c r="Q353" s="10"/>
      <c r="R353" s="10"/>
      <c r="S353" s="10"/>
      <c r="T353" s="14"/>
      <c r="U353" s="6"/>
      <c r="V353" s="14"/>
      <c r="W353" s="6"/>
      <c r="X353" s="14"/>
      <c r="Y353" s="6"/>
      <c r="Z353" s="14"/>
      <c r="AA353" s="9"/>
      <c r="AB353" s="7"/>
      <c r="AC353" s="6"/>
      <c r="AD353" s="13"/>
      <c r="AE353" s="8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10"/>
      <c r="BE353" s="11"/>
      <c r="BF353" s="10"/>
      <c r="BG353" s="6"/>
      <c r="BH353" s="10"/>
      <c r="BI353" s="10"/>
      <c r="BJ353" s="10"/>
      <c r="BK353" s="10"/>
      <c r="BL353" s="10"/>
      <c r="BM353" s="10"/>
      <c r="BN353" s="10"/>
      <c r="BO353" s="15"/>
      <c r="BP353" s="2"/>
    </row>
    <row r="354" spans="9:68" x14ac:dyDescent="0.2">
      <c r="I354" s="11"/>
      <c r="J354" s="10"/>
      <c r="K354" s="6"/>
      <c r="L354" s="10"/>
      <c r="M354" s="10"/>
      <c r="N354" s="10"/>
      <c r="O354" s="10"/>
      <c r="P354" s="10"/>
      <c r="Q354" s="10"/>
      <c r="R354" s="10"/>
      <c r="S354" s="10"/>
      <c r="T354" s="14"/>
      <c r="U354" s="6"/>
      <c r="V354" s="14"/>
      <c r="W354" s="6"/>
      <c r="X354" s="14"/>
      <c r="Y354" s="6"/>
      <c r="Z354" s="14"/>
      <c r="AA354" s="9"/>
      <c r="AB354" s="7"/>
      <c r="AC354" s="6"/>
      <c r="AD354" s="13"/>
      <c r="AE354" s="8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10"/>
      <c r="BE354" s="11"/>
      <c r="BF354" s="10"/>
      <c r="BG354" s="6"/>
      <c r="BH354" s="10"/>
      <c r="BI354" s="10"/>
      <c r="BJ354" s="10"/>
      <c r="BK354" s="10"/>
      <c r="BL354" s="10"/>
      <c r="BM354" s="10"/>
      <c r="BN354" s="10"/>
      <c r="BO354" s="15"/>
      <c r="BP354" s="2"/>
    </row>
    <row r="355" spans="9:68" x14ac:dyDescent="0.2">
      <c r="I355" s="11"/>
      <c r="J355" s="10"/>
      <c r="K355" s="6"/>
      <c r="L355" s="10"/>
      <c r="M355" s="10"/>
      <c r="N355" s="10"/>
      <c r="O355" s="10"/>
      <c r="P355" s="10"/>
      <c r="Q355" s="10"/>
      <c r="R355" s="10"/>
      <c r="S355" s="10"/>
      <c r="T355" s="14"/>
      <c r="U355" s="6"/>
      <c r="V355" s="14"/>
      <c r="W355" s="6"/>
      <c r="X355" s="14"/>
      <c r="Y355" s="6"/>
      <c r="Z355" s="14"/>
      <c r="AA355" s="9"/>
      <c r="AB355" s="7"/>
      <c r="AC355" s="6"/>
      <c r="AD355" s="13"/>
      <c r="AE355" s="8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10"/>
      <c r="BE355" s="11"/>
      <c r="BF355" s="10"/>
      <c r="BG355" s="6"/>
      <c r="BH355" s="10"/>
      <c r="BI355" s="10"/>
      <c r="BJ355" s="10"/>
      <c r="BK355" s="10"/>
      <c r="BL355" s="10"/>
      <c r="BM355" s="10"/>
      <c r="BN355" s="10"/>
      <c r="BO355" s="15"/>
      <c r="BP355" s="2"/>
    </row>
    <row r="356" spans="9:68" x14ac:dyDescent="0.2">
      <c r="I356" s="11"/>
      <c r="J356" s="10"/>
      <c r="K356" s="6"/>
      <c r="L356" s="10"/>
      <c r="M356" s="10"/>
      <c r="N356" s="10"/>
      <c r="O356" s="10"/>
      <c r="P356" s="10"/>
      <c r="Q356" s="10"/>
      <c r="R356" s="10"/>
      <c r="S356" s="10"/>
      <c r="T356" s="14"/>
      <c r="U356" s="6"/>
      <c r="V356" s="14"/>
      <c r="W356" s="6"/>
      <c r="X356" s="14"/>
      <c r="Y356" s="6"/>
      <c r="Z356" s="14"/>
      <c r="AA356" s="9"/>
      <c r="AB356" s="7"/>
      <c r="AC356" s="6"/>
      <c r="AD356" s="13"/>
      <c r="AE356" s="8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10"/>
      <c r="BE356" s="11"/>
      <c r="BF356" s="10"/>
      <c r="BG356" s="6"/>
      <c r="BH356" s="10"/>
      <c r="BI356" s="10"/>
      <c r="BJ356" s="10"/>
      <c r="BK356" s="10"/>
      <c r="BL356" s="10"/>
      <c r="BM356" s="10"/>
      <c r="BN356" s="10"/>
      <c r="BO356" s="15"/>
      <c r="BP356" s="2"/>
    </row>
    <row r="357" spans="9:68" x14ac:dyDescent="0.2">
      <c r="I357" s="11"/>
      <c r="J357" s="10"/>
      <c r="K357" s="6"/>
      <c r="L357" s="10"/>
      <c r="M357" s="10"/>
      <c r="N357" s="10"/>
      <c r="O357" s="10"/>
      <c r="P357" s="10"/>
      <c r="Q357" s="10"/>
      <c r="R357" s="10"/>
      <c r="S357" s="10"/>
      <c r="T357" s="14"/>
      <c r="U357" s="6"/>
      <c r="V357" s="14"/>
      <c r="W357" s="6"/>
      <c r="X357" s="14"/>
      <c r="Y357" s="6"/>
      <c r="Z357" s="14"/>
      <c r="AA357" s="9"/>
      <c r="AB357" s="7"/>
      <c r="AC357" s="6"/>
      <c r="AD357" s="13"/>
      <c r="AE357" s="8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10"/>
      <c r="BE357" s="11"/>
      <c r="BF357" s="10"/>
      <c r="BG357" s="6"/>
      <c r="BH357" s="10"/>
      <c r="BI357" s="10"/>
      <c r="BJ357" s="10"/>
      <c r="BK357" s="10"/>
      <c r="BL357" s="10"/>
      <c r="BM357" s="10"/>
      <c r="BN357" s="10"/>
      <c r="BO357" s="15"/>
      <c r="BP357" s="2"/>
    </row>
    <row r="358" spans="9:68" x14ac:dyDescent="0.2">
      <c r="I358" s="11"/>
      <c r="J358" s="10"/>
      <c r="K358" s="6"/>
      <c r="L358" s="10"/>
      <c r="M358" s="10"/>
      <c r="N358" s="10"/>
      <c r="O358" s="10"/>
      <c r="P358" s="10"/>
      <c r="Q358" s="10"/>
      <c r="R358" s="10"/>
      <c r="S358" s="10"/>
      <c r="T358" s="14"/>
      <c r="U358" s="6"/>
      <c r="V358" s="14"/>
      <c r="W358" s="6"/>
      <c r="X358" s="14"/>
      <c r="Y358" s="6"/>
      <c r="Z358" s="14"/>
      <c r="AA358" s="9"/>
      <c r="AB358" s="7"/>
      <c r="AC358" s="6"/>
      <c r="AD358" s="13"/>
      <c r="AE358" s="8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10"/>
      <c r="BE358" s="11"/>
      <c r="BF358" s="10"/>
      <c r="BG358" s="6"/>
      <c r="BH358" s="10"/>
      <c r="BI358" s="10"/>
      <c r="BJ358" s="10"/>
      <c r="BK358" s="10"/>
      <c r="BL358" s="10"/>
      <c r="BM358" s="10"/>
      <c r="BN358" s="10"/>
      <c r="BO358" s="15"/>
      <c r="BP358" s="2"/>
    </row>
    <row r="359" spans="9:68" x14ac:dyDescent="0.2">
      <c r="I359" s="11"/>
      <c r="J359" s="10"/>
      <c r="K359" s="6"/>
      <c r="L359" s="10"/>
      <c r="M359" s="10"/>
      <c r="N359" s="10"/>
      <c r="O359" s="10"/>
      <c r="P359" s="10"/>
      <c r="Q359" s="10"/>
      <c r="R359" s="10"/>
      <c r="S359" s="10"/>
      <c r="T359" s="14"/>
      <c r="U359" s="6"/>
      <c r="V359" s="14"/>
      <c r="W359" s="6"/>
      <c r="X359" s="14"/>
      <c r="Y359" s="6"/>
      <c r="Z359" s="14"/>
      <c r="AA359" s="9"/>
      <c r="AB359" s="7"/>
      <c r="AC359" s="6"/>
      <c r="AD359" s="13"/>
      <c r="AE359" s="8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10"/>
      <c r="BE359" s="11"/>
      <c r="BF359" s="10"/>
      <c r="BG359" s="6"/>
      <c r="BH359" s="10"/>
      <c r="BI359" s="10"/>
      <c r="BJ359" s="10"/>
      <c r="BK359" s="10"/>
      <c r="BL359" s="10"/>
      <c r="BM359" s="10"/>
      <c r="BN359" s="10"/>
      <c r="BO359" s="15"/>
      <c r="BP359" s="2"/>
    </row>
    <row r="360" spans="9:68" x14ac:dyDescent="0.2">
      <c r="I360" s="11"/>
      <c r="J360" s="10"/>
      <c r="K360" s="6"/>
      <c r="L360" s="10"/>
      <c r="M360" s="10"/>
      <c r="N360" s="10"/>
      <c r="O360" s="10"/>
      <c r="P360" s="10"/>
      <c r="Q360" s="10"/>
      <c r="R360" s="10"/>
      <c r="S360" s="10"/>
      <c r="T360" s="14"/>
      <c r="U360" s="6"/>
      <c r="V360" s="14"/>
      <c r="W360" s="6"/>
      <c r="X360" s="14"/>
      <c r="Y360" s="6"/>
      <c r="Z360" s="14"/>
      <c r="AA360" s="9"/>
      <c r="AB360" s="7"/>
      <c r="AC360" s="6"/>
      <c r="AD360" s="13"/>
      <c r="AE360" s="8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10"/>
      <c r="BE360" s="11"/>
      <c r="BF360" s="10"/>
      <c r="BG360" s="6"/>
      <c r="BH360" s="10"/>
      <c r="BI360" s="10"/>
      <c r="BJ360" s="10"/>
      <c r="BK360" s="10"/>
      <c r="BL360" s="10"/>
      <c r="BM360" s="10"/>
      <c r="BN360" s="10"/>
      <c r="BO360" s="15"/>
      <c r="BP360" s="2"/>
    </row>
    <row r="361" spans="9:68" x14ac:dyDescent="0.2">
      <c r="I361" s="11"/>
      <c r="J361" s="10"/>
      <c r="K361" s="6"/>
      <c r="L361" s="10"/>
      <c r="M361" s="10"/>
      <c r="N361" s="10"/>
      <c r="O361" s="10"/>
      <c r="P361" s="10"/>
      <c r="Q361" s="10"/>
      <c r="R361" s="10"/>
      <c r="S361" s="10"/>
      <c r="T361" s="14"/>
      <c r="U361" s="6"/>
      <c r="V361" s="14"/>
      <c r="W361" s="6"/>
      <c r="X361" s="14"/>
      <c r="Y361" s="6"/>
      <c r="Z361" s="14"/>
      <c r="AA361" s="9"/>
      <c r="AB361" s="7"/>
      <c r="AC361" s="6"/>
      <c r="AD361" s="13"/>
      <c r="AE361" s="8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10"/>
      <c r="BE361" s="11"/>
      <c r="BF361" s="10"/>
      <c r="BG361" s="6"/>
      <c r="BH361" s="10"/>
      <c r="BI361" s="10"/>
      <c r="BJ361" s="10"/>
      <c r="BK361" s="10"/>
      <c r="BL361" s="10"/>
      <c r="BM361" s="10"/>
      <c r="BN361" s="10"/>
      <c r="BO361" s="15"/>
      <c r="BP361" s="2"/>
    </row>
    <row r="362" spans="9:68" x14ac:dyDescent="0.2">
      <c r="I362" s="11"/>
      <c r="J362" s="10"/>
      <c r="K362" s="6"/>
      <c r="L362" s="10"/>
      <c r="M362" s="10"/>
      <c r="N362" s="10"/>
      <c r="O362" s="10"/>
      <c r="P362" s="10"/>
      <c r="Q362" s="10"/>
      <c r="R362" s="10"/>
      <c r="S362" s="10"/>
      <c r="T362" s="14"/>
      <c r="U362" s="6"/>
      <c r="V362" s="14"/>
      <c r="W362" s="6"/>
      <c r="X362" s="14"/>
      <c r="Y362" s="6"/>
      <c r="Z362" s="14"/>
      <c r="AA362" s="9"/>
      <c r="AB362" s="7"/>
      <c r="AC362" s="6"/>
      <c r="AD362" s="13"/>
      <c r="AE362" s="8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10"/>
      <c r="BE362" s="11"/>
      <c r="BF362" s="10"/>
      <c r="BG362" s="6"/>
      <c r="BH362" s="10"/>
      <c r="BI362" s="10"/>
      <c r="BJ362" s="10"/>
      <c r="BK362" s="10"/>
      <c r="BL362" s="10"/>
      <c r="BM362" s="10"/>
      <c r="BN362" s="10"/>
      <c r="BO362" s="15"/>
      <c r="BP362" s="2"/>
    </row>
    <row r="363" spans="9:68" x14ac:dyDescent="0.2">
      <c r="I363" s="11"/>
      <c r="J363" s="10"/>
      <c r="K363" s="6"/>
      <c r="L363" s="10"/>
      <c r="M363" s="10"/>
      <c r="N363" s="10"/>
      <c r="O363" s="10"/>
      <c r="P363" s="10"/>
      <c r="Q363" s="10"/>
      <c r="R363" s="10"/>
      <c r="S363" s="10"/>
      <c r="T363" s="14"/>
      <c r="U363" s="6"/>
      <c r="V363" s="14"/>
      <c r="W363" s="6"/>
      <c r="X363" s="14"/>
      <c r="Y363" s="6"/>
      <c r="Z363" s="14"/>
      <c r="AA363" s="9"/>
      <c r="AB363" s="7"/>
      <c r="AC363" s="6"/>
      <c r="AD363" s="13"/>
      <c r="AE363" s="8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10"/>
      <c r="BE363" s="11"/>
      <c r="BF363" s="10"/>
      <c r="BG363" s="6"/>
      <c r="BH363" s="10"/>
      <c r="BI363" s="10"/>
      <c r="BJ363" s="10"/>
      <c r="BK363" s="10"/>
      <c r="BL363" s="10"/>
      <c r="BM363" s="10"/>
      <c r="BN363" s="10"/>
      <c r="BO363" s="15"/>
      <c r="BP363" s="2"/>
    </row>
    <row r="364" spans="9:68" x14ac:dyDescent="0.2">
      <c r="I364" s="11"/>
      <c r="J364" s="10"/>
      <c r="K364" s="6"/>
      <c r="L364" s="10"/>
      <c r="M364" s="10"/>
      <c r="N364" s="10"/>
      <c r="O364" s="10"/>
      <c r="P364" s="10"/>
      <c r="Q364" s="10"/>
      <c r="R364" s="10"/>
      <c r="S364" s="10"/>
      <c r="T364" s="14"/>
      <c r="U364" s="6"/>
      <c r="V364" s="14"/>
      <c r="W364" s="6"/>
      <c r="X364" s="14"/>
      <c r="Y364" s="6"/>
      <c r="Z364" s="14"/>
      <c r="AA364" s="9"/>
      <c r="AB364" s="7"/>
      <c r="AC364" s="6"/>
      <c r="AD364" s="13"/>
      <c r="AE364" s="8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10"/>
      <c r="BE364" s="11"/>
      <c r="BF364" s="10"/>
      <c r="BG364" s="6"/>
      <c r="BH364" s="10"/>
      <c r="BI364" s="10"/>
      <c r="BJ364" s="10"/>
      <c r="BK364" s="10"/>
      <c r="BL364" s="10"/>
      <c r="BM364" s="10"/>
      <c r="BN364" s="10"/>
      <c r="BO364" s="15"/>
      <c r="BP364" s="2"/>
    </row>
    <row r="365" spans="9:68" x14ac:dyDescent="0.2">
      <c r="I365" s="11"/>
      <c r="J365" s="10"/>
      <c r="K365" s="6"/>
      <c r="L365" s="10"/>
      <c r="M365" s="10"/>
      <c r="N365" s="10"/>
      <c r="O365" s="10"/>
      <c r="P365" s="10"/>
      <c r="Q365" s="10"/>
      <c r="R365" s="10"/>
      <c r="S365" s="10"/>
      <c r="T365" s="14"/>
      <c r="U365" s="6"/>
      <c r="V365" s="14"/>
      <c r="W365" s="6"/>
      <c r="X365" s="14"/>
      <c r="Y365" s="6"/>
      <c r="Z365" s="14"/>
      <c r="AA365" s="9"/>
      <c r="AB365" s="7"/>
      <c r="AC365" s="6"/>
      <c r="AD365" s="13"/>
      <c r="AE365" s="8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10"/>
      <c r="BE365" s="11"/>
      <c r="BF365" s="10"/>
      <c r="BG365" s="6"/>
      <c r="BH365" s="10"/>
      <c r="BI365" s="10"/>
      <c r="BJ365" s="10"/>
      <c r="BK365" s="10"/>
      <c r="BL365" s="10"/>
      <c r="BM365" s="10"/>
      <c r="BN365" s="10"/>
      <c r="BO365" s="15"/>
      <c r="BP365" s="2"/>
    </row>
    <row r="366" spans="9:68" x14ac:dyDescent="0.2">
      <c r="I366" s="11"/>
      <c r="J366" s="10"/>
      <c r="K366" s="6"/>
      <c r="L366" s="10"/>
      <c r="M366" s="10"/>
      <c r="N366" s="10"/>
      <c r="O366" s="10"/>
      <c r="P366" s="10"/>
      <c r="Q366" s="10"/>
      <c r="R366" s="10"/>
      <c r="S366" s="10"/>
      <c r="T366" s="14"/>
      <c r="U366" s="6"/>
      <c r="V366" s="14"/>
      <c r="W366" s="6"/>
      <c r="X366" s="14"/>
      <c r="Y366" s="6"/>
      <c r="Z366" s="14"/>
      <c r="AA366" s="9"/>
      <c r="AB366" s="7"/>
      <c r="AC366" s="6"/>
      <c r="AD366" s="13"/>
      <c r="AE366" s="8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10"/>
      <c r="BE366" s="11"/>
      <c r="BF366" s="10"/>
      <c r="BG366" s="6"/>
      <c r="BH366" s="10"/>
      <c r="BI366" s="10"/>
      <c r="BJ366" s="10"/>
      <c r="BK366" s="10"/>
      <c r="BL366" s="10"/>
      <c r="BM366" s="10"/>
      <c r="BN366" s="10"/>
      <c r="BO366" s="15"/>
      <c r="BP366" s="2"/>
    </row>
    <row r="367" spans="9:68" x14ac:dyDescent="0.2">
      <c r="I367" s="11"/>
      <c r="J367" s="10"/>
      <c r="K367" s="6"/>
      <c r="L367" s="10"/>
      <c r="M367" s="10"/>
      <c r="N367" s="10"/>
      <c r="O367" s="10"/>
      <c r="P367" s="10"/>
      <c r="Q367" s="10"/>
      <c r="R367" s="10"/>
      <c r="S367" s="10"/>
      <c r="T367" s="14"/>
      <c r="U367" s="6"/>
      <c r="V367" s="14"/>
      <c r="W367" s="6"/>
      <c r="X367" s="14"/>
      <c r="Y367" s="6"/>
      <c r="Z367" s="14"/>
      <c r="AA367" s="9"/>
      <c r="AB367" s="7"/>
      <c r="AC367" s="6"/>
      <c r="AD367" s="13"/>
      <c r="AE367" s="8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10"/>
      <c r="BE367" s="11"/>
      <c r="BF367" s="10"/>
      <c r="BG367" s="6"/>
      <c r="BH367" s="10"/>
      <c r="BI367" s="10"/>
      <c r="BJ367" s="10"/>
      <c r="BK367" s="10"/>
      <c r="BL367" s="10"/>
      <c r="BM367" s="10"/>
      <c r="BN367" s="10"/>
      <c r="BO367" s="15"/>
      <c r="BP367" s="2"/>
    </row>
    <row r="368" spans="9:68" x14ac:dyDescent="0.2">
      <c r="I368" s="11"/>
      <c r="J368" s="10"/>
      <c r="K368" s="6"/>
      <c r="L368" s="10"/>
      <c r="M368" s="10"/>
      <c r="N368" s="10"/>
      <c r="O368" s="10"/>
      <c r="P368" s="10"/>
      <c r="Q368" s="10"/>
      <c r="R368" s="10"/>
      <c r="S368" s="10"/>
      <c r="T368" s="14"/>
      <c r="U368" s="6"/>
      <c r="V368" s="14"/>
      <c r="W368" s="6"/>
      <c r="X368" s="14"/>
      <c r="Y368" s="6"/>
      <c r="Z368" s="14"/>
      <c r="AA368" s="9"/>
      <c r="AB368" s="7"/>
      <c r="AC368" s="6"/>
      <c r="AD368" s="13"/>
      <c r="AE368" s="8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10"/>
      <c r="BE368" s="11"/>
      <c r="BF368" s="10"/>
      <c r="BG368" s="6"/>
      <c r="BH368" s="10"/>
      <c r="BI368" s="10"/>
      <c r="BJ368" s="10"/>
      <c r="BK368" s="10"/>
      <c r="BL368" s="10"/>
      <c r="BM368" s="10"/>
      <c r="BN368" s="10"/>
      <c r="BO368" s="15"/>
      <c r="BP368" s="2"/>
    </row>
    <row r="369" spans="9:68" x14ac:dyDescent="0.2">
      <c r="I369" s="11"/>
      <c r="J369" s="10"/>
      <c r="K369" s="6"/>
      <c r="L369" s="10"/>
      <c r="M369" s="10"/>
      <c r="N369" s="10"/>
      <c r="O369" s="10"/>
      <c r="P369" s="10"/>
      <c r="Q369" s="10"/>
      <c r="R369" s="10"/>
      <c r="S369" s="10"/>
      <c r="T369" s="14"/>
      <c r="U369" s="6"/>
      <c r="V369" s="14"/>
      <c r="W369" s="6"/>
      <c r="X369" s="14"/>
      <c r="Y369" s="6"/>
      <c r="Z369" s="14"/>
      <c r="AA369" s="9"/>
      <c r="AB369" s="7"/>
      <c r="AC369" s="6"/>
      <c r="AD369" s="13"/>
      <c r="AE369" s="8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10"/>
      <c r="BE369" s="11"/>
      <c r="BF369" s="10"/>
      <c r="BG369" s="6"/>
      <c r="BH369" s="10"/>
      <c r="BI369" s="10"/>
      <c r="BJ369" s="10"/>
      <c r="BK369" s="10"/>
      <c r="BL369" s="10"/>
      <c r="BM369" s="10"/>
      <c r="BN369" s="10"/>
      <c r="BO369" s="15"/>
      <c r="BP369" s="2"/>
    </row>
    <row r="370" spans="9:68" x14ac:dyDescent="0.2">
      <c r="I370" s="11"/>
      <c r="J370" s="10"/>
      <c r="K370" s="6"/>
      <c r="L370" s="10"/>
      <c r="M370" s="10"/>
      <c r="N370" s="10"/>
      <c r="O370" s="10"/>
      <c r="P370" s="10"/>
      <c r="Q370" s="10"/>
      <c r="R370" s="10"/>
      <c r="S370" s="10"/>
      <c r="T370" s="14"/>
      <c r="U370" s="6"/>
      <c r="V370" s="14"/>
      <c r="W370" s="6"/>
      <c r="X370" s="14"/>
      <c r="Y370" s="6"/>
      <c r="Z370" s="14"/>
      <c r="AA370" s="9"/>
      <c r="AB370" s="7"/>
      <c r="AC370" s="6"/>
      <c r="AD370" s="13"/>
      <c r="AE370" s="8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10"/>
      <c r="BE370" s="11"/>
      <c r="BF370" s="10"/>
      <c r="BG370" s="6"/>
      <c r="BH370" s="10"/>
      <c r="BI370" s="10"/>
      <c r="BJ370" s="10"/>
      <c r="BK370" s="10"/>
      <c r="BL370" s="10"/>
      <c r="BM370" s="10"/>
      <c r="BN370" s="10"/>
      <c r="BO370" s="15"/>
      <c r="BP370" s="2"/>
    </row>
    <row r="371" spans="9:68" x14ac:dyDescent="0.2">
      <c r="I371" s="11"/>
      <c r="J371" s="10"/>
      <c r="K371" s="6"/>
      <c r="L371" s="10"/>
      <c r="M371" s="10"/>
      <c r="N371" s="10"/>
      <c r="O371" s="10"/>
      <c r="P371" s="10"/>
      <c r="Q371" s="10"/>
      <c r="R371" s="10"/>
      <c r="S371" s="10"/>
      <c r="T371" s="14"/>
      <c r="U371" s="6"/>
      <c r="V371" s="14"/>
      <c r="W371" s="6"/>
      <c r="X371" s="14"/>
      <c r="Y371" s="6"/>
      <c r="Z371" s="14"/>
      <c r="AA371" s="9"/>
      <c r="AB371" s="7"/>
      <c r="AC371" s="6"/>
      <c r="AD371" s="13"/>
      <c r="AE371" s="8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10"/>
      <c r="BE371" s="11"/>
      <c r="BF371" s="10"/>
      <c r="BG371" s="6"/>
      <c r="BH371" s="10"/>
      <c r="BI371" s="10"/>
      <c r="BJ371" s="10"/>
      <c r="BK371" s="10"/>
      <c r="BL371" s="10"/>
      <c r="BM371" s="10"/>
      <c r="BN371" s="10"/>
      <c r="BO371" s="15"/>
      <c r="BP371" s="2"/>
    </row>
    <row r="372" spans="9:68" x14ac:dyDescent="0.2">
      <c r="I372" s="11"/>
      <c r="J372" s="10"/>
      <c r="K372" s="6"/>
      <c r="L372" s="10"/>
      <c r="M372" s="10"/>
      <c r="N372" s="10"/>
      <c r="O372" s="10"/>
      <c r="P372" s="10"/>
      <c r="Q372" s="10"/>
      <c r="R372" s="10"/>
      <c r="S372" s="10"/>
      <c r="T372" s="14"/>
      <c r="U372" s="6"/>
      <c r="V372" s="14"/>
      <c r="W372" s="6"/>
      <c r="X372" s="14"/>
      <c r="Y372" s="6"/>
      <c r="Z372" s="14"/>
      <c r="AA372" s="9"/>
      <c r="AB372" s="7"/>
      <c r="AC372" s="6"/>
      <c r="AD372" s="13"/>
      <c r="AE372" s="8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10"/>
      <c r="BE372" s="11"/>
      <c r="BF372" s="10"/>
      <c r="BG372" s="6"/>
      <c r="BH372" s="10"/>
      <c r="BI372" s="10"/>
      <c r="BJ372" s="10"/>
      <c r="BK372" s="10"/>
      <c r="BL372" s="10"/>
      <c r="BM372" s="10"/>
      <c r="BN372" s="10"/>
      <c r="BO372" s="15"/>
      <c r="BP372" s="2"/>
    </row>
    <row r="373" spans="9:68" x14ac:dyDescent="0.2">
      <c r="I373" s="11"/>
      <c r="J373" s="10"/>
      <c r="K373" s="6"/>
      <c r="L373" s="10"/>
      <c r="M373" s="10"/>
      <c r="N373" s="10"/>
      <c r="O373" s="10"/>
      <c r="P373" s="10"/>
      <c r="Q373" s="10"/>
      <c r="R373" s="10"/>
      <c r="S373" s="10"/>
      <c r="T373" s="14"/>
      <c r="U373" s="6"/>
      <c r="V373" s="14"/>
      <c r="W373" s="6"/>
      <c r="X373" s="14"/>
      <c r="Y373" s="6"/>
      <c r="Z373" s="14"/>
      <c r="AA373" s="9"/>
      <c r="AB373" s="7"/>
      <c r="AC373" s="6"/>
      <c r="AD373" s="13"/>
      <c r="AE373" s="8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10"/>
      <c r="BE373" s="11"/>
      <c r="BF373" s="10"/>
      <c r="BG373" s="6"/>
      <c r="BH373" s="10"/>
      <c r="BI373" s="10"/>
      <c r="BJ373" s="10"/>
      <c r="BK373" s="10"/>
      <c r="BL373" s="10"/>
      <c r="BM373" s="10"/>
      <c r="BN373" s="10"/>
      <c r="BO373" s="15"/>
      <c r="BP373" s="2"/>
    </row>
    <row r="374" spans="9:68" x14ac:dyDescent="0.2">
      <c r="I374" s="11"/>
      <c r="J374" s="10"/>
      <c r="K374" s="6"/>
      <c r="L374" s="10"/>
      <c r="M374" s="10"/>
      <c r="N374" s="10"/>
      <c r="O374" s="10"/>
      <c r="P374" s="10"/>
      <c r="Q374" s="10"/>
      <c r="R374" s="10"/>
      <c r="S374" s="10"/>
      <c r="T374" s="14"/>
      <c r="U374" s="6"/>
      <c r="V374" s="14"/>
      <c r="W374" s="6"/>
      <c r="X374" s="14"/>
      <c r="Y374" s="6"/>
      <c r="Z374" s="14"/>
      <c r="AA374" s="9"/>
      <c r="AB374" s="7"/>
      <c r="AC374" s="6"/>
      <c r="AD374" s="13"/>
      <c r="AE374" s="8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10"/>
      <c r="BE374" s="11"/>
      <c r="BF374" s="10"/>
      <c r="BG374" s="6"/>
      <c r="BH374" s="10"/>
      <c r="BI374" s="10"/>
      <c r="BJ374" s="10"/>
      <c r="BK374" s="10"/>
      <c r="BL374" s="10"/>
      <c r="BM374" s="10"/>
      <c r="BN374" s="10"/>
      <c r="BO374" s="15"/>
      <c r="BP374" s="2"/>
    </row>
    <row r="375" spans="9:68" x14ac:dyDescent="0.2">
      <c r="I375" s="11"/>
      <c r="J375" s="10"/>
      <c r="K375" s="6"/>
      <c r="L375" s="10"/>
      <c r="M375" s="10"/>
      <c r="N375" s="10"/>
      <c r="O375" s="10"/>
      <c r="P375" s="10"/>
      <c r="Q375" s="10"/>
      <c r="R375" s="10"/>
      <c r="S375" s="10"/>
      <c r="T375" s="14"/>
      <c r="U375" s="6"/>
      <c r="V375" s="14"/>
      <c r="W375" s="6"/>
      <c r="X375" s="14"/>
      <c r="Y375" s="6"/>
      <c r="Z375" s="14"/>
      <c r="AA375" s="9"/>
      <c r="AB375" s="7"/>
      <c r="AC375" s="6"/>
      <c r="AD375" s="13"/>
      <c r="AE375" s="8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10"/>
      <c r="BE375" s="11"/>
      <c r="BF375" s="10"/>
      <c r="BG375" s="6"/>
      <c r="BH375" s="10"/>
      <c r="BI375" s="10"/>
      <c r="BJ375" s="10"/>
      <c r="BK375" s="10"/>
      <c r="BL375" s="10"/>
      <c r="BM375" s="10"/>
      <c r="BN375" s="10"/>
      <c r="BO375" s="15"/>
      <c r="BP375" s="2"/>
    </row>
    <row r="376" spans="9:68" x14ac:dyDescent="0.2">
      <c r="I376" s="11"/>
      <c r="J376" s="10"/>
      <c r="K376" s="6"/>
      <c r="L376" s="10"/>
      <c r="M376" s="10"/>
      <c r="N376" s="10"/>
      <c r="O376" s="10"/>
      <c r="P376" s="10"/>
      <c r="Q376" s="10"/>
      <c r="R376" s="10"/>
      <c r="S376" s="10"/>
      <c r="T376" s="14"/>
      <c r="U376" s="6"/>
      <c r="V376" s="14"/>
      <c r="W376" s="6"/>
      <c r="X376" s="14"/>
      <c r="Y376" s="6"/>
      <c r="Z376" s="14"/>
      <c r="AA376" s="9"/>
      <c r="AB376" s="7"/>
      <c r="AC376" s="6"/>
      <c r="AD376" s="13"/>
      <c r="AE376" s="8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10"/>
      <c r="BE376" s="11"/>
      <c r="BF376" s="10"/>
      <c r="BG376" s="6"/>
      <c r="BH376" s="10"/>
      <c r="BI376" s="10"/>
      <c r="BJ376" s="10"/>
      <c r="BK376" s="10"/>
      <c r="BL376" s="10"/>
      <c r="BM376" s="10"/>
      <c r="BN376" s="10"/>
      <c r="BO376" s="15"/>
      <c r="BP376" s="2"/>
    </row>
    <row r="377" spans="9:68" x14ac:dyDescent="0.2">
      <c r="I377" s="11"/>
      <c r="J377" s="10"/>
      <c r="K377" s="6"/>
      <c r="L377" s="10"/>
      <c r="M377" s="10"/>
      <c r="N377" s="10"/>
      <c r="O377" s="10"/>
      <c r="P377" s="10"/>
      <c r="Q377" s="10"/>
      <c r="R377" s="10"/>
      <c r="S377" s="10"/>
      <c r="T377" s="14"/>
      <c r="U377" s="6"/>
      <c r="V377" s="14"/>
      <c r="W377" s="6"/>
      <c r="X377" s="14"/>
      <c r="Y377" s="6"/>
      <c r="Z377" s="14"/>
      <c r="AA377" s="9"/>
      <c r="AB377" s="7"/>
      <c r="AC377" s="6"/>
      <c r="AD377" s="13"/>
      <c r="AE377" s="8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10"/>
      <c r="BE377" s="11"/>
      <c r="BF377" s="10"/>
      <c r="BG377" s="6"/>
      <c r="BH377" s="10"/>
      <c r="BI377" s="10"/>
      <c r="BJ377" s="10"/>
      <c r="BK377" s="10"/>
      <c r="BL377" s="10"/>
      <c r="BM377" s="10"/>
      <c r="BN377" s="10"/>
      <c r="BO377" s="15"/>
      <c r="BP377" s="2"/>
    </row>
    <row r="378" spans="9:68" x14ac:dyDescent="0.2">
      <c r="I378" s="11"/>
      <c r="J378" s="10"/>
      <c r="K378" s="6"/>
      <c r="L378" s="10"/>
      <c r="M378" s="10"/>
      <c r="N378" s="10"/>
      <c r="O378" s="10"/>
      <c r="P378" s="10"/>
      <c r="Q378" s="10"/>
      <c r="R378" s="10"/>
      <c r="S378" s="10"/>
      <c r="T378" s="14"/>
      <c r="U378" s="6"/>
      <c r="V378" s="14"/>
      <c r="W378" s="6"/>
      <c r="X378" s="14"/>
      <c r="Y378" s="6"/>
      <c r="Z378" s="14"/>
      <c r="AA378" s="9"/>
      <c r="AB378" s="7"/>
      <c r="AC378" s="6"/>
      <c r="AD378" s="13"/>
      <c r="AE378" s="8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10"/>
      <c r="BE378" s="11"/>
      <c r="BF378" s="10"/>
      <c r="BG378" s="6"/>
      <c r="BH378" s="10"/>
      <c r="BI378" s="10"/>
      <c r="BJ378" s="10"/>
      <c r="BK378" s="10"/>
      <c r="BL378" s="10"/>
      <c r="BM378" s="10"/>
      <c r="BN378" s="10"/>
      <c r="BO378" s="15"/>
      <c r="BP378" s="2"/>
    </row>
    <row r="379" spans="9:68" x14ac:dyDescent="0.2">
      <c r="I379" s="11"/>
      <c r="J379" s="10"/>
      <c r="K379" s="6"/>
      <c r="L379" s="10"/>
      <c r="M379" s="10"/>
      <c r="N379" s="10"/>
      <c r="O379" s="10"/>
      <c r="P379" s="10"/>
      <c r="Q379" s="10"/>
      <c r="R379" s="10"/>
      <c r="S379" s="10"/>
      <c r="T379" s="14"/>
      <c r="U379" s="6"/>
      <c r="V379" s="14"/>
      <c r="W379" s="6"/>
      <c r="X379" s="14"/>
      <c r="Y379" s="6"/>
      <c r="Z379" s="14"/>
      <c r="AA379" s="9"/>
      <c r="AB379" s="7"/>
      <c r="AC379" s="6"/>
      <c r="AD379" s="13"/>
      <c r="AE379" s="8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10"/>
      <c r="BE379" s="11"/>
      <c r="BF379" s="10"/>
      <c r="BG379" s="6"/>
      <c r="BH379" s="10"/>
      <c r="BI379" s="10"/>
      <c r="BJ379" s="10"/>
      <c r="BK379" s="10"/>
      <c r="BL379" s="10"/>
      <c r="BM379" s="10"/>
      <c r="BN379" s="10"/>
      <c r="BO379" s="15"/>
      <c r="BP379" s="2"/>
    </row>
    <row r="380" spans="9:68" x14ac:dyDescent="0.2"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BE380" s="11"/>
      <c r="BF380" s="10"/>
      <c r="BG380" s="6"/>
      <c r="BH380" s="10"/>
      <c r="BI380" s="10"/>
      <c r="BJ380" s="10"/>
      <c r="BK380" s="10"/>
      <c r="BL380" s="10"/>
      <c r="BM380" s="10"/>
      <c r="BN380" s="10"/>
      <c r="BO380" s="15"/>
      <c r="BP380" s="2"/>
    </row>
    <row r="381" spans="9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BE381" s="11"/>
      <c r="BF381" s="10"/>
      <c r="BG381" s="6"/>
      <c r="BH381" s="10"/>
      <c r="BI381" s="10"/>
      <c r="BJ381" s="10"/>
      <c r="BK381" s="10"/>
      <c r="BL381" s="10"/>
      <c r="BM381" s="10"/>
      <c r="BN381" s="10"/>
      <c r="BO381" s="15"/>
      <c r="BP381" s="2"/>
    </row>
    <row r="382" spans="9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BE382" s="11"/>
      <c r="BF382" s="10"/>
      <c r="BG382" s="6"/>
      <c r="BH382" s="10"/>
      <c r="BI382" s="10"/>
      <c r="BJ382" s="10"/>
      <c r="BK382" s="10"/>
      <c r="BL382" s="10"/>
      <c r="BM382" s="10"/>
      <c r="BN382" s="10"/>
      <c r="BO382" s="15"/>
      <c r="BP382" s="2"/>
    </row>
    <row r="383" spans="9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BE383" s="11"/>
      <c r="BF383" s="10"/>
      <c r="BG383" s="6"/>
      <c r="BH383" s="10"/>
      <c r="BI383" s="10"/>
      <c r="BJ383" s="10"/>
      <c r="BK383" s="10"/>
      <c r="BL383" s="10"/>
      <c r="BM383" s="10"/>
      <c r="BN383" s="10"/>
      <c r="BO383" s="15"/>
      <c r="BP383" s="2"/>
    </row>
    <row r="384" spans="9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BE384" s="11"/>
      <c r="BF384" s="10"/>
      <c r="BG384" s="6"/>
      <c r="BH384" s="10"/>
      <c r="BI384" s="10"/>
      <c r="BJ384" s="10"/>
      <c r="BK384" s="10"/>
      <c r="BL384" s="10"/>
      <c r="BM384" s="10"/>
      <c r="BN384" s="10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BE385" s="11"/>
      <c r="BF385" s="10"/>
      <c r="BG385" s="6"/>
      <c r="BH385" s="10"/>
      <c r="BI385" s="10"/>
      <c r="BJ385" s="10"/>
      <c r="BK385" s="10"/>
      <c r="BL385" s="10"/>
      <c r="BM385" s="10"/>
      <c r="BN385" s="10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BE386" s="11"/>
      <c r="BF386" s="10"/>
      <c r="BG386" s="6"/>
      <c r="BH386" s="10"/>
      <c r="BI386" s="10"/>
      <c r="BJ386" s="10"/>
      <c r="BK386" s="10"/>
      <c r="BL386" s="10"/>
      <c r="BM386" s="10"/>
      <c r="BN386" s="10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BE387" s="11"/>
      <c r="BF387" s="10"/>
      <c r="BG387" s="6"/>
      <c r="BH387" s="10"/>
      <c r="BI387" s="10"/>
      <c r="BJ387" s="10"/>
      <c r="BK387" s="10"/>
      <c r="BL387" s="10"/>
      <c r="BM387" s="10"/>
      <c r="BN387" s="10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BE388" s="11"/>
      <c r="BF388" s="10"/>
      <c r="BG388" s="6"/>
      <c r="BH388" s="10"/>
      <c r="BI388" s="10"/>
      <c r="BJ388" s="10"/>
      <c r="BK388" s="10"/>
      <c r="BL388" s="10"/>
      <c r="BM388" s="10"/>
      <c r="BN388" s="10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BE389" s="11"/>
      <c r="BF389" s="10"/>
      <c r="BG389" s="6"/>
      <c r="BH389" s="10"/>
      <c r="BI389" s="10"/>
      <c r="BJ389" s="10"/>
      <c r="BK389" s="10"/>
      <c r="BL389" s="10"/>
      <c r="BM389" s="10"/>
      <c r="BN389" s="10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BE390" s="11"/>
      <c r="BF390" s="10"/>
      <c r="BG390" s="6"/>
      <c r="BH390" s="10"/>
      <c r="BI390" s="10"/>
      <c r="BJ390" s="10"/>
      <c r="BK390" s="10"/>
      <c r="BL390" s="10"/>
      <c r="BM390" s="10"/>
      <c r="BN390" s="10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BE391" s="11"/>
      <c r="BF391" s="10"/>
      <c r="BG391" s="6"/>
      <c r="BH391" s="10"/>
      <c r="BI391" s="10"/>
      <c r="BJ391" s="10"/>
      <c r="BK391" s="10"/>
      <c r="BL391" s="10"/>
      <c r="BM391" s="10"/>
      <c r="BN391" s="10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BE392" s="11"/>
      <c r="BF392" s="10"/>
      <c r="BG392" s="6"/>
      <c r="BH392" s="10"/>
      <c r="BI392" s="10"/>
      <c r="BJ392" s="10"/>
      <c r="BK392" s="10"/>
      <c r="BL392" s="10"/>
      <c r="BM392" s="10"/>
      <c r="BN392" s="10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BE393" s="11"/>
      <c r="BF393" s="10"/>
      <c r="BG393" s="6"/>
      <c r="BH393" s="10"/>
      <c r="BI393" s="10"/>
      <c r="BJ393" s="10"/>
      <c r="BK393" s="10"/>
      <c r="BL393" s="10"/>
      <c r="BM393" s="10"/>
      <c r="BN393" s="10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BE394" s="11"/>
      <c r="BF394" s="10"/>
      <c r="BG394" s="6"/>
      <c r="BH394" s="10"/>
      <c r="BI394" s="10"/>
      <c r="BJ394" s="10"/>
      <c r="BK394" s="10"/>
      <c r="BL394" s="10"/>
      <c r="BM394" s="10"/>
      <c r="BN394" s="10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BE395" s="11"/>
      <c r="BF395" s="10"/>
      <c r="BG395" s="6"/>
      <c r="BH395" s="10"/>
      <c r="BI395" s="10"/>
      <c r="BJ395" s="10"/>
      <c r="BK395" s="10"/>
      <c r="BL395" s="10"/>
      <c r="BM395" s="10"/>
      <c r="BN395" s="10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BE396" s="11"/>
      <c r="BF396" s="10"/>
      <c r="BG396" s="6"/>
      <c r="BH396" s="10"/>
      <c r="BI396" s="10"/>
      <c r="BJ396" s="10"/>
      <c r="BK396" s="10"/>
      <c r="BL396" s="10"/>
      <c r="BM396" s="10"/>
      <c r="BN396" s="10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BE397" s="11"/>
      <c r="BF397" s="10"/>
      <c r="BG397" s="6"/>
      <c r="BH397" s="10"/>
      <c r="BI397" s="10"/>
      <c r="BJ397" s="10"/>
      <c r="BK397" s="10"/>
      <c r="BL397" s="10"/>
      <c r="BM397" s="10"/>
      <c r="BN397" s="10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BE398" s="11"/>
      <c r="BF398" s="10"/>
      <c r="BG398" s="6"/>
      <c r="BH398" s="10"/>
      <c r="BI398" s="10"/>
      <c r="BJ398" s="10"/>
      <c r="BK398" s="10"/>
      <c r="BL398" s="10"/>
      <c r="BM398" s="10"/>
      <c r="BN398" s="10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BE399" s="11"/>
      <c r="BF399" s="10"/>
      <c r="BG399" s="6"/>
      <c r="BH399" s="10"/>
      <c r="BI399" s="10"/>
      <c r="BJ399" s="10"/>
      <c r="BK399" s="10"/>
      <c r="BL399" s="10"/>
      <c r="BM399" s="10"/>
      <c r="BN399" s="10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BE400" s="11"/>
      <c r="BF400" s="10"/>
      <c r="BG400" s="6"/>
      <c r="BH400" s="10"/>
      <c r="BI400" s="10"/>
      <c r="BJ400" s="10"/>
      <c r="BK400" s="10"/>
      <c r="BL400" s="10"/>
      <c r="BM400" s="10"/>
      <c r="BN400" s="10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BE401" s="11"/>
      <c r="BF401" s="10"/>
      <c r="BG401" s="6"/>
      <c r="BH401" s="10"/>
      <c r="BI401" s="10"/>
      <c r="BJ401" s="10"/>
      <c r="BK401" s="10"/>
      <c r="BL401" s="10"/>
      <c r="BM401" s="10"/>
      <c r="BN401" s="10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BE402" s="11"/>
      <c r="BF402" s="10"/>
      <c r="BG402" s="6"/>
      <c r="BH402" s="10"/>
      <c r="BI402" s="10"/>
      <c r="BJ402" s="10"/>
      <c r="BK402" s="10"/>
      <c r="BL402" s="10"/>
      <c r="BM402" s="10"/>
      <c r="BN402" s="10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BE403" s="11"/>
      <c r="BF403" s="10"/>
      <c r="BG403" s="6"/>
      <c r="BH403" s="10"/>
      <c r="BI403" s="10"/>
      <c r="BJ403" s="10"/>
      <c r="BK403" s="10"/>
      <c r="BL403" s="10"/>
      <c r="BM403" s="10"/>
      <c r="BN403" s="10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BE404" s="11"/>
      <c r="BF404" s="10"/>
      <c r="BG404" s="6"/>
      <c r="BH404" s="10"/>
      <c r="BI404" s="10"/>
      <c r="BJ404" s="10"/>
      <c r="BK404" s="10"/>
      <c r="BL404" s="10"/>
      <c r="BM404" s="10"/>
      <c r="BN404" s="10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BE405" s="11"/>
      <c r="BF405" s="10"/>
      <c r="BG405" s="6"/>
      <c r="BH405" s="10"/>
      <c r="BI405" s="10"/>
      <c r="BJ405" s="10"/>
      <c r="BK405" s="10"/>
      <c r="BL405" s="10"/>
      <c r="BM405" s="10"/>
      <c r="BN405" s="10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BE406" s="11"/>
      <c r="BF406" s="10"/>
      <c r="BG406" s="6"/>
      <c r="BH406" s="10"/>
      <c r="BI406" s="10"/>
      <c r="BJ406" s="10"/>
      <c r="BK406" s="10"/>
      <c r="BL406" s="10"/>
      <c r="BM406" s="10"/>
      <c r="BN406" s="10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BE407" s="11"/>
      <c r="BF407" s="10"/>
      <c r="BG407" s="6"/>
      <c r="BH407" s="10"/>
      <c r="BI407" s="10"/>
      <c r="BJ407" s="10"/>
      <c r="BK407" s="10"/>
      <c r="BL407" s="10"/>
      <c r="BM407" s="10"/>
      <c r="BN407" s="10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BE408" s="11"/>
      <c r="BF408" s="10"/>
      <c r="BG408" s="6"/>
      <c r="BH408" s="10"/>
      <c r="BI408" s="10"/>
      <c r="BJ408" s="10"/>
      <c r="BK408" s="10"/>
      <c r="BL408" s="10"/>
      <c r="BM408" s="10"/>
      <c r="BN408" s="10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BE409" s="11"/>
      <c r="BF409" s="10"/>
      <c r="BG409" s="6"/>
      <c r="BH409" s="10"/>
      <c r="BI409" s="10"/>
      <c r="BJ409" s="10"/>
      <c r="BK409" s="10"/>
      <c r="BL409" s="10"/>
      <c r="BM409" s="10"/>
      <c r="BN409" s="10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BE410" s="11"/>
      <c r="BF410" s="10"/>
      <c r="BG410" s="6"/>
      <c r="BH410" s="10"/>
      <c r="BI410" s="10"/>
      <c r="BJ410" s="10"/>
      <c r="BK410" s="10"/>
      <c r="BL410" s="10"/>
      <c r="BM410" s="10"/>
      <c r="BN410" s="10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BE411" s="11"/>
      <c r="BF411" s="10"/>
      <c r="BG411" s="6"/>
      <c r="BH411" s="10"/>
      <c r="BI411" s="10"/>
      <c r="BJ411" s="10"/>
      <c r="BK411" s="10"/>
      <c r="BL411" s="10"/>
      <c r="BM411" s="10"/>
      <c r="BN411" s="10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BE412" s="11"/>
      <c r="BF412" s="10"/>
      <c r="BG412" s="6"/>
      <c r="BH412" s="10"/>
      <c r="BI412" s="10"/>
      <c r="BJ412" s="10"/>
      <c r="BK412" s="10"/>
      <c r="BL412" s="10"/>
      <c r="BM412" s="10"/>
      <c r="BN412" s="10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BE413" s="11"/>
      <c r="BF413" s="10"/>
      <c r="BG413" s="6"/>
      <c r="BH413" s="10"/>
      <c r="BI413" s="10"/>
      <c r="BJ413" s="10"/>
      <c r="BK413" s="10"/>
      <c r="BL413" s="10"/>
      <c r="BM413" s="10"/>
      <c r="BN413" s="10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BE414" s="11"/>
      <c r="BF414" s="10"/>
      <c r="BG414" s="6"/>
      <c r="BH414" s="10"/>
      <c r="BI414" s="10"/>
      <c r="BJ414" s="10"/>
      <c r="BK414" s="10"/>
      <c r="BL414" s="10"/>
      <c r="BM414" s="10"/>
      <c r="BN414" s="10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BE415" s="11"/>
      <c r="BF415" s="10"/>
      <c r="BG415" s="6"/>
      <c r="BH415" s="10"/>
      <c r="BI415" s="10"/>
      <c r="BJ415" s="10"/>
      <c r="BK415" s="10"/>
      <c r="BL415" s="10"/>
      <c r="BM415" s="10"/>
      <c r="BN415" s="10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BE416" s="11"/>
      <c r="BF416" s="10"/>
      <c r="BG416" s="6"/>
      <c r="BH416" s="10"/>
      <c r="BI416" s="10"/>
      <c r="BJ416" s="10"/>
      <c r="BK416" s="10"/>
      <c r="BL416" s="10"/>
      <c r="BM416" s="10"/>
      <c r="BN416" s="10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BE417" s="11"/>
      <c r="BF417" s="10"/>
      <c r="BG417" s="6"/>
      <c r="BH417" s="10"/>
      <c r="BI417" s="10"/>
      <c r="BJ417" s="10"/>
      <c r="BK417" s="10"/>
      <c r="BL417" s="10"/>
      <c r="BM417" s="10"/>
      <c r="BN417" s="10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BE418" s="11"/>
      <c r="BF418" s="10"/>
      <c r="BG418" s="6"/>
      <c r="BH418" s="10"/>
      <c r="BI418" s="10"/>
      <c r="BJ418" s="10"/>
      <c r="BK418" s="10"/>
      <c r="BL418" s="10"/>
      <c r="BM418" s="10"/>
      <c r="BN418" s="10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BE419" s="11"/>
      <c r="BF419" s="10"/>
      <c r="BG419" s="6"/>
      <c r="BH419" s="10"/>
      <c r="BI419" s="10"/>
      <c r="BJ419" s="10"/>
      <c r="BK419" s="10"/>
      <c r="BL419" s="10"/>
      <c r="BM419" s="10"/>
      <c r="BN419" s="10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BE420" s="11"/>
      <c r="BF420" s="10"/>
      <c r="BG420" s="6"/>
      <c r="BH420" s="10"/>
      <c r="BI420" s="10"/>
      <c r="BJ420" s="10"/>
      <c r="BK420" s="10"/>
      <c r="BL420" s="10"/>
      <c r="BM420" s="10"/>
      <c r="BN420" s="10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BE421" s="11"/>
      <c r="BF421" s="10"/>
      <c r="BG421" s="6"/>
      <c r="BH421" s="10"/>
      <c r="BI421" s="10"/>
      <c r="BJ421" s="10"/>
      <c r="BK421" s="10"/>
      <c r="BL421" s="10"/>
      <c r="BM421" s="10"/>
      <c r="BN421" s="10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BE422" s="11"/>
      <c r="BF422" s="10"/>
      <c r="BG422" s="6"/>
      <c r="BH422" s="10"/>
      <c r="BI422" s="10"/>
      <c r="BJ422" s="10"/>
      <c r="BK422" s="10"/>
      <c r="BL422" s="10"/>
      <c r="BM422" s="10"/>
      <c r="BN422" s="10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BE423" s="11"/>
      <c r="BF423" s="10"/>
      <c r="BG423" s="6"/>
      <c r="BH423" s="10"/>
      <c r="BI423" s="10"/>
      <c r="BJ423" s="10"/>
      <c r="BK423" s="10"/>
      <c r="BL423" s="10"/>
      <c r="BM423" s="10"/>
      <c r="BN423" s="10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BE424" s="11"/>
      <c r="BF424" s="10"/>
      <c r="BG424" s="6"/>
      <c r="BH424" s="10"/>
      <c r="BI424" s="10"/>
      <c r="BJ424" s="10"/>
      <c r="BK424" s="10"/>
      <c r="BL424" s="10"/>
      <c r="BM424" s="10"/>
      <c r="BN424" s="10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BE425" s="11"/>
      <c r="BF425" s="10"/>
      <c r="BG425" s="6"/>
      <c r="BH425" s="10"/>
      <c r="BI425" s="10"/>
      <c r="BJ425" s="10"/>
      <c r="BK425" s="10"/>
      <c r="BL425" s="10"/>
      <c r="BM425" s="10"/>
      <c r="BN425" s="10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BE426" s="11"/>
      <c r="BF426" s="10"/>
      <c r="BG426" s="6"/>
      <c r="BH426" s="10"/>
      <c r="BI426" s="10"/>
      <c r="BJ426" s="10"/>
      <c r="BK426" s="10"/>
      <c r="BL426" s="10"/>
      <c r="BM426" s="10"/>
      <c r="BN426" s="10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BE427" s="11"/>
      <c r="BF427" s="10"/>
      <c r="BG427" s="6"/>
      <c r="BH427" s="10"/>
      <c r="BI427" s="10"/>
      <c r="BJ427" s="10"/>
      <c r="BK427" s="10"/>
      <c r="BL427" s="10"/>
      <c r="BM427" s="10"/>
      <c r="BN427" s="10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BE428" s="11"/>
      <c r="BF428" s="10"/>
      <c r="BG428" s="6"/>
      <c r="BH428" s="10"/>
      <c r="BI428" s="10"/>
      <c r="BJ428" s="10"/>
      <c r="BK428" s="10"/>
      <c r="BL428" s="10"/>
      <c r="BM428" s="10"/>
      <c r="BN428" s="10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BE429" s="11"/>
      <c r="BF429" s="10"/>
      <c r="BG429" s="6"/>
      <c r="BH429" s="10"/>
      <c r="BI429" s="10"/>
      <c r="BJ429" s="10"/>
      <c r="BK429" s="10"/>
      <c r="BL429" s="10"/>
      <c r="BM429" s="10"/>
      <c r="BN429" s="10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BE430" s="11"/>
      <c r="BF430" s="10"/>
      <c r="BG430" s="6"/>
      <c r="BH430" s="10"/>
      <c r="BI430" s="10"/>
      <c r="BJ430" s="10"/>
      <c r="BK430" s="10"/>
      <c r="BL430" s="10"/>
      <c r="BM430" s="10"/>
      <c r="BN430" s="10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BE431" s="11"/>
      <c r="BF431" s="10"/>
      <c r="BG431" s="6"/>
      <c r="BH431" s="10"/>
      <c r="BI431" s="10"/>
      <c r="BJ431" s="10"/>
      <c r="BK431" s="10"/>
      <c r="BL431" s="10"/>
      <c r="BM431" s="10"/>
      <c r="BN431" s="10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BE432" s="11"/>
      <c r="BF432" s="10"/>
      <c r="BG432" s="6"/>
      <c r="BH432" s="10"/>
      <c r="BI432" s="10"/>
      <c r="BJ432" s="10"/>
      <c r="BK432" s="10"/>
      <c r="BL432" s="10"/>
      <c r="BM432" s="10"/>
      <c r="BN432" s="10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BE433" s="11"/>
      <c r="BF433" s="10"/>
      <c r="BG433" s="6"/>
      <c r="BH433" s="10"/>
      <c r="BI433" s="10"/>
      <c r="BJ433" s="10"/>
      <c r="BK433" s="10"/>
      <c r="BL433" s="10"/>
      <c r="BM433" s="10"/>
      <c r="BN433" s="10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BE434" s="11"/>
      <c r="BF434" s="10"/>
      <c r="BG434" s="6"/>
      <c r="BH434" s="10"/>
      <c r="BI434" s="10"/>
      <c r="BJ434" s="10"/>
      <c r="BK434" s="10"/>
      <c r="BL434" s="10"/>
      <c r="BM434" s="10"/>
      <c r="BN434" s="10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BE435" s="11"/>
      <c r="BF435" s="10"/>
      <c r="BG435" s="6"/>
      <c r="BH435" s="10"/>
      <c r="BI435" s="10"/>
      <c r="BJ435" s="10"/>
      <c r="BK435" s="10"/>
      <c r="BL435" s="10"/>
      <c r="BM435" s="10"/>
      <c r="BN435" s="10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BE436" s="11"/>
      <c r="BF436" s="10"/>
      <c r="BG436" s="6"/>
      <c r="BH436" s="10"/>
      <c r="BI436" s="10"/>
      <c r="BJ436" s="10"/>
      <c r="BK436" s="10"/>
      <c r="BL436" s="10"/>
      <c r="BM436" s="10"/>
      <c r="BN436" s="10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BE437" s="11"/>
      <c r="BF437" s="10"/>
      <c r="BG437" s="6"/>
      <c r="BH437" s="10"/>
      <c r="BI437" s="10"/>
      <c r="BJ437" s="10"/>
      <c r="BK437" s="10"/>
      <c r="BL437" s="10"/>
      <c r="BM437" s="10"/>
      <c r="BN437" s="10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BE438" s="11"/>
      <c r="BF438" s="10"/>
      <c r="BG438" s="6"/>
      <c r="BH438" s="10"/>
      <c r="BI438" s="10"/>
      <c r="BJ438" s="10"/>
      <c r="BK438" s="10"/>
      <c r="BL438" s="10"/>
      <c r="BM438" s="10"/>
      <c r="BN438" s="10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BE439" s="11"/>
      <c r="BF439" s="10"/>
      <c r="BG439" s="6"/>
      <c r="BH439" s="10"/>
      <c r="BI439" s="10"/>
      <c r="BJ439" s="10"/>
      <c r="BK439" s="10"/>
      <c r="BL439" s="10"/>
      <c r="BM439" s="10"/>
      <c r="BN439" s="10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BE440" s="11"/>
      <c r="BF440" s="10"/>
      <c r="BG440" s="6"/>
      <c r="BH440" s="10"/>
      <c r="BI440" s="10"/>
      <c r="BJ440" s="10"/>
      <c r="BK440" s="10"/>
      <c r="BL440" s="10"/>
      <c r="BM440" s="10"/>
      <c r="BN440" s="10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BE441" s="11"/>
      <c r="BF441" s="10"/>
      <c r="BG441" s="6"/>
      <c r="BH441" s="10"/>
      <c r="BI441" s="10"/>
      <c r="BJ441" s="10"/>
      <c r="BK441" s="10"/>
      <c r="BL441" s="10"/>
      <c r="BM441" s="10"/>
      <c r="BN441" s="10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BE442" s="11"/>
      <c r="BF442" s="10"/>
      <c r="BG442" s="6"/>
      <c r="BH442" s="10"/>
      <c r="BI442" s="10"/>
      <c r="BJ442" s="10"/>
      <c r="BK442" s="10"/>
      <c r="BL442" s="10"/>
      <c r="BM442" s="10"/>
      <c r="BN442" s="10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BE443" s="11"/>
      <c r="BF443" s="10"/>
      <c r="BG443" s="6"/>
      <c r="BH443" s="10"/>
      <c r="BI443" s="10"/>
      <c r="BJ443" s="10"/>
      <c r="BK443" s="10"/>
      <c r="BL443" s="10"/>
      <c r="BM443" s="10"/>
      <c r="BN443" s="10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BE444" s="11"/>
      <c r="BF444" s="10"/>
      <c r="BG444" s="6"/>
      <c r="BH444" s="10"/>
      <c r="BI444" s="10"/>
      <c r="BJ444" s="10"/>
      <c r="BK444" s="10"/>
      <c r="BL444" s="10"/>
      <c r="BM444" s="10"/>
      <c r="BN444" s="10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BE445" s="11"/>
      <c r="BF445" s="10"/>
      <c r="BG445" s="6"/>
      <c r="BH445" s="10"/>
      <c r="BI445" s="10"/>
      <c r="BJ445" s="10"/>
      <c r="BK445" s="10"/>
      <c r="BL445" s="10"/>
      <c r="BM445" s="10"/>
      <c r="BN445" s="10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BE446" s="11"/>
      <c r="BF446" s="10"/>
      <c r="BG446" s="6"/>
      <c r="BH446" s="10"/>
      <c r="BI446" s="10"/>
      <c r="BJ446" s="10"/>
      <c r="BK446" s="10"/>
      <c r="BL446" s="10"/>
      <c r="BM446" s="10"/>
      <c r="BN446" s="10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BE447" s="11"/>
      <c r="BF447" s="10"/>
      <c r="BG447" s="6"/>
      <c r="BH447" s="10"/>
      <c r="BI447" s="10"/>
      <c r="BJ447" s="10"/>
      <c r="BK447" s="10"/>
      <c r="BL447" s="10"/>
      <c r="BM447" s="10"/>
      <c r="BN447" s="10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BE448" s="11"/>
      <c r="BF448" s="10"/>
      <c r="BG448" s="6"/>
      <c r="BH448" s="10"/>
      <c r="BI448" s="10"/>
      <c r="BJ448" s="10"/>
      <c r="BK448" s="10"/>
      <c r="BL448" s="10"/>
      <c r="BM448" s="10"/>
      <c r="BN448" s="10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BE449" s="11"/>
      <c r="BF449" s="10"/>
      <c r="BG449" s="6"/>
      <c r="BH449" s="10"/>
      <c r="BI449" s="10"/>
      <c r="BJ449" s="10"/>
      <c r="BK449" s="10"/>
      <c r="BL449" s="10"/>
      <c r="BM449" s="10"/>
      <c r="BN449" s="10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BE450" s="11"/>
      <c r="BF450" s="10"/>
      <c r="BG450" s="6"/>
      <c r="BH450" s="10"/>
      <c r="BI450" s="10"/>
      <c r="BJ450" s="10"/>
      <c r="BK450" s="10"/>
      <c r="BL450" s="10"/>
      <c r="BM450" s="10"/>
      <c r="BN450" s="10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BE451" s="11"/>
      <c r="BF451" s="10"/>
      <c r="BG451" s="6"/>
      <c r="BH451" s="10"/>
      <c r="BI451" s="10"/>
      <c r="BJ451" s="10"/>
      <c r="BK451" s="10"/>
      <c r="BL451" s="10"/>
      <c r="BM451" s="10"/>
      <c r="BN451" s="10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BE452" s="11"/>
      <c r="BF452" s="10"/>
      <c r="BG452" s="6"/>
      <c r="BH452" s="10"/>
      <c r="BI452" s="10"/>
      <c r="BJ452" s="10"/>
      <c r="BK452" s="10"/>
      <c r="BL452" s="10"/>
      <c r="BM452" s="10"/>
      <c r="BN452" s="10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BE453" s="11"/>
      <c r="BF453" s="10"/>
      <c r="BG453" s="6"/>
      <c r="BH453" s="10"/>
      <c r="BI453" s="10"/>
      <c r="BJ453" s="10"/>
      <c r="BK453" s="10"/>
      <c r="BL453" s="10"/>
      <c r="BM453" s="10"/>
      <c r="BN453" s="10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BE454" s="11"/>
      <c r="BF454" s="10"/>
      <c r="BG454" s="6"/>
      <c r="BH454" s="10"/>
      <c r="BI454" s="10"/>
      <c r="BJ454" s="10"/>
      <c r="BK454" s="10"/>
      <c r="BL454" s="10"/>
      <c r="BM454" s="10"/>
      <c r="BN454" s="10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BE455" s="11"/>
      <c r="BF455" s="10"/>
      <c r="BG455" s="6"/>
      <c r="BH455" s="10"/>
      <c r="BI455" s="10"/>
      <c r="BJ455" s="10"/>
      <c r="BK455" s="10"/>
      <c r="BL455" s="10"/>
      <c r="BM455" s="10"/>
      <c r="BN455" s="10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BE456" s="11"/>
      <c r="BF456" s="10"/>
      <c r="BG456" s="6"/>
      <c r="BH456" s="10"/>
      <c r="BI456" s="10"/>
      <c r="BJ456" s="10"/>
      <c r="BK456" s="10"/>
      <c r="BL456" s="10"/>
      <c r="BM456" s="10"/>
      <c r="BN456" s="10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BE457" s="11"/>
      <c r="BF457" s="10"/>
      <c r="BG457" s="6"/>
      <c r="BH457" s="10"/>
      <c r="BI457" s="10"/>
      <c r="BJ457" s="10"/>
      <c r="BK457" s="10"/>
      <c r="BL457" s="10"/>
      <c r="BM457" s="10"/>
      <c r="BN457" s="10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BE458" s="11"/>
      <c r="BF458" s="10"/>
      <c r="BG458" s="6"/>
      <c r="BH458" s="10"/>
      <c r="BI458" s="10"/>
      <c r="BJ458" s="10"/>
      <c r="BK458" s="10"/>
      <c r="BL458" s="10"/>
      <c r="BM458" s="10"/>
      <c r="BN458" s="10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BE459" s="11"/>
      <c r="BF459" s="10"/>
      <c r="BG459" s="6"/>
      <c r="BH459" s="10"/>
      <c r="BI459" s="10"/>
      <c r="BJ459" s="10"/>
      <c r="BK459" s="10"/>
      <c r="BL459" s="10"/>
      <c r="BM459" s="10"/>
      <c r="BN459" s="10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BE460" s="11"/>
      <c r="BF460" s="10"/>
      <c r="BG460" s="6"/>
      <c r="BH460" s="10"/>
      <c r="BI460" s="10"/>
      <c r="BJ460" s="10"/>
      <c r="BK460" s="10"/>
      <c r="BL460" s="10"/>
      <c r="BM460" s="10"/>
      <c r="BN460" s="10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BE461" s="11"/>
      <c r="BF461" s="10"/>
      <c r="BG461" s="6"/>
      <c r="BH461" s="10"/>
      <c r="BI461" s="10"/>
      <c r="BJ461" s="10"/>
      <c r="BK461" s="10"/>
      <c r="BL461" s="10"/>
      <c r="BM461" s="10"/>
      <c r="BN461" s="10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BE462" s="11"/>
      <c r="BF462" s="10"/>
      <c r="BG462" s="6"/>
      <c r="BH462" s="10"/>
      <c r="BI462" s="10"/>
      <c r="BJ462" s="10"/>
      <c r="BK462" s="10"/>
      <c r="BL462" s="10"/>
      <c r="BM462" s="10"/>
      <c r="BN462" s="10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BE463" s="11"/>
      <c r="BF463" s="10"/>
      <c r="BG463" s="6"/>
      <c r="BH463" s="10"/>
      <c r="BI463" s="10"/>
      <c r="BJ463" s="10"/>
      <c r="BK463" s="10"/>
      <c r="BL463" s="10"/>
      <c r="BM463" s="10"/>
      <c r="BN463" s="10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BE464" s="11"/>
      <c r="BF464" s="10"/>
      <c r="BG464" s="6"/>
      <c r="BH464" s="10"/>
      <c r="BI464" s="10"/>
      <c r="BJ464" s="10"/>
      <c r="BK464" s="10"/>
      <c r="BL464" s="10"/>
      <c r="BM464" s="10"/>
      <c r="BN464" s="10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BE465" s="11"/>
      <c r="BF465" s="10"/>
      <c r="BG465" s="6"/>
      <c r="BH465" s="10"/>
      <c r="BI465" s="10"/>
      <c r="BJ465" s="10"/>
      <c r="BK465" s="10"/>
      <c r="BL465" s="10"/>
      <c r="BM465" s="10"/>
      <c r="BN465" s="10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BE466" s="11"/>
      <c r="BF466" s="10"/>
      <c r="BG466" s="6"/>
      <c r="BH466" s="10"/>
      <c r="BI466" s="10"/>
      <c r="BJ466" s="10"/>
      <c r="BK466" s="10"/>
      <c r="BL466" s="10"/>
      <c r="BM466" s="10"/>
      <c r="BN466" s="10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BE467" s="11"/>
      <c r="BF467" s="10"/>
      <c r="BG467" s="6"/>
      <c r="BH467" s="10"/>
      <c r="BI467" s="10"/>
      <c r="BJ467" s="10"/>
      <c r="BK467" s="10"/>
      <c r="BL467" s="10"/>
      <c r="BM467" s="10"/>
      <c r="BN467" s="10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BE468" s="11"/>
      <c r="BF468" s="10"/>
      <c r="BG468" s="6"/>
      <c r="BH468" s="10"/>
      <c r="BI468" s="10"/>
      <c r="BJ468" s="10"/>
      <c r="BK468" s="10"/>
      <c r="BL468" s="10"/>
      <c r="BM468" s="10"/>
      <c r="BN468" s="10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BE469" s="11"/>
      <c r="BF469" s="10"/>
      <c r="BG469" s="6"/>
      <c r="BH469" s="10"/>
      <c r="BI469" s="10"/>
      <c r="BJ469" s="10"/>
      <c r="BK469" s="10"/>
      <c r="BL469" s="10"/>
      <c r="BM469" s="10"/>
      <c r="BN469" s="10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BE470" s="11"/>
      <c r="BF470" s="10"/>
      <c r="BG470" s="6"/>
      <c r="BH470" s="10"/>
      <c r="BI470" s="10"/>
      <c r="BJ470" s="10"/>
      <c r="BK470" s="10"/>
      <c r="BL470" s="10"/>
      <c r="BM470" s="10"/>
      <c r="BN470" s="10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BE471" s="11"/>
      <c r="BF471" s="10"/>
      <c r="BG471" s="6"/>
      <c r="BH471" s="10"/>
      <c r="BI471" s="10"/>
      <c r="BJ471" s="10"/>
      <c r="BK471" s="10"/>
      <c r="BL471" s="10"/>
      <c r="BM471" s="10"/>
      <c r="BN471" s="10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BE472" s="11"/>
      <c r="BF472" s="10"/>
      <c r="BG472" s="6"/>
      <c r="BH472" s="10"/>
      <c r="BI472" s="10"/>
      <c r="BJ472" s="10"/>
      <c r="BK472" s="10"/>
      <c r="BL472" s="10"/>
      <c r="BM472" s="10"/>
      <c r="BN472" s="10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BE473" s="11"/>
      <c r="BF473" s="10"/>
      <c r="BG473" s="6"/>
      <c r="BH473" s="10"/>
      <c r="BI473" s="10"/>
      <c r="BJ473" s="10"/>
      <c r="BK473" s="10"/>
      <c r="BL473" s="10"/>
      <c r="BM473" s="10"/>
      <c r="BN473" s="10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BE474" s="11"/>
      <c r="BF474" s="10"/>
      <c r="BG474" s="6"/>
      <c r="BH474" s="10"/>
      <c r="BI474" s="10"/>
      <c r="BJ474" s="10"/>
      <c r="BK474" s="10"/>
      <c r="BL474" s="10"/>
      <c r="BM474" s="10"/>
      <c r="BN474" s="10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BE475" s="11"/>
      <c r="BF475" s="10"/>
      <c r="BG475" s="6"/>
      <c r="BH475" s="10"/>
      <c r="BI475" s="10"/>
      <c r="BJ475" s="10"/>
      <c r="BK475" s="10"/>
      <c r="BL475" s="10"/>
      <c r="BM475" s="10"/>
      <c r="BN475" s="10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BE476" s="11"/>
      <c r="BF476" s="10"/>
      <c r="BG476" s="6"/>
      <c r="BH476" s="10"/>
      <c r="BI476" s="10"/>
      <c r="BJ476" s="10"/>
      <c r="BK476" s="10"/>
      <c r="BL476" s="10"/>
      <c r="BM476" s="10"/>
      <c r="BN476" s="10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BE477" s="11"/>
      <c r="BF477" s="10"/>
      <c r="BG477" s="6"/>
      <c r="BH477" s="10"/>
      <c r="BI477" s="10"/>
      <c r="BJ477" s="10"/>
      <c r="BK477" s="10"/>
      <c r="BL477" s="10"/>
      <c r="BM477" s="10"/>
      <c r="BN477" s="10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BE478" s="11"/>
      <c r="BF478" s="10"/>
      <c r="BG478" s="6"/>
      <c r="BH478" s="10"/>
      <c r="BI478" s="10"/>
      <c r="BJ478" s="10"/>
      <c r="BK478" s="10"/>
      <c r="BL478" s="10"/>
      <c r="BM478" s="10"/>
      <c r="BN478" s="10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BE479" s="11"/>
      <c r="BF479" s="10"/>
      <c r="BG479" s="6"/>
      <c r="BH479" s="10"/>
      <c r="BI479" s="10"/>
      <c r="BJ479" s="10"/>
      <c r="BK479" s="10"/>
      <c r="BL479" s="10"/>
      <c r="BM479" s="10"/>
      <c r="BN479" s="10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BE480" s="11"/>
      <c r="BF480" s="10"/>
      <c r="BG480" s="6"/>
      <c r="BH480" s="10"/>
      <c r="BI480" s="10"/>
      <c r="BJ480" s="10"/>
      <c r="BK480" s="10"/>
      <c r="BL480" s="10"/>
      <c r="BM480" s="10"/>
      <c r="BN480" s="10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BE481" s="11"/>
      <c r="BF481" s="10"/>
      <c r="BG481" s="6"/>
      <c r="BH481" s="10"/>
      <c r="BI481" s="10"/>
      <c r="BJ481" s="10"/>
      <c r="BK481" s="10"/>
      <c r="BL481" s="10"/>
      <c r="BM481" s="10"/>
      <c r="BN481" s="10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BE482" s="11"/>
      <c r="BF482" s="10"/>
      <c r="BG482" s="6"/>
      <c r="BH482" s="10"/>
      <c r="BI482" s="10"/>
      <c r="BJ482" s="10"/>
      <c r="BK482" s="10"/>
      <c r="BL482" s="10"/>
      <c r="BM482" s="10"/>
      <c r="BN482" s="10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BE483" s="11"/>
      <c r="BF483" s="10"/>
      <c r="BG483" s="6"/>
      <c r="BH483" s="10"/>
      <c r="BI483" s="10"/>
      <c r="BJ483" s="10"/>
      <c r="BK483" s="10"/>
      <c r="BL483" s="10"/>
      <c r="BM483" s="10"/>
      <c r="BN483" s="10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BE484" s="11"/>
      <c r="BF484" s="10"/>
      <c r="BG484" s="6"/>
      <c r="BH484" s="10"/>
      <c r="BI484" s="10"/>
      <c r="BJ484" s="10"/>
      <c r="BK484" s="10"/>
      <c r="BL484" s="10"/>
      <c r="BM484" s="10"/>
      <c r="BN484" s="10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BE485" s="11"/>
      <c r="BF485" s="10"/>
      <c r="BG485" s="6"/>
      <c r="BH485" s="10"/>
      <c r="BI485" s="10"/>
      <c r="BJ485" s="10"/>
      <c r="BK485" s="10"/>
      <c r="BL485" s="10"/>
      <c r="BM485" s="10"/>
      <c r="BN485" s="10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BE486" s="11"/>
      <c r="BF486" s="10"/>
      <c r="BG486" s="6"/>
      <c r="BH486" s="10"/>
      <c r="BI486" s="10"/>
      <c r="BJ486" s="10"/>
      <c r="BK486" s="10"/>
      <c r="BL486" s="10"/>
      <c r="BM486" s="10"/>
      <c r="BN486" s="10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BE487" s="11"/>
      <c r="BF487" s="10"/>
      <c r="BG487" s="6"/>
      <c r="BH487" s="10"/>
      <c r="BI487" s="10"/>
      <c r="BJ487" s="10"/>
      <c r="BK487" s="10"/>
      <c r="BL487" s="10"/>
      <c r="BM487" s="10"/>
      <c r="BN487" s="10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BE488" s="11"/>
      <c r="BF488" s="10"/>
      <c r="BG488" s="6"/>
      <c r="BH488" s="10"/>
      <c r="BI488" s="10"/>
      <c r="BJ488" s="10"/>
      <c r="BK488" s="10"/>
      <c r="BL488" s="10"/>
      <c r="BM488" s="10"/>
      <c r="BN488" s="10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BE489" s="11"/>
      <c r="BF489" s="10"/>
      <c r="BG489" s="6"/>
      <c r="BH489" s="10"/>
      <c r="BI489" s="10"/>
      <c r="BJ489" s="10"/>
      <c r="BK489" s="10"/>
      <c r="BL489" s="10"/>
      <c r="BM489" s="10"/>
      <c r="BN489" s="10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BE490" s="11"/>
      <c r="BF490" s="10"/>
      <c r="BG490" s="6"/>
      <c r="BH490" s="10"/>
      <c r="BI490" s="10"/>
      <c r="BJ490" s="10"/>
      <c r="BK490" s="10"/>
      <c r="BL490" s="10"/>
      <c r="BM490" s="10"/>
      <c r="BN490" s="10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BE491" s="11"/>
      <c r="BF491" s="10"/>
      <c r="BG491" s="6"/>
      <c r="BH491" s="10"/>
      <c r="BI491" s="10"/>
      <c r="BJ491" s="10"/>
      <c r="BK491" s="10"/>
      <c r="BL491" s="10"/>
      <c r="BM491" s="10"/>
      <c r="BN491" s="10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BE492" s="11"/>
      <c r="BF492" s="10"/>
      <c r="BG492" s="6"/>
      <c r="BH492" s="10"/>
      <c r="BI492" s="10"/>
      <c r="BJ492" s="10"/>
      <c r="BK492" s="10"/>
      <c r="BL492" s="10"/>
      <c r="BM492" s="10"/>
      <c r="BN492" s="10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BE493" s="11"/>
      <c r="BF493" s="10"/>
      <c r="BG493" s="6"/>
      <c r="BH493" s="10"/>
      <c r="BI493" s="10"/>
      <c r="BJ493" s="10"/>
      <c r="BK493" s="10"/>
      <c r="BL493" s="10"/>
      <c r="BM493" s="10"/>
      <c r="BN493" s="10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BE494" s="11"/>
      <c r="BF494" s="10"/>
      <c r="BG494" s="6"/>
      <c r="BH494" s="10"/>
      <c r="BI494" s="10"/>
      <c r="BJ494" s="10"/>
      <c r="BK494" s="10"/>
      <c r="BL494" s="10"/>
      <c r="BM494" s="10"/>
      <c r="BN494" s="10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BE495" s="11"/>
      <c r="BF495" s="10"/>
      <c r="BG495" s="6"/>
      <c r="BH495" s="10"/>
      <c r="BI495" s="10"/>
      <c r="BJ495" s="10"/>
      <c r="BK495" s="10"/>
      <c r="BL495" s="10"/>
      <c r="BM495" s="10"/>
      <c r="BN495" s="10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BE496" s="11"/>
      <c r="BF496" s="10"/>
      <c r="BG496" s="6"/>
      <c r="BH496" s="10"/>
      <c r="BI496" s="10"/>
      <c r="BJ496" s="10"/>
      <c r="BK496" s="10"/>
      <c r="BL496" s="10"/>
      <c r="BM496" s="10"/>
      <c r="BN496" s="10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BE497" s="11"/>
      <c r="BF497" s="10"/>
      <c r="BG497" s="6"/>
      <c r="BH497" s="10"/>
      <c r="BI497" s="10"/>
      <c r="BJ497" s="10"/>
      <c r="BK497" s="10"/>
      <c r="BL497" s="10"/>
      <c r="BM497" s="10"/>
      <c r="BN497" s="10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BE498" s="11"/>
      <c r="BF498" s="10"/>
      <c r="BG498" s="6"/>
      <c r="BH498" s="10"/>
      <c r="BI498" s="10"/>
      <c r="BJ498" s="10"/>
      <c r="BK498" s="10"/>
      <c r="BL498" s="10"/>
      <c r="BM498" s="10"/>
      <c r="BN498" s="10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BE499" s="11"/>
      <c r="BF499" s="10"/>
      <c r="BG499" s="6"/>
      <c r="BH499" s="10"/>
      <c r="BI499" s="10"/>
      <c r="BJ499" s="10"/>
      <c r="BK499" s="10"/>
      <c r="BL499" s="10"/>
      <c r="BM499" s="10"/>
      <c r="BN499" s="10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BE500" s="11"/>
      <c r="BF500" s="10"/>
      <c r="BG500" s="6"/>
      <c r="BH500" s="10"/>
      <c r="BI500" s="10"/>
      <c r="BJ500" s="10"/>
      <c r="BK500" s="10"/>
      <c r="BL500" s="10"/>
      <c r="BM500" s="10"/>
      <c r="BN500" s="10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BE501" s="11"/>
      <c r="BF501" s="10"/>
      <c r="BG501" s="6"/>
      <c r="BH501" s="10"/>
      <c r="BI501" s="10"/>
      <c r="BJ501" s="10"/>
      <c r="BK501" s="10"/>
      <c r="BL501" s="10"/>
      <c r="BM501" s="10"/>
      <c r="BN501" s="10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BE502" s="11"/>
      <c r="BF502" s="10"/>
      <c r="BG502" s="6"/>
      <c r="BH502" s="10"/>
      <c r="BI502" s="10"/>
      <c r="BJ502" s="10"/>
      <c r="BK502" s="10"/>
      <c r="BL502" s="10"/>
      <c r="BM502" s="10"/>
      <c r="BN502" s="10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BE503" s="11"/>
      <c r="BF503" s="10"/>
      <c r="BG503" s="6"/>
      <c r="BH503" s="10"/>
      <c r="BI503" s="10"/>
      <c r="BJ503" s="10"/>
      <c r="BK503" s="10"/>
      <c r="BL503" s="10"/>
      <c r="BM503" s="10"/>
      <c r="BN503" s="10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BE504" s="11"/>
      <c r="BF504" s="10"/>
      <c r="BG504" s="6"/>
      <c r="BH504" s="10"/>
      <c r="BI504" s="10"/>
      <c r="BJ504" s="10"/>
      <c r="BK504" s="10"/>
      <c r="BL504" s="10"/>
      <c r="BM504" s="10"/>
      <c r="BN504" s="10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BE505" s="11"/>
      <c r="BF505" s="10"/>
      <c r="BG505" s="6"/>
      <c r="BH505" s="10"/>
      <c r="BI505" s="10"/>
      <c r="BJ505" s="10"/>
      <c r="BK505" s="10"/>
      <c r="BL505" s="10"/>
      <c r="BM505" s="10"/>
      <c r="BN505" s="10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BE506" s="11"/>
      <c r="BF506" s="10"/>
      <c r="BG506" s="6"/>
      <c r="BH506" s="10"/>
      <c r="BI506" s="10"/>
      <c r="BJ506" s="10"/>
      <c r="BK506" s="10"/>
      <c r="BL506" s="10"/>
      <c r="BM506" s="10"/>
      <c r="BN506" s="10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BE507" s="11"/>
      <c r="BF507" s="10"/>
      <c r="BG507" s="6"/>
      <c r="BH507" s="10"/>
      <c r="BI507" s="10"/>
      <c r="BJ507" s="10"/>
      <c r="BK507" s="10"/>
      <c r="BL507" s="10"/>
      <c r="BM507" s="10"/>
      <c r="BN507" s="10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BE508" s="11"/>
      <c r="BF508" s="10"/>
      <c r="BG508" s="6"/>
      <c r="BH508" s="10"/>
      <c r="BI508" s="10"/>
      <c r="BJ508" s="10"/>
      <c r="BK508" s="10"/>
      <c r="BL508" s="10"/>
      <c r="BM508" s="10"/>
      <c r="BN508" s="10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BE509" s="11"/>
      <c r="BF509" s="10"/>
      <c r="BG509" s="6"/>
      <c r="BH509" s="10"/>
      <c r="BI509" s="10"/>
      <c r="BJ509" s="10"/>
      <c r="BK509" s="10"/>
      <c r="BL509" s="10"/>
      <c r="BM509" s="10"/>
      <c r="BN509" s="10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BE510" s="11"/>
      <c r="BF510" s="10"/>
      <c r="BG510" s="6"/>
      <c r="BH510" s="10"/>
      <c r="BI510" s="10"/>
      <c r="BJ510" s="10"/>
      <c r="BK510" s="10"/>
      <c r="BL510" s="10"/>
      <c r="BM510" s="10"/>
      <c r="BN510" s="10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BE511" s="11"/>
      <c r="BF511" s="10"/>
      <c r="BG511" s="6"/>
      <c r="BH511" s="10"/>
      <c r="BI511" s="10"/>
      <c r="BJ511" s="10"/>
      <c r="BK511" s="10"/>
      <c r="BL511" s="10"/>
      <c r="BM511" s="10"/>
      <c r="BN511" s="10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BE512" s="11"/>
      <c r="BF512" s="10"/>
      <c r="BG512" s="6"/>
      <c r="BH512" s="10"/>
      <c r="BI512" s="10"/>
      <c r="BJ512" s="10"/>
      <c r="BK512" s="10"/>
      <c r="BL512" s="10"/>
      <c r="BM512" s="10"/>
      <c r="BN512" s="10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BE513" s="11"/>
      <c r="BF513" s="10"/>
      <c r="BG513" s="6"/>
      <c r="BH513" s="10"/>
      <c r="BI513" s="10"/>
      <c r="BJ513" s="10"/>
      <c r="BK513" s="10"/>
      <c r="BL513" s="10"/>
      <c r="BM513" s="10"/>
      <c r="BN513" s="10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BE514" s="11"/>
      <c r="BF514" s="10"/>
      <c r="BG514" s="6"/>
      <c r="BH514" s="10"/>
      <c r="BI514" s="10"/>
      <c r="BJ514" s="10"/>
      <c r="BK514" s="10"/>
      <c r="BL514" s="10"/>
      <c r="BM514" s="10"/>
      <c r="BN514" s="10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BE515" s="11"/>
      <c r="BF515" s="10"/>
      <c r="BG515" s="6"/>
      <c r="BH515" s="10"/>
      <c r="BI515" s="10"/>
      <c r="BJ515" s="10"/>
      <c r="BK515" s="10"/>
      <c r="BL515" s="10"/>
      <c r="BM515" s="10"/>
      <c r="BN515" s="10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BE516" s="11"/>
      <c r="BF516" s="10"/>
      <c r="BG516" s="6"/>
      <c r="BH516" s="10"/>
      <c r="BI516" s="10"/>
      <c r="BJ516" s="10"/>
      <c r="BK516" s="10"/>
      <c r="BL516" s="10"/>
      <c r="BM516" s="10"/>
      <c r="BN516" s="10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BE517" s="11"/>
      <c r="BF517" s="10"/>
      <c r="BG517" s="6"/>
      <c r="BH517" s="10"/>
      <c r="BI517" s="10"/>
      <c r="BJ517" s="10"/>
      <c r="BK517" s="10"/>
      <c r="BL517" s="10"/>
      <c r="BM517" s="10"/>
      <c r="BN517" s="10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BE518" s="11"/>
      <c r="BF518" s="10"/>
      <c r="BG518" s="6"/>
      <c r="BH518" s="10"/>
      <c r="BI518" s="10"/>
      <c r="BJ518" s="10"/>
      <c r="BK518" s="10"/>
      <c r="BL518" s="10"/>
      <c r="BM518" s="10"/>
      <c r="BN518" s="10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BE519" s="11"/>
      <c r="BF519" s="10"/>
      <c r="BG519" s="6"/>
      <c r="BH519" s="10"/>
      <c r="BI519" s="10"/>
      <c r="BJ519" s="10"/>
      <c r="BK519" s="10"/>
      <c r="BL519" s="10"/>
      <c r="BM519" s="10"/>
      <c r="BN519" s="10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BE520" s="11"/>
      <c r="BF520" s="10"/>
      <c r="BG520" s="6"/>
      <c r="BH520" s="10"/>
      <c r="BI520" s="10"/>
      <c r="BJ520" s="10"/>
      <c r="BK520" s="10"/>
      <c r="BL520" s="10"/>
      <c r="BM520" s="10"/>
      <c r="BN520" s="10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BE521" s="11"/>
      <c r="BF521" s="10"/>
      <c r="BG521" s="6"/>
      <c r="BH521" s="10"/>
      <c r="BI521" s="10"/>
      <c r="BJ521" s="10"/>
      <c r="BK521" s="10"/>
      <c r="BL521" s="10"/>
      <c r="BM521" s="10"/>
      <c r="BN521" s="10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BE522" s="11"/>
      <c r="BF522" s="10"/>
      <c r="BG522" s="6"/>
      <c r="BH522" s="10"/>
      <c r="BI522" s="10"/>
      <c r="BJ522" s="10"/>
      <c r="BK522" s="10"/>
      <c r="BL522" s="10"/>
      <c r="BM522" s="10"/>
      <c r="BN522" s="10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BE523" s="11"/>
      <c r="BF523" s="10"/>
      <c r="BG523" s="6"/>
      <c r="BH523" s="10"/>
      <c r="BI523" s="10"/>
      <c r="BJ523" s="10"/>
      <c r="BK523" s="10"/>
      <c r="BL523" s="10"/>
      <c r="BM523" s="10"/>
      <c r="BN523" s="10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BE524" s="11"/>
      <c r="BF524" s="10"/>
      <c r="BG524" s="6"/>
      <c r="BH524" s="10"/>
      <c r="BI524" s="10"/>
      <c r="BJ524" s="10"/>
      <c r="BK524" s="10"/>
      <c r="BL524" s="10"/>
      <c r="BM524" s="10"/>
      <c r="BN524" s="10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BE525" s="11"/>
      <c r="BF525" s="10"/>
      <c r="BG525" s="6"/>
      <c r="BH525" s="10"/>
      <c r="BI525" s="10"/>
      <c r="BJ525" s="10"/>
      <c r="BK525" s="10"/>
      <c r="BL525" s="10"/>
      <c r="BM525" s="10"/>
      <c r="BN525" s="10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BE526" s="11"/>
      <c r="BF526" s="10"/>
      <c r="BG526" s="6"/>
      <c r="BH526" s="10"/>
      <c r="BI526" s="10"/>
      <c r="BJ526" s="10"/>
      <c r="BK526" s="10"/>
      <c r="BL526" s="10"/>
      <c r="BM526" s="10"/>
      <c r="BN526" s="10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BE527" s="11"/>
      <c r="BF527" s="10"/>
      <c r="BG527" s="6"/>
      <c r="BH527" s="10"/>
      <c r="BI527" s="10"/>
      <c r="BJ527" s="10"/>
      <c r="BK527" s="10"/>
      <c r="BL527" s="10"/>
      <c r="BM527" s="10"/>
      <c r="BN527" s="10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BE528" s="11"/>
      <c r="BF528" s="10"/>
      <c r="BG528" s="6"/>
      <c r="BH528" s="10"/>
      <c r="BI528" s="10"/>
      <c r="BJ528" s="10"/>
      <c r="BK528" s="10"/>
      <c r="BL528" s="10"/>
      <c r="BM528" s="10"/>
      <c r="BN528" s="10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BE529" s="11"/>
      <c r="BF529" s="10"/>
      <c r="BG529" s="6"/>
      <c r="BH529" s="10"/>
      <c r="BI529" s="10"/>
      <c r="BJ529" s="10"/>
      <c r="BK529" s="10"/>
      <c r="BL529" s="10"/>
      <c r="BM529" s="10"/>
      <c r="BN529" s="10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BE530" s="11"/>
      <c r="BF530" s="10"/>
      <c r="BG530" s="6"/>
      <c r="BH530" s="10"/>
      <c r="BI530" s="10"/>
      <c r="BJ530" s="10"/>
      <c r="BK530" s="10"/>
      <c r="BL530" s="10"/>
      <c r="BM530" s="10"/>
      <c r="BN530" s="10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BE531" s="11"/>
      <c r="BF531" s="10"/>
      <c r="BG531" s="6"/>
      <c r="BH531" s="10"/>
      <c r="BI531" s="10"/>
      <c r="BJ531" s="10"/>
      <c r="BK531" s="10"/>
      <c r="BL531" s="10"/>
      <c r="BM531" s="10"/>
      <c r="BN531" s="10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BE532" s="11"/>
      <c r="BF532" s="10"/>
      <c r="BG532" s="6"/>
      <c r="BH532" s="10"/>
      <c r="BI532" s="10"/>
      <c r="BJ532" s="10"/>
      <c r="BK532" s="10"/>
      <c r="BL532" s="10"/>
      <c r="BM532" s="10"/>
      <c r="BN532" s="10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BE533" s="11"/>
      <c r="BF533" s="10"/>
      <c r="BG533" s="6"/>
      <c r="BH533" s="10"/>
      <c r="BI533" s="10"/>
      <c r="BJ533" s="10"/>
      <c r="BK533" s="10"/>
      <c r="BL533" s="10"/>
      <c r="BM533" s="10"/>
      <c r="BN533" s="10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BE534" s="11"/>
      <c r="BF534" s="10"/>
      <c r="BG534" s="6"/>
      <c r="BH534" s="10"/>
      <c r="BI534" s="10"/>
      <c r="BJ534" s="10"/>
      <c r="BK534" s="10"/>
      <c r="BL534" s="10"/>
      <c r="BM534" s="10"/>
      <c r="BN534" s="10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BE535" s="11"/>
      <c r="BF535" s="10"/>
      <c r="BG535" s="6"/>
      <c r="BH535" s="10"/>
      <c r="BI535" s="10"/>
      <c r="BJ535" s="10"/>
      <c r="BK535" s="10"/>
      <c r="BL535" s="10"/>
      <c r="BM535" s="10"/>
      <c r="BN535" s="10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BE536" s="11"/>
      <c r="BF536" s="10"/>
      <c r="BG536" s="6"/>
      <c r="BH536" s="10"/>
      <c r="BI536" s="10"/>
      <c r="BJ536" s="10"/>
      <c r="BK536" s="10"/>
      <c r="BL536" s="10"/>
      <c r="BM536" s="10"/>
      <c r="BN536" s="10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BE537" s="11"/>
      <c r="BF537" s="10"/>
      <c r="BG537" s="6"/>
      <c r="BH537" s="10"/>
      <c r="BI537" s="10"/>
      <c r="BJ537" s="10"/>
      <c r="BK537" s="10"/>
      <c r="BL537" s="10"/>
      <c r="BM537" s="10"/>
      <c r="BN537" s="10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BE538" s="11"/>
      <c r="BF538" s="10"/>
      <c r="BG538" s="6"/>
      <c r="BH538" s="10"/>
      <c r="BI538" s="10"/>
      <c r="BJ538" s="10"/>
      <c r="BK538" s="10"/>
      <c r="BL538" s="10"/>
      <c r="BM538" s="10"/>
      <c r="BN538" s="10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BE539" s="11"/>
      <c r="BF539" s="10"/>
      <c r="BG539" s="6"/>
      <c r="BH539" s="10"/>
      <c r="BI539" s="10"/>
      <c r="BJ539" s="10"/>
      <c r="BK539" s="10"/>
      <c r="BL539" s="10"/>
      <c r="BM539" s="10"/>
      <c r="BN539" s="10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BE540" s="11"/>
      <c r="BF540" s="10"/>
      <c r="BG540" s="6"/>
      <c r="BH540" s="10"/>
      <c r="BI540" s="10"/>
      <c r="BJ540" s="10"/>
      <c r="BK540" s="10"/>
      <c r="BL540" s="10"/>
      <c r="BM540" s="10"/>
      <c r="BN540" s="10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BE541" s="11"/>
      <c r="BF541" s="10"/>
      <c r="BG541" s="6"/>
      <c r="BH541" s="10"/>
      <c r="BI541" s="10"/>
      <c r="BJ541" s="10"/>
      <c r="BK541" s="10"/>
      <c r="BL541" s="10"/>
      <c r="BM541" s="10"/>
      <c r="BN541" s="10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BE542" s="11"/>
      <c r="BF542" s="10"/>
      <c r="BG542" s="6"/>
      <c r="BH542" s="10"/>
      <c r="BI542" s="10"/>
      <c r="BJ542" s="10"/>
      <c r="BK542" s="10"/>
      <c r="BL542" s="10"/>
      <c r="BM542" s="10"/>
      <c r="BN542" s="10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BE543" s="11"/>
      <c r="BF543" s="10"/>
      <c r="BG543" s="6"/>
      <c r="BH543" s="10"/>
      <c r="BI543" s="10"/>
      <c r="BJ543" s="10"/>
      <c r="BK543" s="10"/>
      <c r="BL543" s="10"/>
      <c r="BM543" s="10"/>
      <c r="BN543" s="10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BE544" s="11"/>
      <c r="BF544" s="10"/>
      <c r="BG544" s="6"/>
      <c r="BH544" s="10"/>
      <c r="BI544" s="10"/>
      <c r="BJ544" s="10"/>
      <c r="BK544" s="10"/>
      <c r="BL544" s="10"/>
      <c r="BM544" s="10"/>
      <c r="BN544" s="10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BE545" s="11"/>
      <c r="BF545" s="10"/>
      <c r="BG545" s="6"/>
      <c r="BH545" s="10"/>
      <c r="BI545" s="10"/>
      <c r="BJ545" s="10"/>
      <c r="BK545" s="10"/>
      <c r="BL545" s="10"/>
      <c r="BM545" s="10"/>
      <c r="BN545" s="10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BE546" s="11"/>
      <c r="BF546" s="10"/>
      <c r="BG546" s="6"/>
      <c r="BH546" s="10"/>
      <c r="BI546" s="10"/>
      <c r="BJ546" s="10"/>
      <c r="BK546" s="10"/>
      <c r="BL546" s="10"/>
      <c r="BM546" s="10"/>
      <c r="BN546" s="10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BE547" s="11"/>
      <c r="BF547" s="10"/>
      <c r="BG547" s="6"/>
      <c r="BH547" s="10"/>
      <c r="BI547" s="10"/>
      <c r="BJ547" s="10"/>
      <c r="BK547" s="10"/>
      <c r="BL547" s="10"/>
      <c r="BM547" s="10"/>
      <c r="BN547" s="10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BE548" s="11"/>
      <c r="BF548" s="10"/>
      <c r="BG548" s="6"/>
      <c r="BH548" s="10"/>
      <c r="BI548" s="10"/>
      <c r="BJ548" s="10"/>
      <c r="BK548" s="10"/>
      <c r="BL548" s="10"/>
      <c r="BM548" s="10"/>
      <c r="BN548" s="10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BE549" s="11"/>
      <c r="BF549" s="10"/>
      <c r="BG549" s="6"/>
      <c r="BH549" s="10"/>
      <c r="BI549" s="10"/>
      <c r="BJ549" s="10"/>
      <c r="BK549" s="10"/>
      <c r="BL549" s="10"/>
      <c r="BM549" s="10"/>
      <c r="BN549" s="10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BE550" s="11"/>
      <c r="BF550" s="10"/>
      <c r="BG550" s="6"/>
      <c r="BH550" s="10"/>
      <c r="BI550" s="10"/>
      <c r="BJ550" s="10"/>
      <c r="BK550" s="10"/>
      <c r="BL550" s="10"/>
      <c r="BM550" s="10"/>
      <c r="BN550" s="10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BE551" s="11"/>
      <c r="BF551" s="10"/>
      <c r="BG551" s="6"/>
      <c r="BH551" s="10"/>
      <c r="BI551" s="10"/>
      <c r="BJ551" s="10"/>
      <c r="BK551" s="10"/>
      <c r="BL551" s="10"/>
      <c r="BM551" s="10"/>
      <c r="BN551" s="10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BE552" s="11"/>
      <c r="BF552" s="10"/>
      <c r="BG552" s="6"/>
      <c r="BH552" s="10"/>
      <c r="BI552" s="10"/>
      <c r="BJ552" s="10"/>
      <c r="BK552" s="10"/>
      <c r="BL552" s="10"/>
      <c r="BM552" s="10"/>
      <c r="BN552" s="10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BE553" s="11"/>
      <c r="BF553" s="10"/>
      <c r="BG553" s="6"/>
      <c r="BH553" s="10"/>
      <c r="BI553" s="10"/>
      <c r="BJ553" s="10"/>
      <c r="BK553" s="10"/>
      <c r="BL553" s="10"/>
      <c r="BM553" s="10"/>
      <c r="BN553" s="10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BE554" s="11"/>
      <c r="BF554" s="10"/>
      <c r="BG554" s="6"/>
      <c r="BH554" s="10"/>
      <c r="BI554" s="10"/>
      <c r="BJ554" s="10"/>
      <c r="BK554" s="10"/>
      <c r="BL554" s="10"/>
      <c r="BM554" s="10"/>
      <c r="BN554" s="10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BE555" s="11"/>
      <c r="BF555" s="10"/>
      <c r="BG555" s="6"/>
      <c r="BH555" s="10"/>
      <c r="BI555" s="10"/>
      <c r="BJ555" s="10"/>
      <c r="BK555" s="10"/>
      <c r="BL555" s="10"/>
      <c r="BM555" s="10"/>
      <c r="BN555" s="10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BE556" s="11"/>
      <c r="BF556" s="10"/>
      <c r="BG556" s="6"/>
      <c r="BH556" s="10"/>
      <c r="BI556" s="10"/>
      <c r="BJ556" s="10"/>
      <c r="BK556" s="10"/>
      <c r="BL556" s="10"/>
      <c r="BM556" s="10"/>
      <c r="BN556" s="10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BE557" s="11"/>
      <c r="BF557" s="10"/>
      <c r="BG557" s="6"/>
      <c r="BH557" s="10"/>
      <c r="BI557" s="10"/>
      <c r="BJ557" s="10"/>
      <c r="BK557" s="10"/>
      <c r="BL557" s="10"/>
      <c r="BM557" s="10"/>
      <c r="BN557" s="10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BE558" s="11"/>
      <c r="BF558" s="10"/>
      <c r="BG558" s="6"/>
      <c r="BH558" s="10"/>
      <c r="BI558" s="10"/>
      <c r="BJ558" s="10"/>
      <c r="BK558" s="10"/>
      <c r="BL558" s="10"/>
      <c r="BM558" s="10"/>
      <c r="BN558" s="10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BE559" s="11"/>
      <c r="BF559" s="10"/>
      <c r="BG559" s="6"/>
      <c r="BH559" s="10"/>
      <c r="BI559" s="10"/>
      <c r="BJ559" s="10"/>
      <c r="BK559" s="10"/>
      <c r="BL559" s="10"/>
      <c r="BM559" s="10"/>
      <c r="BN559" s="10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BE560" s="11"/>
      <c r="BF560" s="10"/>
      <c r="BG560" s="6"/>
      <c r="BH560" s="10"/>
      <c r="BI560" s="10"/>
      <c r="BJ560" s="10"/>
      <c r="BK560" s="10"/>
      <c r="BL560" s="10"/>
      <c r="BM560" s="10"/>
      <c r="BN560" s="10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BE561" s="11"/>
      <c r="BF561" s="10"/>
      <c r="BG561" s="6"/>
      <c r="BH561" s="10"/>
      <c r="BI561" s="10"/>
      <c r="BJ561" s="10"/>
      <c r="BK561" s="10"/>
      <c r="BL561" s="10"/>
      <c r="BM561" s="10"/>
      <c r="BN561" s="10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BE562" s="11"/>
      <c r="BF562" s="10"/>
      <c r="BG562" s="6"/>
      <c r="BH562" s="10"/>
      <c r="BI562" s="10"/>
      <c r="BJ562" s="10"/>
      <c r="BK562" s="10"/>
      <c r="BL562" s="10"/>
      <c r="BM562" s="10"/>
      <c r="BN562" s="10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BE563" s="11"/>
      <c r="BF563" s="10"/>
      <c r="BG563" s="6"/>
      <c r="BH563" s="10"/>
      <c r="BI563" s="10"/>
      <c r="BJ563" s="10"/>
      <c r="BK563" s="10"/>
      <c r="BL563" s="10"/>
      <c r="BM563" s="10"/>
      <c r="BN563" s="10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BE564" s="11"/>
      <c r="BF564" s="10"/>
      <c r="BG564" s="6"/>
      <c r="BH564" s="10"/>
      <c r="BI564" s="10"/>
      <c r="BJ564" s="10"/>
      <c r="BK564" s="10"/>
      <c r="BL564" s="10"/>
      <c r="BM564" s="10"/>
      <c r="BN564" s="10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BE565" s="11"/>
      <c r="BF565" s="10"/>
      <c r="BG565" s="6"/>
      <c r="BH565" s="10"/>
      <c r="BI565" s="10"/>
      <c r="BJ565" s="10"/>
      <c r="BK565" s="10"/>
      <c r="BL565" s="10"/>
      <c r="BM565" s="10"/>
      <c r="BN565" s="10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BE566" s="11"/>
      <c r="BF566" s="10"/>
      <c r="BG566" s="6"/>
      <c r="BH566" s="10"/>
      <c r="BI566" s="10"/>
      <c r="BJ566" s="10"/>
      <c r="BK566" s="10"/>
      <c r="BL566" s="10"/>
      <c r="BM566" s="10"/>
      <c r="BN566" s="10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BE567" s="11"/>
      <c r="BF567" s="10"/>
      <c r="BG567" s="6"/>
      <c r="BH567" s="10"/>
      <c r="BI567" s="10"/>
      <c r="BJ567" s="10"/>
      <c r="BK567" s="10"/>
      <c r="BL567" s="10"/>
      <c r="BM567" s="10"/>
      <c r="BN567" s="10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BE568" s="11"/>
      <c r="BF568" s="10"/>
      <c r="BG568" s="6"/>
      <c r="BH568" s="10"/>
      <c r="BI568" s="10"/>
      <c r="BJ568" s="10"/>
      <c r="BK568" s="10"/>
      <c r="BL568" s="10"/>
      <c r="BM568" s="10"/>
      <c r="BN568" s="10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BE569" s="11"/>
      <c r="BF569" s="10"/>
      <c r="BG569" s="6"/>
      <c r="BH569" s="10"/>
      <c r="BI569" s="10"/>
      <c r="BJ569" s="10"/>
      <c r="BK569" s="10"/>
      <c r="BL569" s="10"/>
      <c r="BM569" s="10"/>
      <c r="BN569" s="10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BE570" s="11"/>
      <c r="BF570" s="10"/>
      <c r="BG570" s="6"/>
      <c r="BH570" s="10"/>
      <c r="BI570" s="10"/>
      <c r="BJ570" s="10"/>
      <c r="BK570" s="10"/>
      <c r="BL570" s="10"/>
      <c r="BM570" s="10"/>
      <c r="BN570" s="10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BE571" s="11"/>
      <c r="BF571" s="10"/>
      <c r="BG571" s="6"/>
      <c r="BH571" s="10"/>
      <c r="BI571" s="10"/>
      <c r="BJ571" s="10"/>
      <c r="BK571" s="10"/>
      <c r="BL571" s="10"/>
      <c r="BM571" s="10"/>
      <c r="BN571" s="10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BE572" s="11"/>
      <c r="BF572" s="10"/>
      <c r="BG572" s="6"/>
      <c r="BH572" s="10"/>
      <c r="BI572" s="10"/>
      <c r="BJ572" s="10"/>
      <c r="BK572" s="10"/>
      <c r="BL572" s="10"/>
      <c r="BM572" s="10"/>
      <c r="BN572" s="10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BE573" s="11"/>
      <c r="BF573" s="10"/>
      <c r="BG573" s="6"/>
      <c r="BH573" s="10"/>
      <c r="BI573" s="10"/>
      <c r="BJ573" s="10"/>
      <c r="BK573" s="10"/>
      <c r="BL573" s="10"/>
      <c r="BM573" s="10"/>
      <c r="BN573" s="10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BE574" s="11"/>
      <c r="BF574" s="10"/>
      <c r="BG574" s="6"/>
      <c r="BH574" s="10"/>
      <c r="BI574" s="10"/>
      <c r="BJ574" s="10"/>
      <c r="BK574" s="10"/>
      <c r="BL574" s="10"/>
      <c r="BM574" s="10"/>
      <c r="BN574" s="10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BE575" s="11"/>
      <c r="BF575" s="10"/>
      <c r="BG575" s="6"/>
      <c r="BH575" s="10"/>
      <c r="BI575" s="10"/>
      <c r="BJ575" s="10"/>
      <c r="BK575" s="10"/>
      <c r="BL575" s="10"/>
      <c r="BM575" s="10"/>
      <c r="BN575" s="10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BE576" s="11"/>
      <c r="BF576" s="10"/>
      <c r="BG576" s="6"/>
      <c r="BH576" s="10"/>
      <c r="BI576" s="10"/>
      <c r="BJ576" s="10"/>
      <c r="BK576" s="10"/>
      <c r="BL576" s="10"/>
      <c r="BM576" s="10"/>
      <c r="BN576" s="10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BE577" s="11"/>
      <c r="BF577" s="10"/>
      <c r="BG577" s="6"/>
      <c r="BH577" s="10"/>
      <c r="BI577" s="10"/>
      <c r="BJ577" s="10"/>
      <c r="BK577" s="10"/>
      <c r="BL577" s="10"/>
      <c r="BM577" s="10"/>
      <c r="BN577" s="10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BE578" s="11"/>
      <c r="BF578" s="10"/>
      <c r="BG578" s="6"/>
      <c r="BH578" s="10"/>
      <c r="BI578" s="10"/>
      <c r="BJ578" s="10"/>
      <c r="BK578" s="10"/>
      <c r="BL578" s="10"/>
      <c r="BM578" s="10"/>
      <c r="BN578" s="10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BE579" s="11"/>
      <c r="BF579" s="10"/>
      <c r="BG579" s="6"/>
      <c r="BH579" s="10"/>
      <c r="BI579" s="10"/>
      <c r="BJ579" s="10"/>
      <c r="BK579" s="10"/>
      <c r="BL579" s="10"/>
      <c r="BM579" s="10"/>
      <c r="BN579" s="10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BE580" s="11"/>
      <c r="BF580" s="10"/>
      <c r="BG580" s="6"/>
      <c r="BH580" s="10"/>
      <c r="BI580" s="10"/>
      <c r="BJ580" s="10"/>
      <c r="BK580" s="10"/>
      <c r="BL580" s="10"/>
      <c r="BM580" s="10"/>
      <c r="BN580" s="10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BE581" s="11"/>
      <c r="BF581" s="10"/>
      <c r="BG581" s="6"/>
      <c r="BH581" s="10"/>
      <c r="BI581" s="10"/>
      <c r="BJ581" s="10"/>
      <c r="BK581" s="10"/>
      <c r="BL581" s="10"/>
      <c r="BM581" s="10"/>
      <c r="BN581" s="10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BE582" s="11"/>
      <c r="BF582" s="10"/>
      <c r="BG582" s="6"/>
      <c r="BH582" s="10"/>
      <c r="BI582" s="10"/>
      <c r="BJ582" s="10"/>
      <c r="BK582" s="10"/>
      <c r="BL582" s="10"/>
      <c r="BM582" s="10"/>
      <c r="BN582" s="10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BE583" s="11"/>
      <c r="BF583" s="10"/>
      <c r="BG583" s="6"/>
      <c r="BH583" s="10"/>
      <c r="BI583" s="10"/>
      <c r="BJ583" s="10"/>
      <c r="BK583" s="10"/>
      <c r="BL583" s="10"/>
      <c r="BM583" s="10"/>
      <c r="BN583" s="10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BE584" s="11"/>
      <c r="BF584" s="10"/>
      <c r="BG584" s="6"/>
      <c r="BH584" s="10"/>
      <c r="BI584" s="10"/>
      <c r="BJ584" s="10"/>
      <c r="BK584" s="10"/>
      <c r="BL584" s="10"/>
      <c r="BM584" s="10"/>
      <c r="BN584" s="10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BE585" s="11"/>
      <c r="BF585" s="10"/>
      <c r="BG585" s="6"/>
      <c r="BH585" s="10"/>
      <c r="BI585" s="10"/>
      <c r="BJ585" s="10"/>
      <c r="BK585" s="10"/>
      <c r="BL585" s="10"/>
      <c r="BM585" s="10"/>
      <c r="BN585" s="10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BE586" s="11"/>
      <c r="BF586" s="10"/>
      <c r="BG586" s="6"/>
      <c r="BH586" s="10"/>
      <c r="BI586" s="10"/>
      <c r="BJ586" s="10"/>
      <c r="BK586" s="10"/>
      <c r="BL586" s="10"/>
      <c r="BM586" s="10"/>
      <c r="BN586" s="10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BE587" s="11"/>
      <c r="BF587" s="10"/>
      <c r="BG587" s="6"/>
      <c r="BH587" s="10"/>
      <c r="BI587" s="10"/>
      <c r="BJ587" s="10"/>
      <c r="BK587" s="10"/>
      <c r="BL587" s="10"/>
      <c r="BM587" s="10"/>
      <c r="BN587" s="10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BE588" s="11"/>
      <c r="BF588" s="10"/>
      <c r="BG588" s="6"/>
      <c r="BH588" s="10"/>
      <c r="BI588" s="10"/>
      <c r="BJ588" s="10"/>
      <c r="BK588" s="10"/>
      <c r="BL588" s="10"/>
      <c r="BM588" s="10"/>
      <c r="BN588" s="10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BE589" s="11"/>
      <c r="BF589" s="10"/>
      <c r="BG589" s="6"/>
      <c r="BH589" s="10"/>
      <c r="BI589" s="10"/>
      <c r="BJ589" s="10"/>
      <c r="BK589" s="10"/>
      <c r="BL589" s="10"/>
      <c r="BM589" s="10"/>
      <c r="BN589" s="10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BE590" s="11"/>
      <c r="BF590" s="10"/>
      <c r="BG590" s="6"/>
      <c r="BH590" s="10"/>
      <c r="BI590" s="10"/>
      <c r="BJ590" s="10"/>
      <c r="BK590" s="10"/>
      <c r="BL590" s="10"/>
      <c r="BM590" s="10"/>
      <c r="BN590" s="10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BE591" s="11"/>
      <c r="BF591" s="10"/>
      <c r="BG591" s="6"/>
      <c r="BH591" s="10"/>
      <c r="BI591" s="10"/>
      <c r="BJ591" s="10"/>
      <c r="BK591" s="10"/>
      <c r="BL591" s="10"/>
      <c r="BM591" s="10"/>
      <c r="BN591" s="10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BE592" s="11"/>
      <c r="BF592" s="10"/>
      <c r="BG592" s="6"/>
      <c r="BH592" s="10"/>
      <c r="BI592" s="10"/>
      <c r="BJ592" s="10"/>
      <c r="BK592" s="10"/>
      <c r="BL592" s="10"/>
      <c r="BM592" s="10"/>
      <c r="BN592" s="10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BE593" s="11"/>
      <c r="BF593" s="10"/>
      <c r="BG593" s="6"/>
      <c r="BH593" s="10"/>
      <c r="BI593" s="10"/>
      <c r="BJ593" s="10"/>
      <c r="BK593" s="10"/>
      <c r="BL593" s="10"/>
      <c r="BM593" s="10"/>
      <c r="BN593" s="10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BE594" s="11"/>
      <c r="BF594" s="10"/>
      <c r="BG594" s="6"/>
      <c r="BH594" s="10"/>
      <c r="BI594" s="10"/>
      <c r="BJ594" s="10"/>
      <c r="BK594" s="10"/>
      <c r="BL594" s="10"/>
      <c r="BM594" s="10"/>
      <c r="BN594" s="10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BE595" s="11"/>
      <c r="BF595" s="10"/>
      <c r="BG595" s="6"/>
      <c r="BH595" s="10"/>
      <c r="BI595" s="10"/>
      <c r="BJ595" s="10"/>
      <c r="BK595" s="10"/>
      <c r="BL595" s="10"/>
      <c r="BM595" s="10"/>
      <c r="BN595" s="10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BE596" s="11"/>
      <c r="BF596" s="10"/>
      <c r="BG596" s="6"/>
      <c r="BH596" s="10"/>
      <c r="BI596" s="10"/>
      <c r="BJ596" s="10"/>
      <c r="BK596" s="10"/>
      <c r="BL596" s="10"/>
      <c r="BM596" s="10"/>
      <c r="BN596" s="10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BE597" s="11"/>
      <c r="BF597" s="10"/>
      <c r="BG597" s="6"/>
      <c r="BH597" s="10"/>
      <c r="BI597" s="10"/>
      <c r="BJ597" s="10"/>
      <c r="BK597" s="10"/>
      <c r="BL597" s="10"/>
      <c r="BM597" s="10"/>
      <c r="BN597" s="10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BE598" s="11"/>
      <c r="BF598" s="10"/>
      <c r="BG598" s="6"/>
      <c r="BH598" s="10"/>
      <c r="BI598" s="10"/>
      <c r="BJ598" s="10"/>
      <c r="BK598" s="10"/>
      <c r="BL598" s="10"/>
      <c r="BM598" s="10"/>
      <c r="BN598" s="10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BE599" s="11"/>
      <c r="BF599" s="10"/>
      <c r="BG599" s="6"/>
      <c r="BH599" s="10"/>
      <c r="BI599" s="10"/>
      <c r="BJ599" s="10"/>
      <c r="BK599" s="10"/>
      <c r="BL599" s="10"/>
      <c r="BM599" s="10"/>
      <c r="BN599" s="10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BE600" s="11"/>
      <c r="BF600" s="10"/>
      <c r="BG600" s="6"/>
      <c r="BH600" s="10"/>
      <c r="BI600" s="10"/>
      <c r="BJ600" s="10"/>
      <c r="BK600" s="10"/>
      <c r="BL600" s="10"/>
      <c r="BM600" s="10"/>
      <c r="BN600" s="10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BE601" s="11"/>
      <c r="BF601" s="10"/>
      <c r="BG601" s="6"/>
      <c r="BH601" s="10"/>
      <c r="BI601" s="10"/>
      <c r="BJ601" s="10"/>
      <c r="BK601" s="10"/>
      <c r="BL601" s="10"/>
      <c r="BM601" s="10"/>
      <c r="BN601" s="10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BE602" s="11"/>
      <c r="BF602" s="10"/>
      <c r="BG602" s="6"/>
      <c r="BH602" s="10"/>
      <c r="BI602" s="10"/>
      <c r="BJ602" s="10"/>
      <c r="BK602" s="10"/>
      <c r="BL602" s="10"/>
      <c r="BM602" s="10"/>
      <c r="BN602" s="10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BE603" s="11"/>
      <c r="BF603" s="10"/>
      <c r="BG603" s="6"/>
      <c r="BH603" s="10"/>
      <c r="BI603" s="10"/>
      <c r="BJ603" s="10"/>
      <c r="BK603" s="10"/>
      <c r="BL603" s="10"/>
      <c r="BM603" s="10"/>
      <c r="BN603" s="10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BE604" s="11"/>
      <c r="BF604" s="10"/>
      <c r="BG604" s="6"/>
      <c r="BH604" s="10"/>
      <c r="BI604" s="10"/>
      <c r="BJ604" s="10"/>
      <c r="BK604" s="10"/>
      <c r="BL604" s="10"/>
      <c r="BM604" s="10"/>
      <c r="BN604" s="10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BE605" s="11"/>
      <c r="BF605" s="10"/>
      <c r="BG605" s="6"/>
      <c r="BH605" s="10"/>
      <c r="BI605" s="10"/>
      <c r="BJ605" s="10"/>
      <c r="BK605" s="10"/>
      <c r="BL605" s="10"/>
      <c r="BM605" s="10"/>
      <c r="BN605" s="10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BE606" s="11"/>
      <c r="BF606" s="10"/>
      <c r="BG606" s="6"/>
      <c r="BH606" s="10"/>
      <c r="BI606" s="10"/>
      <c r="BJ606" s="10"/>
      <c r="BK606" s="10"/>
      <c r="BL606" s="10"/>
      <c r="BM606" s="10"/>
      <c r="BN606" s="10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BE607" s="11"/>
      <c r="BF607" s="10"/>
      <c r="BG607" s="6"/>
      <c r="BH607" s="10"/>
      <c r="BI607" s="10"/>
      <c r="BJ607" s="10"/>
      <c r="BK607" s="10"/>
      <c r="BL607" s="10"/>
      <c r="BM607" s="10"/>
      <c r="BN607" s="10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BE608" s="11"/>
      <c r="BF608" s="10"/>
      <c r="BG608" s="6"/>
      <c r="BH608" s="10"/>
      <c r="BI608" s="10"/>
      <c r="BJ608" s="10"/>
      <c r="BK608" s="10"/>
      <c r="BL608" s="10"/>
      <c r="BM608" s="10"/>
      <c r="BN608" s="10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BE609" s="11"/>
      <c r="BF609" s="10"/>
      <c r="BG609" s="6"/>
      <c r="BH609" s="10"/>
      <c r="BI609" s="10"/>
      <c r="BJ609" s="10"/>
      <c r="BK609" s="10"/>
      <c r="BL609" s="10"/>
      <c r="BM609" s="10"/>
      <c r="BN609" s="10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BE610" s="11"/>
      <c r="BF610" s="10"/>
      <c r="BG610" s="6"/>
      <c r="BH610" s="10"/>
      <c r="BI610" s="10"/>
      <c r="BJ610" s="10"/>
      <c r="BK610" s="10"/>
      <c r="BL610" s="10"/>
      <c r="BM610" s="10"/>
      <c r="BN610" s="10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BE611" s="11"/>
      <c r="BF611" s="10"/>
      <c r="BG611" s="6"/>
      <c r="BH611" s="10"/>
      <c r="BI611" s="10"/>
      <c r="BJ611" s="10"/>
      <c r="BK611" s="10"/>
      <c r="BL611" s="10"/>
      <c r="BM611" s="10"/>
      <c r="BN611" s="10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BE612" s="11"/>
      <c r="BF612" s="10"/>
      <c r="BG612" s="6"/>
      <c r="BH612" s="10"/>
      <c r="BI612" s="10"/>
      <c r="BJ612" s="10"/>
      <c r="BK612" s="10"/>
      <c r="BL612" s="10"/>
      <c r="BM612" s="10"/>
      <c r="BN612" s="10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BE613" s="11"/>
      <c r="BF613" s="10"/>
      <c r="BG613" s="6"/>
      <c r="BH613" s="10"/>
      <c r="BI613" s="10"/>
      <c r="BJ613" s="10"/>
      <c r="BK613" s="10"/>
      <c r="BL613" s="10"/>
      <c r="BM613" s="10"/>
      <c r="BN613" s="10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BE614" s="11"/>
      <c r="BF614" s="10"/>
      <c r="BG614" s="6"/>
      <c r="BH614" s="10"/>
      <c r="BI614" s="10"/>
      <c r="BJ614" s="10"/>
      <c r="BK614" s="10"/>
      <c r="BL614" s="10"/>
      <c r="BM614" s="10"/>
      <c r="BN614" s="10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BE615" s="11"/>
      <c r="BF615" s="10"/>
      <c r="BG615" s="6"/>
      <c r="BH615" s="10"/>
      <c r="BI615" s="10"/>
      <c r="BJ615" s="10"/>
      <c r="BK615" s="10"/>
      <c r="BL615" s="10"/>
      <c r="BM615" s="10"/>
      <c r="BN615" s="10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BE616" s="11"/>
      <c r="BF616" s="10"/>
      <c r="BG616" s="6"/>
      <c r="BH616" s="10"/>
      <c r="BI616" s="10"/>
      <c r="BJ616" s="10"/>
      <c r="BK616" s="10"/>
      <c r="BL616" s="10"/>
      <c r="BM616" s="10"/>
      <c r="BN616" s="10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BE617" s="11"/>
      <c r="BF617" s="10"/>
      <c r="BG617" s="6"/>
      <c r="BH617" s="10"/>
      <c r="BI617" s="10"/>
      <c r="BJ617" s="10"/>
      <c r="BK617" s="10"/>
      <c r="BL617" s="10"/>
      <c r="BM617" s="10"/>
      <c r="BN617" s="10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BE618" s="11"/>
      <c r="BF618" s="10"/>
      <c r="BG618" s="6"/>
      <c r="BH618" s="10"/>
      <c r="BI618" s="10"/>
      <c r="BJ618" s="10"/>
      <c r="BK618" s="10"/>
      <c r="BL618" s="10"/>
      <c r="BM618" s="10"/>
      <c r="BN618" s="10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BE619" s="11"/>
      <c r="BF619" s="10"/>
      <c r="BG619" s="6"/>
      <c r="BH619" s="10"/>
      <c r="BI619" s="10"/>
      <c r="BJ619" s="10"/>
      <c r="BK619" s="10"/>
      <c r="BL619" s="10"/>
      <c r="BM619" s="10"/>
      <c r="BN619" s="10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BE620" s="11"/>
      <c r="BF620" s="10"/>
      <c r="BG620" s="6"/>
      <c r="BH620" s="10"/>
      <c r="BI620" s="10"/>
      <c r="BJ620" s="10"/>
      <c r="BK620" s="10"/>
      <c r="BL620" s="10"/>
      <c r="BM620" s="10"/>
      <c r="BN620" s="10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BE621" s="11"/>
      <c r="BF621" s="10"/>
      <c r="BG621" s="6"/>
      <c r="BH621" s="10"/>
      <c r="BI621" s="10"/>
      <c r="BJ621" s="10"/>
      <c r="BK621" s="10"/>
      <c r="BL621" s="10"/>
      <c r="BM621" s="10"/>
      <c r="BN621" s="10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BE622" s="11"/>
      <c r="BF622" s="10"/>
      <c r="BG622" s="6"/>
      <c r="BH622" s="10"/>
      <c r="BI622" s="10"/>
      <c r="BJ622" s="10"/>
      <c r="BK622" s="10"/>
      <c r="BL622" s="10"/>
      <c r="BM622" s="10"/>
      <c r="BN622" s="10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BE623" s="11"/>
      <c r="BF623" s="10"/>
      <c r="BG623" s="6"/>
      <c r="BH623" s="10"/>
      <c r="BI623" s="10"/>
      <c r="BJ623" s="10"/>
      <c r="BK623" s="10"/>
      <c r="BL623" s="10"/>
      <c r="BM623" s="10"/>
      <c r="BN623" s="10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BE624" s="11"/>
      <c r="BF624" s="10"/>
      <c r="BG624" s="6"/>
      <c r="BH624" s="10"/>
      <c r="BI624" s="10"/>
      <c r="BJ624" s="10"/>
      <c r="BK624" s="10"/>
      <c r="BL624" s="10"/>
      <c r="BM624" s="10"/>
      <c r="BN624" s="10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BE625" s="11"/>
      <c r="BF625" s="10"/>
      <c r="BG625" s="6"/>
      <c r="BH625" s="10"/>
      <c r="BI625" s="10"/>
      <c r="BJ625" s="10"/>
      <c r="BK625" s="10"/>
      <c r="BL625" s="10"/>
      <c r="BM625" s="10"/>
      <c r="BN625" s="10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BE626" s="11"/>
      <c r="BF626" s="10"/>
      <c r="BG626" s="6"/>
      <c r="BH626" s="10"/>
      <c r="BI626" s="10"/>
      <c r="BJ626" s="10"/>
      <c r="BK626" s="10"/>
      <c r="BL626" s="10"/>
      <c r="BM626" s="10"/>
      <c r="BN626" s="10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BE627" s="11"/>
      <c r="BF627" s="10"/>
      <c r="BG627" s="6"/>
      <c r="BH627" s="10"/>
      <c r="BI627" s="10"/>
      <c r="BJ627" s="10"/>
      <c r="BK627" s="10"/>
      <c r="BL627" s="10"/>
      <c r="BM627" s="10"/>
      <c r="BN627" s="10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BE628" s="11"/>
      <c r="BF628" s="10"/>
      <c r="BG628" s="6"/>
      <c r="BH628" s="10"/>
      <c r="BI628" s="10"/>
      <c r="BJ628" s="10"/>
      <c r="BK628" s="10"/>
      <c r="BL628" s="10"/>
      <c r="BM628" s="10"/>
      <c r="BN628" s="10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BE629" s="11"/>
      <c r="BF629" s="10"/>
      <c r="BG629" s="6"/>
      <c r="BH629" s="10"/>
      <c r="BI629" s="10"/>
      <c r="BJ629" s="10"/>
      <c r="BK629" s="10"/>
      <c r="BL629" s="10"/>
      <c r="BM629" s="10"/>
      <c r="BN629" s="10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BE630" s="11"/>
      <c r="BF630" s="10"/>
      <c r="BG630" s="6"/>
      <c r="BH630" s="10"/>
      <c r="BI630" s="10"/>
      <c r="BJ630" s="10"/>
      <c r="BK630" s="10"/>
      <c r="BL630" s="10"/>
      <c r="BM630" s="10"/>
      <c r="BN630" s="10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BE631" s="11"/>
      <c r="BF631" s="10"/>
      <c r="BG631" s="6"/>
      <c r="BH631" s="10"/>
      <c r="BI631" s="10"/>
      <c r="BJ631" s="10"/>
      <c r="BK631" s="10"/>
      <c r="BL631" s="10"/>
      <c r="BM631" s="10"/>
      <c r="BN631" s="10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BE632" s="11"/>
      <c r="BF632" s="10"/>
      <c r="BG632" s="6"/>
      <c r="BH632" s="10"/>
      <c r="BI632" s="10"/>
      <c r="BJ632" s="10"/>
      <c r="BK632" s="10"/>
      <c r="BL632" s="10"/>
      <c r="BM632" s="10"/>
      <c r="BN632" s="10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BE633" s="11"/>
      <c r="BF633" s="10"/>
      <c r="BG633" s="6"/>
      <c r="BH633" s="10"/>
      <c r="BI633" s="10"/>
      <c r="BJ633" s="10"/>
      <c r="BK633" s="10"/>
      <c r="BL633" s="10"/>
      <c r="BM633" s="10"/>
      <c r="BN633" s="10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BE634" s="11"/>
      <c r="BF634" s="10"/>
      <c r="BG634" s="6"/>
      <c r="BH634" s="10"/>
      <c r="BI634" s="10"/>
      <c r="BJ634" s="10"/>
      <c r="BK634" s="10"/>
      <c r="BL634" s="10"/>
      <c r="BM634" s="10"/>
      <c r="BN634" s="10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BE635" s="11"/>
      <c r="BF635" s="10"/>
      <c r="BG635" s="6"/>
      <c r="BH635" s="10"/>
      <c r="BI635" s="10"/>
      <c r="BJ635" s="10"/>
      <c r="BK635" s="10"/>
      <c r="BL635" s="10"/>
      <c r="BM635" s="10"/>
      <c r="BN635" s="10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BE636" s="11"/>
      <c r="BF636" s="10"/>
      <c r="BG636" s="6"/>
      <c r="BH636" s="10"/>
      <c r="BI636" s="10"/>
      <c r="BJ636" s="10"/>
      <c r="BK636" s="10"/>
      <c r="BL636" s="10"/>
      <c r="BM636" s="10"/>
      <c r="BN636" s="10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BE637" s="11"/>
      <c r="BF637" s="10"/>
      <c r="BG637" s="6"/>
      <c r="BH637" s="10"/>
      <c r="BI637" s="10"/>
      <c r="BJ637" s="10"/>
      <c r="BK637" s="10"/>
      <c r="BL637" s="10"/>
      <c r="BM637" s="10"/>
      <c r="BN637" s="10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BE638" s="11"/>
      <c r="BF638" s="10"/>
      <c r="BG638" s="6"/>
      <c r="BH638" s="10"/>
      <c r="BI638" s="10"/>
      <c r="BJ638" s="10"/>
      <c r="BK638" s="10"/>
      <c r="BL638" s="10"/>
      <c r="BM638" s="10"/>
      <c r="BN638" s="10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BE639" s="11"/>
      <c r="BF639" s="10"/>
      <c r="BG639" s="6"/>
      <c r="BH639" s="10"/>
      <c r="BI639" s="10"/>
      <c r="BJ639" s="10"/>
      <c r="BK639" s="10"/>
      <c r="BL639" s="10"/>
      <c r="BM639" s="10"/>
      <c r="BN639" s="10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BE640" s="11"/>
      <c r="BF640" s="10"/>
      <c r="BG640" s="6"/>
      <c r="BH640" s="10"/>
      <c r="BI640" s="10"/>
      <c r="BJ640" s="10"/>
      <c r="BK640" s="10"/>
      <c r="BL640" s="10"/>
      <c r="BM640" s="10"/>
      <c r="BN640" s="10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BE641" s="11"/>
      <c r="BF641" s="10"/>
      <c r="BG641" s="6"/>
      <c r="BH641" s="10"/>
      <c r="BI641" s="10"/>
      <c r="BJ641" s="10"/>
      <c r="BK641" s="10"/>
      <c r="BL641" s="10"/>
      <c r="BM641" s="10"/>
      <c r="BN641" s="10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BE642" s="11"/>
      <c r="BF642" s="10"/>
      <c r="BG642" s="6"/>
      <c r="BH642" s="10"/>
      <c r="BI642" s="10"/>
      <c r="BJ642" s="10"/>
      <c r="BK642" s="10"/>
      <c r="BL642" s="10"/>
      <c r="BM642" s="10"/>
      <c r="BN642" s="10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BE643" s="11"/>
      <c r="BF643" s="10"/>
      <c r="BG643" s="6"/>
      <c r="BH643" s="10"/>
      <c r="BI643" s="10"/>
      <c r="BJ643" s="10"/>
      <c r="BK643" s="10"/>
      <c r="BL643" s="10"/>
      <c r="BM643" s="10"/>
      <c r="BN643" s="10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BE644" s="11"/>
      <c r="BF644" s="10"/>
      <c r="BG644" s="6"/>
      <c r="BH644" s="10"/>
      <c r="BI644" s="10"/>
      <c r="BJ644" s="10"/>
      <c r="BK644" s="10"/>
      <c r="BL644" s="10"/>
      <c r="BM644" s="10"/>
      <c r="BN644" s="10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BE645" s="11"/>
      <c r="BF645" s="10"/>
      <c r="BG645" s="6"/>
      <c r="BH645" s="10"/>
      <c r="BI645" s="10"/>
      <c r="BJ645" s="10"/>
      <c r="BK645" s="10"/>
      <c r="BL645" s="10"/>
      <c r="BM645" s="10"/>
      <c r="BN645" s="10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BE646" s="11"/>
      <c r="BF646" s="10"/>
      <c r="BG646" s="6"/>
      <c r="BH646" s="10"/>
      <c r="BI646" s="10"/>
      <c r="BJ646" s="10"/>
      <c r="BK646" s="10"/>
      <c r="BL646" s="10"/>
      <c r="BM646" s="10"/>
      <c r="BN646" s="10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BE647" s="11"/>
      <c r="BF647" s="10"/>
      <c r="BG647" s="6"/>
      <c r="BH647" s="10"/>
      <c r="BI647" s="10"/>
      <c r="BJ647" s="10"/>
      <c r="BK647" s="10"/>
      <c r="BL647" s="10"/>
      <c r="BM647" s="10"/>
      <c r="BN647" s="10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BE648" s="11"/>
      <c r="BF648" s="10"/>
      <c r="BG648" s="6"/>
      <c r="BH648" s="10"/>
      <c r="BI648" s="10"/>
      <c r="BJ648" s="10"/>
      <c r="BK648" s="10"/>
      <c r="BL648" s="10"/>
      <c r="BM648" s="10"/>
      <c r="BN648" s="10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BE649" s="11"/>
      <c r="BF649" s="10"/>
      <c r="BG649" s="6"/>
      <c r="BH649" s="10"/>
      <c r="BI649" s="10"/>
      <c r="BJ649" s="10"/>
      <c r="BK649" s="10"/>
      <c r="BL649" s="10"/>
      <c r="BM649" s="10"/>
      <c r="BN649" s="10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BE650" s="11"/>
      <c r="BF650" s="10"/>
      <c r="BG650" s="6"/>
      <c r="BH650" s="10"/>
      <c r="BI650" s="10"/>
      <c r="BJ650" s="10"/>
      <c r="BK650" s="10"/>
      <c r="BL650" s="10"/>
      <c r="BM650" s="10"/>
      <c r="BN650" s="10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BE651" s="11"/>
      <c r="BF651" s="10"/>
      <c r="BG651" s="6"/>
      <c r="BH651" s="10"/>
      <c r="BI651" s="10"/>
      <c r="BJ651" s="10"/>
      <c r="BK651" s="10"/>
      <c r="BL651" s="10"/>
      <c r="BM651" s="10"/>
      <c r="BN651" s="10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BE652" s="11"/>
      <c r="BF652" s="10"/>
      <c r="BG652" s="6"/>
      <c r="BH652" s="10"/>
      <c r="BI652" s="10"/>
      <c r="BJ652" s="10"/>
      <c r="BK652" s="10"/>
      <c r="BL652" s="10"/>
      <c r="BM652" s="10"/>
      <c r="BN652" s="10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BE653" s="11"/>
      <c r="BF653" s="10"/>
      <c r="BG653" s="6"/>
      <c r="BH653" s="10"/>
      <c r="BI653" s="10"/>
      <c r="BJ653" s="10"/>
      <c r="BK653" s="10"/>
      <c r="BL653" s="10"/>
      <c r="BM653" s="10"/>
      <c r="BN653" s="10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BE654" s="11"/>
      <c r="BF654" s="10"/>
      <c r="BG654" s="6"/>
      <c r="BH654" s="10"/>
      <c r="BI654" s="10"/>
      <c r="BJ654" s="10"/>
      <c r="BK654" s="10"/>
      <c r="BL654" s="10"/>
      <c r="BM654" s="10"/>
      <c r="BN654" s="10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BE655" s="11"/>
      <c r="BF655" s="10"/>
      <c r="BG655" s="6"/>
      <c r="BH655" s="10"/>
      <c r="BI655" s="10"/>
      <c r="BJ655" s="10"/>
      <c r="BK655" s="10"/>
      <c r="BL655" s="10"/>
      <c r="BM655" s="10"/>
      <c r="BN655" s="10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BE656" s="11"/>
      <c r="BF656" s="10"/>
      <c r="BG656" s="6"/>
      <c r="BH656" s="10"/>
      <c r="BI656" s="10"/>
      <c r="BJ656" s="10"/>
      <c r="BK656" s="10"/>
      <c r="BL656" s="10"/>
      <c r="BM656" s="10"/>
      <c r="BN656" s="10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BE657" s="11"/>
      <c r="BF657" s="10"/>
      <c r="BG657" s="6"/>
      <c r="BH657" s="10"/>
      <c r="BI657" s="10"/>
      <c r="BJ657" s="10"/>
      <c r="BK657" s="10"/>
      <c r="BL657" s="10"/>
      <c r="BM657" s="10"/>
      <c r="BN657" s="10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BE658" s="11"/>
      <c r="BF658" s="10"/>
      <c r="BG658" s="6"/>
      <c r="BH658" s="10"/>
      <c r="BI658" s="10"/>
      <c r="BJ658" s="10"/>
      <c r="BK658" s="10"/>
      <c r="BL658" s="10"/>
      <c r="BM658" s="10"/>
      <c r="BN658" s="10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BE659" s="11"/>
      <c r="BF659" s="10"/>
      <c r="BG659" s="6"/>
      <c r="BH659" s="10"/>
      <c r="BI659" s="10"/>
      <c r="BJ659" s="10"/>
      <c r="BK659" s="10"/>
      <c r="BL659" s="10"/>
      <c r="BM659" s="10"/>
      <c r="BN659" s="10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BE660" s="11"/>
      <c r="BF660" s="10"/>
      <c r="BG660" s="6"/>
      <c r="BH660" s="10"/>
      <c r="BI660" s="10"/>
      <c r="BJ660" s="10"/>
      <c r="BK660" s="10"/>
      <c r="BL660" s="10"/>
      <c r="BM660" s="10"/>
      <c r="BN660" s="10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BE661" s="11"/>
      <c r="BF661" s="10"/>
      <c r="BG661" s="6"/>
      <c r="BH661" s="10"/>
      <c r="BI661" s="10"/>
      <c r="BJ661" s="10"/>
      <c r="BK661" s="10"/>
      <c r="BL661" s="10"/>
      <c r="BM661" s="10"/>
      <c r="BN661" s="10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BE662" s="11"/>
      <c r="BF662" s="10"/>
      <c r="BG662" s="6"/>
      <c r="BH662" s="10"/>
      <c r="BI662" s="10"/>
      <c r="BJ662" s="10"/>
      <c r="BK662" s="10"/>
      <c r="BL662" s="10"/>
      <c r="BM662" s="10"/>
      <c r="BN662" s="10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BE663" s="11"/>
      <c r="BF663" s="10"/>
      <c r="BG663" s="6"/>
      <c r="BH663" s="10"/>
      <c r="BI663" s="10"/>
      <c r="BJ663" s="10"/>
      <c r="BK663" s="10"/>
      <c r="BL663" s="10"/>
      <c r="BM663" s="10"/>
      <c r="BN663" s="10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BE664" s="11"/>
      <c r="BF664" s="10"/>
      <c r="BG664" s="6"/>
      <c r="BH664" s="10"/>
      <c r="BI664" s="10"/>
      <c r="BJ664" s="10"/>
      <c r="BK664" s="10"/>
      <c r="BL664" s="10"/>
      <c r="BM664" s="10"/>
      <c r="BN664" s="10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BE665" s="11"/>
      <c r="BF665" s="10"/>
      <c r="BG665" s="6"/>
      <c r="BH665" s="10"/>
      <c r="BI665" s="10"/>
      <c r="BJ665" s="10"/>
      <c r="BK665" s="10"/>
      <c r="BL665" s="10"/>
      <c r="BM665" s="10"/>
      <c r="BN665" s="10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BE666" s="11"/>
      <c r="BF666" s="10"/>
      <c r="BG666" s="6"/>
      <c r="BH666" s="10"/>
      <c r="BI666" s="10"/>
      <c r="BJ666" s="10"/>
      <c r="BK666" s="10"/>
      <c r="BL666" s="10"/>
      <c r="BM666" s="10"/>
      <c r="BN666" s="10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BE667" s="11"/>
      <c r="BF667" s="10"/>
      <c r="BG667" s="6"/>
      <c r="BH667" s="10"/>
      <c r="BI667" s="10"/>
      <c r="BJ667" s="10"/>
      <c r="BK667" s="10"/>
      <c r="BL667" s="10"/>
      <c r="BM667" s="10"/>
      <c r="BN667" s="10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BE668" s="11"/>
      <c r="BF668" s="10"/>
      <c r="BG668" s="6"/>
      <c r="BH668" s="10"/>
      <c r="BI668" s="10"/>
      <c r="BJ668" s="10"/>
      <c r="BK668" s="10"/>
      <c r="BL668" s="10"/>
      <c r="BM668" s="10"/>
      <c r="BN668" s="10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BE669" s="11"/>
      <c r="BF669" s="10"/>
      <c r="BG669" s="6"/>
      <c r="BH669" s="10"/>
      <c r="BI669" s="10"/>
      <c r="BJ669" s="10"/>
      <c r="BK669" s="10"/>
      <c r="BL669" s="10"/>
      <c r="BM669" s="10"/>
      <c r="BN669" s="10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BE670" s="11"/>
      <c r="BF670" s="10"/>
      <c r="BG670" s="6"/>
      <c r="BH670" s="10"/>
      <c r="BI670" s="10"/>
      <c r="BJ670" s="10"/>
      <c r="BK670" s="10"/>
      <c r="BL670" s="10"/>
      <c r="BM670" s="10"/>
      <c r="BN670" s="10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BE671" s="11"/>
      <c r="BF671" s="10"/>
      <c r="BG671" s="6"/>
      <c r="BH671" s="10"/>
      <c r="BI671" s="10"/>
      <c r="BJ671" s="10"/>
      <c r="BK671" s="10"/>
      <c r="BL671" s="10"/>
      <c r="BM671" s="10"/>
      <c r="BN671" s="10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BE672" s="11"/>
      <c r="BF672" s="10"/>
      <c r="BG672" s="6"/>
      <c r="BH672" s="10"/>
      <c r="BI672" s="10"/>
      <c r="BJ672" s="10"/>
      <c r="BK672" s="10"/>
      <c r="BL672" s="10"/>
      <c r="BM672" s="10"/>
      <c r="BN672" s="10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BE673" s="11"/>
      <c r="BF673" s="10"/>
      <c r="BG673" s="6"/>
      <c r="BH673" s="10"/>
      <c r="BI673" s="10"/>
      <c r="BJ673" s="10"/>
      <c r="BK673" s="10"/>
      <c r="BL673" s="10"/>
      <c r="BM673" s="10"/>
      <c r="BN673" s="10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BE674" s="11"/>
      <c r="BF674" s="10"/>
      <c r="BG674" s="6"/>
      <c r="BH674" s="10"/>
      <c r="BI674" s="10"/>
      <c r="BJ674" s="10"/>
      <c r="BK674" s="10"/>
      <c r="BL674" s="10"/>
      <c r="BM674" s="10"/>
      <c r="BN674" s="10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BE675" s="11"/>
      <c r="BF675" s="10"/>
      <c r="BG675" s="6"/>
      <c r="BH675" s="10"/>
      <c r="BI675" s="10"/>
      <c r="BJ675" s="10"/>
      <c r="BK675" s="10"/>
      <c r="BL675" s="10"/>
      <c r="BM675" s="10"/>
      <c r="BN675" s="10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BE676" s="11"/>
      <c r="BF676" s="10"/>
      <c r="BG676" s="6"/>
      <c r="BH676" s="10"/>
      <c r="BI676" s="10"/>
      <c r="BJ676" s="10"/>
      <c r="BK676" s="10"/>
      <c r="BL676" s="10"/>
      <c r="BM676" s="10"/>
      <c r="BN676" s="10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BE677" s="11"/>
      <c r="BF677" s="10"/>
      <c r="BG677" s="6"/>
      <c r="BH677" s="10"/>
      <c r="BI677" s="10"/>
      <c r="BJ677" s="10"/>
      <c r="BK677" s="10"/>
      <c r="BL677" s="10"/>
      <c r="BM677" s="10"/>
      <c r="BN677" s="10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BE678" s="11"/>
      <c r="BF678" s="10"/>
      <c r="BG678" s="6"/>
      <c r="BH678" s="10"/>
      <c r="BI678" s="10"/>
      <c r="BJ678" s="10"/>
      <c r="BK678" s="10"/>
      <c r="BL678" s="10"/>
      <c r="BM678" s="10"/>
      <c r="BN678" s="10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BE679" s="11"/>
      <c r="BF679" s="10"/>
      <c r="BG679" s="6"/>
      <c r="BH679" s="10"/>
      <c r="BI679" s="10"/>
      <c r="BJ679" s="10"/>
      <c r="BK679" s="10"/>
      <c r="BL679" s="10"/>
      <c r="BM679" s="10"/>
      <c r="BN679" s="10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BE680" s="11"/>
      <c r="BF680" s="10"/>
      <c r="BG680" s="6"/>
      <c r="BH680" s="10"/>
      <c r="BI680" s="10"/>
      <c r="BJ680" s="10"/>
      <c r="BK680" s="10"/>
      <c r="BL680" s="10"/>
      <c r="BM680" s="10"/>
      <c r="BN680" s="10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BE681" s="11"/>
      <c r="BF681" s="10"/>
      <c r="BG681" s="6"/>
      <c r="BH681" s="10"/>
      <c r="BI681" s="10"/>
      <c r="BJ681" s="10"/>
      <c r="BK681" s="10"/>
      <c r="BL681" s="10"/>
      <c r="BM681" s="10"/>
      <c r="BN681" s="10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BE682" s="11"/>
      <c r="BF682" s="10"/>
      <c r="BG682" s="6"/>
      <c r="BH682" s="10"/>
      <c r="BI682" s="10"/>
      <c r="BJ682" s="10"/>
      <c r="BK682" s="10"/>
      <c r="BL682" s="10"/>
      <c r="BM682" s="10"/>
      <c r="BN682" s="10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BE683" s="11"/>
      <c r="BF683" s="10"/>
      <c r="BG683" s="6"/>
      <c r="BH683" s="10"/>
      <c r="BI683" s="10"/>
      <c r="BJ683" s="10"/>
      <c r="BK683" s="10"/>
      <c r="BL683" s="10"/>
      <c r="BM683" s="10"/>
      <c r="BN683" s="10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BE684" s="11"/>
      <c r="BF684" s="10"/>
      <c r="BG684" s="6"/>
      <c r="BH684" s="10"/>
      <c r="BI684" s="10"/>
      <c r="BJ684" s="10"/>
      <c r="BK684" s="10"/>
      <c r="BL684" s="10"/>
      <c r="BM684" s="10"/>
      <c r="BN684" s="10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BE685" s="11"/>
      <c r="BF685" s="10"/>
      <c r="BG685" s="6"/>
      <c r="BH685" s="10"/>
      <c r="BI685" s="10"/>
      <c r="BJ685" s="10"/>
      <c r="BK685" s="10"/>
      <c r="BL685" s="10"/>
      <c r="BM685" s="10"/>
      <c r="BN685" s="10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BE686" s="11"/>
      <c r="BF686" s="10"/>
      <c r="BG686" s="6"/>
      <c r="BH686" s="10"/>
      <c r="BI686" s="10"/>
      <c r="BJ686" s="10"/>
      <c r="BK686" s="10"/>
      <c r="BL686" s="10"/>
      <c r="BM686" s="10"/>
      <c r="BN686" s="10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BE687" s="11"/>
      <c r="BF687" s="10"/>
      <c r="BG687" s="6"/>
      <c r="BH687" s="10"/>
      <c r="BI687" s="10"/>
      <c r="BJ687" s="10"/>
      <c r="BK687" s="10"/>
      <c r="BL687" s="10"/>
      <c r="BM687" s="10"/>
      <c r="BN687" s="10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BE688" s="11"/>
      <c r="BF688" s="10"/>
      <c r="BG688" s="6"/>
      <c r="BH688" s="10"/>
      <c r="BI688" s="10"/>
      <c r="BJ688" s="10"/>
      <c r="BK688" s="10"/>
      <c r="BL688" s="10"/>
      <c r="BM688" s="10"/>
      <c r="BN688" s="10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BE689" s="11"/>
      <c r="BF689" s="10"/>
      <c r="BG689" s="6"/>
      <c r="BH689" s="10"/>
      <c r="BI689" s="10"/>
      <c r="BJ689" s="10"/>
      <c r="BK689" s="10"/>
      <c r="BL689" s="10"/>
      <c r="BM689" s="10"/>
      <c r="BN689" s="10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BE690" s="11"/>
      <c r="BF690" s="10"/>
      <c r="BG690" s="6"/>
      <c r="BH690" s="10"/>
      <c r="BI690" s="10"/>
      <c r="BJ690" s="10"/>
      <c r="BK690" s="10"/>
      <c r="BL690" s="10"/>
      <c r="BM690" s="10"/>
      <c r="BN690" s="10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BE691" s="11"/>
      <c r="BF691" s="10"/>
      <c r="BG691" s="6"/>
      <c r="BH691" s="10"/>
      <c r="BI691" s="10"/>
      <c r="BJ691" s="10"/>
      <c r="BK691" s="10"/>
      <c r="BL691" s="10"/>
      <c r="BM691" s="10"/>
      <c r="BN691" s="10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BE692" s="11"/>
      <c r="BF692" s="10"/>
      <c r="BG692" s="6"/>
      <c r="BH692" s="10"/>
      <c r="BI692" s="10"/>
      <c r="BJ692" s="10"/>
      <c r="BK692" s="10"/>
      <c r="BL692" s="10"/>
      <c r="BM692" s="10"/>
      <c r="BN692" s="10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BE693" s="11"/>
      <c r="BF693" s="10"/>
      <c r="BG693" s="6"/>
      <c r="BH693" s="10"/>
      <c r="BI693" s="10"/>
      <c r="BJ693" s="10"/>
      <c r="BK693" s="10"/>
      <c r="BL693" s="10"/>
      <c r="BM693" s="10"/>
      <c r="BN693" s="10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BE694" s="11"/>
      <c r="BF694" s="10"/>
      <c r="BG694" s="6"/>
      <c r="BH694" s="10"/>
      <c r="BI694" s="10"/>
      <c r="BJ694" s="10"/>
      <c r="BK694" s="10"/>
      <c r="BL694" s="10"/>
      <c r="BM694" s="10"/>
      <c r="BN694" s="10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BE695" s="11"/>
      <c r="BF695" s="10"/>
      <c r="BG695" s="6"/>
      <c r="BH695" s="10"/>
      <c r="BI695" s="10"/>
      <c r="BJ695" s="10"/>
      <c r="BK695" s="10"/>
      <c r="BL695" s="10"/>
      <c r="BM695" s="10"/>
      <c r="BN695" s="10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BE696" s="11"/>
      <c r="BF696" s="10"/>
      <c r="BG696" s="6"/>
      <c r="BH696" s="10"/>
      <c r="BI696" s="10"/>
      <c r="BJ696" s="10"/>
      <c r="BK696" s="10"/>
      <c r="BL696" s="10"/>
      <c r="BM696" s="10"/>
      <c r="BN696" s="10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BE697" s="11"/>
      <c r="BF697" s="10"/>
      <c r="BG697" s="6"/>
      <c r="BH697" s="10"/>
      <c r="BI697" s="10"/>
      <c r="BJ697" s="10"/>
      <c r="BK697" s="10"/>
      <c r="BL697" s="10"/>
      <c r="BM697" s="10"/>
      <c r="BN697" s="10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BE698" s="11"/>
      <c r="BF698" s="10"/>
      <c r="BG698" s="6"/>
      <c r="BH698" s="10"/>
      <c r="BI698" s="10"/>
      <c r="BJ698" s="10"/>
      <c r="BK698" s="10"/>
      <c r="BL698" s="10"/>
      <c r="BM698" s="10"/>
      <c r="BN698" s="10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BE699" s="11"/>
      <c r="BF699" s="10"/>
      <c r="BG699" s="6"/>
      <c r="BH699" s="10"/>
      <c r="BI699" s="10"/>
      <c r="BJ699" s="10"/>
      <c r="BK699" s="10"/>
      <c r="BL699" s="10"/>
      <c r="BM699" s="10"/>
      <c r="BN699" s="10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BE700" s="11"/>
      <c r="BF700" s="10"/>
      <c r="BG700" s="6"/>
      <c r="BH700" s="10"/>
      <c r="BI700" s="10"/>
      <c r="BJ700" s="10"/>
      <c r="BK700" s="10"/>
      <c r="BL700" s="10"/>
      <c r="BM700" s="10"/>
      <c r="BN700" s="10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BE701" s="11"/>
      <c r="BF701" s="10"/>
      <c r="BG701" s="6"/>
      <c r="BH701" s="10"/>
      <c r="BI701" s="10"/>
      <c r="BJ701" s="10"/>
      <c r="BK701" s="10"/>
      <c r="BL701" s="10"/>
      <c r="BM701" s="10"/>
      <c r="BN701" s="10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BE702" s="11"/>
      <c r="BF702" s="10"/>
      <c r="BG702" s="6"/>
      <c r="BH702" s="10"/>
      <c r="BI702" s="10"/>
      <c r="BJ702" s="10"/>
      <c r="BK702" s="10"/>
      <c r="BL702" s="10"/>
      <c r="BM702" s="10"/>
      <c r="BN702" s="10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BE703" s="11"/>
      <c r="BF703" s="10"/>
      <c r="BG703" s="6"/>
      <c r="BH703" s="10"/>
      <c r="BI703" s="10"/>
      <c r="BJ703" s="10"/>
      <c r="BK703" s="10"/>
      <c r="BL703" s="10"/>
      <c r="BM703" s="10"/>
      <c r="BN703" s="10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BE704" s="11"/>
      <c r="BF704" s="10"/>
      <c r="BG704" s="6"/>
      <c r="BH704" s="10"/>
      <c r="BI704" s="10"/>
      <c r="BJ704" s="10"/>
      <c r="BK704" s="10"/>
      <c r="BL704" s="10"/>
      <c r="BM704" s="10"/>
      <c r="BN704" s="10"/>
    </row>
    <row r="705" spans="9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BE705" s="11"/>
      <c r="BF705" s="10"/>
      <c r="BG705" s="6"/>
      <c r="BH705" s="10"/>
      <c r="BI705" s="10"/>
      <c r="BJ705" s="10"/>
      <c r="BK705" s="10"/>
      <c r="BL705" s="10"/>
      <c r="BM705" s="10"/>
      <c r="BN705" s="10"/>
    </row>
    <row r="706" spans="9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BE706" s="11"/>
      <c r="BF706" s="10"/>
      <c r="BG706" s="6"/>
      <c r="BH706" s="10"/>
      <c r="BI706" s="10"/>
      <c r="BJ706" s="10"/>
      <c r="BK706" s="10"/>
      <c r="BL706" s="10"/>
      <c r="BM706" s="10"/>
      <c r="BN706" s="10"/>
    </row>
    <row r="707" spans="9:66" x14ac:dyDescent="0.2"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BE707" s="11"/>
      <c r="BF707" s="10"/>
      <c r="BG707" s="6"/>
      <c r="BH707" s="10"/>
      <c r="BI707" s="10"/>
      <c r="BJ707" s="10"/>
      <c r="BK707" s="10"/>
      <c r="BL707" s="10"/>
      <c r="BM707" s="10"/>
      <c r="BN707" s="10"/>
    </row>
    <row r="708" spans="9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BE708" s="11"/>
      <c r="BF708" s="10"/>
      <c r="BG708" s="6"/>
      <c r="BH708" s="10"/>
      <c r="BI708" s="10"/>
      <c r="BJ708" s="10"/>
      <c r="BK708" s="10"/>
      <c r="BL708" s="10"/>
      <c r="BM708" s="10"/>
      <c r="BN708" s="10"/>
    </row>
    <row r="709" spans="9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BE709" s="11"/>
      <c r="BF709" s="10"/>
      <c r="BG709" s="6"/>
      <c r="BH709" s="10"/>
      <c r="BI709" s="10"/>
      <c r="BJ709" s="10"/>
      <c r="BK709" s="10"/>
      <c r="BL709" s="10"/>
      <c r="BM709" s="10"/>
      <c r="BN709" s="10"/>
    </row>
    <row r="710" spans="9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9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9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9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9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9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9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9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9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9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9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33" priority="13" stopIfTrue="1" operator="between">
      <formula>33</formula>
      <formula>100</formula>
    </cfRule>
  </conditionalFormatting>
  <conditionalFormatting sqref="AC13:AC1048">
    <cfRule type="cellIs" dxfId="32" priority="14" stopIfTrue="1" operator="between">
      <formula>33</formula>
      <formula>100</formula>
    </cfRule>
  </conditionalFormatting>
  <conditionalFormatting sqref="AD13:AD1048">
    <cfRule type="cellIs" dxfId="31" priority="15" stopIfTrue="1" operator="between">
      <formula>33</formula>
      <formula>100</formula>
    </cfRule>
  </conditionalFormatting>
  <conditionalFormatting sqref="A6">
    <cfRule type="expression" dxfId="30" priority="16" stopIfTrue="1">
      <formula>$C$6=1</formula>
    </cfRule>
  </conditionalFormatting>
  <conditionalFormatting sqref="BG320:BG709 K13:K1048">
    <cfRule type="cellIs" dxfId="29" priority="17" stopIfTrue="1" operator="notEqual">
      <formula>$J$5</formula>
    </cfRule>
  </conditionalFormatting>
  <conditionalFormatting sqref="Y14:Y1048 W14:W1048 AA14:AA1048">
    <cfRule type="cellIs" dxfId="28" priority="4" operator="equal">
      <formula>7</formula>
    </cfRule>
    <cfRule type="cellIs" dxfId="27" priority="6" operator="equal">
      <formula>6</formula>
    </cfRule>
    <cfRule type="cellIs" dxfId="26" priority="8" operator="equal">
      <formula>5</formula>
    </cfRule>
    <cfRule type="cellIs" dxfId="25" priority="10" operator="equal">
      <formula>4</formula>
    </cfRule>
  </conditionalFormatting>
  <conditionalFormatting sqref="U14:U1048">
    <cfRule type="cellIs" dxfId="24" priority="1" operator="between">
      <formula>11</formula>
      <formula>12</formula>
    </cfRule>
    <cfRule type="cellIs" dxfId="23" priority="3" operator="between">
      <formula>9</formula>
      <formula>10</formula>
    </cfRule>
    <cfRule type="cellIs" dxfId="22" priority="5" operator="equal">
      <formula>8</formula>
    </cfRule>
    <cfRule type="cellIs" dxfId="21" priority="7" operator="between">
      <formula>6</formula>
      <formula>7</formula>
    </cfRule>
    <cfRule type="cellIs" dxfId="20" priority="9" operator="between">
      <formula>4</formula>
      <formula>5</formula>
    </cfRule>
  </conditionalFormatting>
  <conditionalFormatting sqref="Y14:Y1048 W14:W1048 AA14:AA1048 U14:U1048">
    <cfRule type="cellIs" dxfId="19" priority="11" operator="equal">
      <formula>3</formula>
    </cfRule>
    <cfRule type="cellIs" dxfId="18" priority="12" operator="between">
      <formula>1</formula>
      <formula>2</formula>
    </cfRule>
  </conditionalFormatting>
  <conditionalFormatting sqref="Y14:Y1048 W14:W1048">
    <cfRule type="cellIs" dxfId="17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315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7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158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7">
    <pageSetUpPr fitToPage="1"/>
  </sheetPr>
  <dimension ref="A1:FC1048"/>
  <sheetViews>
    <sheetView zoomScale="70" zoomScaleNormal="70" zoomScaleSheetLayoutView="50" workbookViewId="0">
      <pane ySplit="12" topLeftCell="A13" activePane="bottomLeft" state="frozen"/>
      <selection pane="bottomLeft" activeCell="I13" sqref="I13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3.285156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5" width="11" style="1" customWidth="1"/>
    <col min="46" max="46" width="13.5703125" style="1" customWidth="1"/>
    <col min="47" max="47" width="17.28515625" style="1" customWidth="1"/>
    <col min="48" max="48" width="11.855468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55" t="s">
        <v>117</v>
      </c>
      <c r="I1" s="20"/>
      <c r="J1" s="20"/>
      <c r="K1" s="20"/>
      <c r="L1" s="20"/>
      <c r="M1" s="20"/>
      <c r="N1" s="20"/>
      <c r="O1" s="20"/>
      <c r="P1" s="20"/>
      <c r="X1" s="53"/>
      <c r="Y1" s="47" t="s">
        <v>137</v>
      </c>
      <c r="Z1" s="47" t="s">
        <v>136</v>
      </c>
      <c r="AA1" s="47" t="s">
        <v>135</v>
      </c>
      <c r="AB1" s="47" t="s">
        <v>73</v>
      </c>
    </row>
    <row r="2" spans="1:159" x14ac:dyDescent="0.2">
      <c r="A2" s="55" t="s">
        <v>1</v>
      </c>
      <c r="I2" s="84" t="s">
        <v>71</v>
      </c>
      <c r="J2" s="82" t="s">
        <v>148</v>
      </c>
      <c r="K2" s="82"/>
      <c r="L2" s="82"/>
      <c r="M2" s="82"/>
      <c r="N2" s="83" t="s">
        <v>52</v>
      </c>
      <c r="O2" s="82" t="s">
        <v>167</v>
      </c>
      <c r="P2" s="81"/>
      <c r="S2" s="61"/>
      <c r="T2" s="55" t="s">
        <v>62</v>
      </c>
      <c r="X2" s="80" t="s">
        <v>146</v>
      </c>
      <c r="Y2" s="47" t="s">
        <v>138</v>
      </c>
      <c r="Z2" s="47" t="s">
        <v>138</v>
      </c>
      <c r="AA2" s="47" t="s">
        <v>138</v>
      </c>
      <c r="AB2" s="47" t="s">
        <v>138</v>
      </c>
      <c r="AN2" s="55"/>
      <c r="AR2" s="52" t="s">
        <v>28</v>
      </c>
      <c r="AS2" s="64">
        <v>2.5</v>
      </c>
      <c r="AT2" s="1" t="s">
        <v>29</v>
      </c>
    </row>
    <row r="3" spans="1:159" ht="13.15" customHeight="1" x14ac:dyDescent="0.2">
      <c r="A3" s="55" t="s">
        <v>3</v>
      </c>
      <c r="I3" s="79" t="s">
        <v>47</v>
      </c>
      <c r="J3" s="78">
        <v>44040.454513888886</v>
      </c>
      <c r="N3" s="52" t="s">
        <v>7</v>
      </c>
      <c r="O3" s="3">
        <f>I320</f>
        <v>50.36089238845144</v>
      </c>
      <c r="P3" s="72" t="s">
        <v>19</v>
      </c>
      <c r="S3" s="61"/>
      <c r="X3" s="77" t="s">
        <v>33</v>
      </c>
      <c r="Y3" s="47">
        <v>3</v>
      </c>
      <c r="Z3" s="47">
        <v>3</v>
      </c>
      <c r="AA3" s="47">
        <v>3</v>
      </c>
      <c r="AB3" s="47">
        <v>3</v>
      </c>
      <c r="AR3" s="52" t="s">
        <v>31</v>
      </c>
      <c r="AS3" s="64">
        <v>300</v>
      </c>
      <c r="AT3" s="1" t="s">
        <v>32</v>
      </c>
    </row>
    <row r="4" spans="1:159" x14ac:dyDescent="0.2">
      <c r="B4" s="76" t="str">
        <f>IF(ABS(T4-U4)=0,"",ABS(T4-U4))</f>
        <v/>
      </c>
      <c r="C4" s="55" t="str">
        <f>IF(T4-U4&gt;0,"more cells need COPY DOWN",IF(T4-U4=0,"OK","more cells need DELETE"))</f>
        <v>OK</v>
      </c>
      <c r="I4" s="66" t="s">
        <v>27</v>
      </c>
      <c r="J4" s="1" t="s">
        <v>168</v>
      </c>
      <c r="K4" s="52"/>
      <c r="L4" s="52"/>
      <c r="N4" s="52" t="s">
        <v>72</v>
      </c>
      <c r="O4" s="64">
        <v>0.8</v>
      </c>
      <c r="P4" s="69"/>
      <c r="Q4" s="2"/>
      <c r="S4" s="61"/>
      <c r="T4" s="61">
        <f>COUNT(A14:A503)</f>
        <v>307</v>
      </c>
      <c r="U4" s="61">
        <f>COUNT(I14:I503)</f>
        <v>307</v>
      </c>
      <c r="X4" s="75" t="s">
        <v>119</v>
      </c>
      <c r="Y4" s="47" t="s">
        <v>139</v>
      </c>
      <c r="Z4" s="47">
        <v>4</v>
      </c>
      <c r="AA4" s="47">
        <v>4</v>
      </c>
      <c r="AB4" s="47">
        <v>4</v>
      </c>
      <c r="AJ4" s="2"/>
    </row>
    <row r="5" spans="1:159" ht="13.5" customHeight="1" x14ac:dyDescent="0.2">
      <c r="A5" s="55" t="s">
        <v>61</v>
      </c>
      <c r="I5" s="74" t="s">
        <v>35</v>
      </c>
      <c r="J5" s="73"/>
      <c r="K5" s="1" t="s">
        <v>21</v>
      </c>
      <c r="M5" s="52"/>
      <c r="N5" s="52" t="s">
        <v>50</v>
      </c>
      <c r="O5" s="64">
        <v>17</v>
      </c>
      <c r="P5" s="72"/>
      <c r="S5" s="61"/>
      <c r="U5" s="2"/>
      <c r="X5" s="71" t="s">
        <v>118</v>
      </c>
      <c r="Y5" s="47" t="s">
        <v>140</v>
      </c>
      <c r="Z5" s="47">
        <v>5</v>
      </c>
      <c r="AA5" s="47">
        <v>5</v>
      </c>
      <c r="AB5" s="47">
        <v>5</v>
      </c>
      <c r="AG5" s="2"/>
      <c r="AM5" s="67"/>
    </row>
    <row r="6" spans="1:159" ht="13.5" customHeight="1" x14ac:dyDescent="0.2">
      <c r="A6" s="41"/>
      <c r="B6" s="41"/>
      <c r="C6" s="41">
        <v>1</v>
      </c>
      <c r="D6" s="41">
        <v>2</v>
      </c>
      <c r="E6" s="41">
        <v>3</v>
      </c>
      <c r="F6" s="41">
        <v>6</v>
      </c>
      <c r="G6" s="41">
        <v>7</v>
      </c>
      <c r="I6" s="70" t="s">
        <v>34</v>
      </c>
      <c r="J6" s="52">
        <v>2</v>
      </c>
      <c r="K6" s="52"/>
      <c r="L6" s="61" t="s">
        <v>30</v>
      </c>
      <c r="M6" s="61">
        <f>IF(J6&lt;=2,J6+4,5)</f>
        <v>6</v>
      </c>
      <c r="N6" s="52" t="s">
        <v>51</v>
      </c>
      <c r="O6" s="64">
        <v>20</v>
      </c>
      <c r="P6" s="69"/>
      <c r="Q6" s="2"/>
      <c r="R6" s="61"/>
      <c r="S6" s="61"/>
      <c r="U6" s="2"/>
      <c r="X6" s="68" t="s">
        <v>30</v>
      </c>
      <c r="Y6" s="47">
        <v>8</v>
      </c>
      <c r="Z6" s="47">
        <v>6</v>
      </c>
      <c r="AA6" s="47">
        <v>6</v>
      </c>
      <c r="AB6" s="47">
        <v>6</v>
      </c>
      <c r="AG6" s="3"/>
      <c r="AH6" s="15"/>
      <c r="AI6" s="15"/>
      <c r="AM6" s="67"/>
    </row>
    <row r="7" spans="1:159" ht="15.75" customHeight="1" x14ac:dyDescent="0.2">
      <c r="A7" s="41"/>
      <c r="B7" s="41"/>
      <c r="C7" s="1" t="s">
        <v>11</v>
      </c>
      <c r="D7" s="1" t="s">
        <v>12</v>
      </c>
      <c r="E7" s="1" t="s">
        <v>43</v>
      </c>
      <c r="F7" s="1" t="s">
        <v>44</v>
      </c>
      <c r="G7" s="1" t="s">
        <v>45</v>
      </c>
      <c r="I7" s="66" t="s">
        <v>2</v>
      </c>
      <c r="J7" s="92">
        <v>3.82</v>
      </c>
      <c r="K7" s="41" t="s">
        <v>19</v>
      </c>
      <c r="L7" s="61" t="s">
        <v>33</v>
      </c>
      <c r="M7" s="61"/>
      <c r="N7" s="65" t="s">
        <v>94</v>
      </c>
      <c r="O7" s="64">
        <v>7</v>
      </c>
      <c r="P7" s="63" t="s">
        <v>95</v>
      </c>
      <c r="Q7" s="62"/>
      <c r="R7" s="61"/>
      <c r="S7" s="61"/>
      <c r="U7" s="2"/>
      <c r="X7" s="60" t="s">
        <v>142</v>
      </c>
      <c r="Y7" s="47" t="s">
        <v>141</v>
      </c>
      <c r="Z7" s="47">
        <v>7</v>
      </c>
      <c r="AA7" s="47">
        <v>7</v>
      </c>
      <c r="AB7" s="47">
        <v>7</v>
      </c>
      <c r="AG7" s="3"/>
      <c r="AH7" s="15"/>
      <c r="AI7" s="15"/>
    </row>
    <row r="8" spans="1:159" ht="14.25" customHeight="1" thickBot="1" x14ac:dyDescent="0.25">
      <c r="A8" s="41"/>
      <c r="B8" s="41" t="s">
        <v>159</v>
      </c>
      <c r="C8">
        <v>1.7615000000000001</v>
      </c>
      <c r="D8">
        <v>1.9496</v>
      </c>
      <c r="E8">
        <v>1.8674999999999999</v>
      </c>
      <c r="F8">
        <v>1.4471000000000001</v>
      </c>
      <c r="G8">
        <v>1.4116</v>
      </c>
      <c r="I8" s="59" t="s">
        <v>40</v>
      </c>
      <c r="J8" s="86">
        <v>5.2</v>
      </c>
      <c r="K8" s="20" t="s">
        <v>41</v>
      </c>
      <c r="L8" s="58" t="s">
        <v>39</v>
      </c>
      <c r="M8" s="58"/>
      <c r="N8" s="20"/>
      <c r="O8" s="20"/>
      <c r="P8" s="57"/>
      <c r="U8" s="2"/>
      <c r="X8" s="56" t="s">
        <v>143</v>
      </c>
      <c r="Y8" s="47" t="s">
        <v>144</v>
      </c>
      <c r="Z8" s="47" t="s">
        <v>145</v>
      </c>
      <c r="AA8" s="47" t="s">
        <v>145</v>
      </c>
      <c r="AB8" s="47" t="s">
        <v>121</v>
      </c>
      <c r="AK8" s="2"/>
    </row>
    <row r="9" spans="1:159" ht="15.75" customHeight="1" thickBot="1" x14ac:dyDescent="0.25">
      <c r="A9" s="41"/>
      <c r="B9" s="41" t="s">
        <v>160</v>
      </c>
      <c r="C9">
        <v>0.16269</v>
      </c>
      <c r="D9">
        <v>-0.15493000000000001</v>
      </c>
      <c r="E9">
        <v>-7.4969999999999995E-2</v>
      </c>
      <c r="F9">
        <v>1.9476</v>
      </c>
      <c r="G9">
        <v>1.9394</v>
      </c>
      <c r="I9" s="55"/>
      <c r="J9" s="52"/>
      <c r="K9" s="52"/>
      <c r="L9" s="52"/>
      <c r="N9" s="55"/>
      <c r="U9" s="2"/>
      <c r="W9" s="2"/>
      <c r="X9" s="2"/>
      <c r="Y9" s="2"/>
      <c r="Z9" s="2"/>
      <c r="BF9" s="2"/>
    </row>
    <row r="10" spans="1:159" ht="23.25" customHeight="1" thickTop="1" x14ac:dyDescent="0.2">
      <c r="A10" s="41"/>
      <c r="B10" s="41" t="s">
        <v>158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14" t="s">
        <v>100</v>
      </c>
      <c r="J10" s="115"/>
      <c r="K10" s="115"/>
      <c r="L10" s="115"/>
      <c r="M10" s="115"/>
      <c r="N10" s="115"/>
      <c r="O10" s="115"/>
      <c r="P10" s="115"/>
      <c r="Q10" s="115"/>
      <c r="R10" s="115"/>
      <c r="S10" s="113"/>
      <c r="T10" s="116" t="s">
        <v>60</v>
      </c>
      <c r="U10" s="117"/>
      <c r="V10" s="117"/>
      <c r="W10" s="117"/>
      <c r="X10" s="117"/>
      <c r="Y10" s="117"/>
      <c r="Z10" s="117"/>
      <c r="AA10" s="117"/>
      <c r="AB10" s="117"/>
      <c r="AC10" s="117"/>
      <c r="AD10" s="118"/>
      <c r="AE10" s="119" t="s">
        <v>107</v>
      </c>
      <c r="AF10" s="119"/>
      <c r="AG10" s="119"/>
      <c r="AH10" s="119"/>
      <c r="AI10" s="54" t="s">
        <v>96</v>
      </c>
      <c r="AJ10" s="112" t="s">
        <v>82</v>
      </c>
      <c r="AK10" s="115"/>
      <c r="AL10" s="115"/>
      <c r="AM10" s="113"/>
      <c r="AN10" s="116" t="s">
        <v>42</v>
      </c>
      <c r="AO10" s="117"/>
      <c r="AP10" s="118"/>
      <c r="AQ10" s="54" t="s">
        <v>0</v>
      </c>
      <c r="AR10" s="112" t="s">
        <v>113</v>
      </c>
      <c r="AS10" s="113"/>
      <c r="AT10" s="54" t="s">
        <v>89</v>
      </c>
      <c r="AU10" s="54" t="s">
        <v>91</v>
      </c>
      <c r="AV10" s="54" t="s">
        <v>97</v>
      </c>
      <c r="AW10" s="101" t="s">
        <v>116</v>
      </c>
      <c r="AX10" s="1" t="str">
        <f>""</f>
        <v/>
      </c>
      <c r="AY10" s="53"/>
      <c r="AZ10" s="103" t="s">
        <v>18</v>
      </c>
      <c r="BA10" s="104"/>
      <c r="BB10" s="104"/>
      <c r="BC10" s="104"/>
      <c r="BD10" s="104"/>
      <c r="BE10" s="104"/>
      <c r="BF10" s="104"/>
      <c r="BG10" s="104"/>
      <c r="BH10" s="105"/>
      <c r="BI10" s="2"/>
      <c r="BJ10" s="103" t="s">
        <v>133</v>
      </c>
      <c r="BK10" s="104"/>
      <c r="BL10" s="104"/>
      <c r="BM10" s="104"/>
      <c r="BN10" s="105"/>
      <c r="BO10" s="2"/>
    </row>
    <row r="11" spans="1:159" ht="52.9" customHeight="1" x14ac:dyDescent="0.2">
      <c r="A11" s="41"/>
      <c r="B11" s="4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52"/>
      <c r="I11" s="49" t="s">
        <v>16</v>
      </c>
      <c r="J11" s="87" t="s">
        <v>17</v>
      </c>
      <c r="K11" s="87" t="s">
        <v>36</v>
      </c>
      <c r="L11" s="87" t="s">
        <v>58</v>
      </c>
      <c r="M11" s="87" t="s">
        <v>122</v>
      </c>
      <c r="N11" s="87" t="s">
        <v>59</v>
      </c>
      <c r="O11" s="87" t="s">
        <v>123</v>
      </c>
      <c r="P11" s="51" t="s">
        <v>124</v>
      </c>
      <c r="Q11" s="51" t="s">
        <v>46</v>
      </c>
      <c r="R11" s="51" t="s">
        <v>54</v>
      </c>
      <c r="S11" s="51" t="s">
        <v>22</v>
      </c>
      <c r="T11" s="106" t="s">
        <v>134</v>
      </c>
      <c r="U11" s="107"/>
      <c r="V11" s="106" t="s">
        <v>131</v>
      </c>
      <c r="W11" s="107"/>
      <c r="X11" s="106" t="s">
        <v>130</v>
      </c>
      <c r="Y11" s="107"/>
      <c r="Z11" s="108" t="s">
        <v>83</v>
      </c>
      <c r="AA11" s="106"/>
      <c r="AB11" s="109" t="s">
        <v>101</v>
      </c>
      <c r="AC11" s="110"/>
      <c r="AD11" s="111"/>
      <c r="AE11" s="88" t="s">
        <v>147</v>
      </c>
      <c r="AF11" s="87" t="s">
        <v>25</v>
      </c>
      <c r="AG11" s="87" t="s">
        <v>26</v>
      </c>
      <c r="AH11" s="87" t="s">
        <v>93</v>
      </c>
      <c r="AI11" s="44" t="s">
        <v>77</v>
      </c>
      <c r="AJ11" s="87" t="s">
        <v>81</v>
      </c>
      <c r="AK11" s="87" t="s">
        <v>80</v>
      </c>
      <c r="AL11" s="87" t="s">
        <v>84</v>
      </c>
      <c r="AM11" s="87" t="s">
        <v>98</v>
      </c>
      <c r="AN11" s="87" t="s">
        <v>85</v>
      </c>
      <c r="AO11" s="87" t="s">
        <v>86</v>
      </c>
      <c r="AP11" s="87" t="s">
        <v>98</v>
      </c>
      <c r="AQ11" s="87" t="s">
        <v>85</v>
      </c>
      <c r="AR11" s="108" t="s">
        <v>114</v>
      </c>
      <c r="AS11" s="108"/>
      <c r="AT11" s="87" t="s">
        <v>92</v>
      </c>
      <c r="AU11" s="87" t="s">
        <v>90</v>
      </c>
      <c r="AV11" s="87" t="s">
        <v>115</v>
      </c>
      <c r="AW11" s="102"/>
      <c r="AX11" s="1" t="str">
        <f>""</f>
        <v/>
      </c>
      <c r="AY11" s="87" t="s">
        <v>38</v>
      </c>
      <c r="AZ11" s="108" t="s">
        <v>77</v>
      </c>
      <c r="BA11" s="108"/>
      <c r="BB11" s="108"/>
      <c r="BC11" s="108" t="s">
        <v>78</v>
      </c>
      <c r="BD11" s="108"/>
      <c r="BE11" s="108"/>
      <c r="BF11" s="108" t="s">
        <v>79</v>
      </c>
      <c r="BG11" s="108"/>
      <c r="BH11" s="108"/>
      <c r="BI11" s="42"/>
      <c r="BJ11" s="51" t="s">
        <v>128</v>
      </c>
      <c r="BK11" s="51" t="s">
        <v>129</v>
      </c>
      <c r="BL11" s="51" t="s">
        <v>125</v>
      </c>
      <c r="BM11" s="51" t="s">
        <v>126</v>
      </c>
      <c r="BN11" s="51" t="s">
        <v>127</v>
      </c>
      <c r="BO11" s="42"/>
      <c r="BP11" s="42"/>
    </row>
    <row r="12" spans="1:159" ht="24" customHeight="1" thickBot="1" x14ac:dyDescent="0.25">
      <c r="A12" s="41"/>
      <c r="B12" s="41" t="s">
        <v>120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0" t="s">
        <v>19</v>
      </c>
      <c r="J12" s="47" t="s">
        <v>19</v>
      </c>
      <c r="K12" s="47" t="s">
        <v>37</v>
      </c>
      <c r="L12" s="47" t="s">
        <v>20</v>
      </c>
      <c r="M12" s="47" t="s">
        <v>20</v>
      </c>
      <c r="N12" s="47" t="s">
        <v>48</v>
      </c>
      <c r="O12" s="47" t="s">
        <v>53</v>
      </c>
      <c r="P12" s="47" t="s">
        <v>53</v>
      </c>
      <c r="Q12" s="47" t="s">
        <v>53</v>
      </c>
      <c r="R12" s="47" t="s">
        <v>55</v>
      </c>
      <c r="S12" s="47" t="s">
        <v>48</v>
      </c>
      <c r="T12" s="14" t="s">
        <v>105</v>
      </c>
      <c r="U12" s="14" t="s">
        <v>106</v>
      </c>
      <c r="V12" s="14" t="s">
        <v>105</v>
      </c>
      <c r="W12" s="14" t="s">
        <v>106</v>
      </c>
      <c r="X12" s="14" t="s">
        <v>105</v>
      </c>
      <c r="Y12" s="14" t="s">
        <v>106</v>
      </c>
      <c r="Z12" s="14" t="s">
        <v>105</v>
      </c>
      <c r="AA12" s="9" t="s">
        <v>106</v>
      </c>
      <c r="AB12" s="49" t="s">
        <v>104</v>
      </c>
      <c r="AC12" s="44" t="s">
        <v>102</v>
      </c>
      <c r="AD12" s="48" t="s">
        <v>103</v>
      </c>
      <c r="AE12" s="90" t="s">
        <v>20</v>
      </c>
      <c r="AF12" s="47" t="s">
        <v>20</v>
      </c>
      <c r="AG12" s="47" t="s">
        <v>20</v>
      </c>
      <c r="AH12" s="44" t="s">
        <v>108</v>
      </c>
      <c r="AI12" s="44" t="s">
        <v>109</v>
      </c>
      <c r="AJ12" s="87" t="s">
        <v>110</v>
      </c>
      <c r="AK12" s="87" t="s">
        <v>110</v>
      </c>
      <c r="AL12" s="87" t="s">
        <v>110</v>
      </c>
      <c r="AM12" s="87" t="s">
        <v>110</v>
      </c>
      <c r="AN12" s="87" t="s">
        <v>111</v>
      </c>
      <c r="AO12" s="87" t="s">
        <v>111</v>
      </c>
      <c r="AP12" s="87" t="s">
        <v>112</v>
      </c>
      <c r="AQ12" s="87" t="s">
        <v>37</v>
      </c>
      <c r="AR12" s="87" t="s">
        <v>87</v>
      </c>
      <c r="AS12" s="87" t="s">
        <v>88</v>
      </c>
      <c r="AT12" s="87" t="s">
        <v>55</v>
      </c>
      <c r="AU12" s="87"/>
      <c r="AV12" s="87" t="s">
        <v>99</v>
      </c>
      <c r="AW12" s="46" t="s">
        <v>53</v>
      </c>
      <c r="AX12" s="1" t="str">
        <f>""</f>
        <v/>
      </c>
      <c r="AY12" s="87" t="s">
        <v>19</v>
      </c>
      <c r="AZ12" s="87" t="s">
        <v>64</v>
      </c>
      <c r="BA12" s="87" t="s">
        <v>65</v>
      </c>
      <c r="BB12" s="87" t="s">
        <v>66</v>
      </c>
      <c r="BC12" s="87" t="s">
        <v>64</v>
      </c>
      <c r="BD12" s="87" t="s">
        <v>65</v>
      </c>
      <c r="BE12" s="87" t="s">
        <v>66</v>
      </c>
      <c r="BF12" s="87" t="s">
        <v>64</v>
      </c>
      <c r="BG12" s="87" t="s">
        <v>65</v>
      </c>
      <c r="BH12" s="87" t="s">
        <v>66</v>
      </c>
      <c r="BI12" s="42"/>
      <c r="BJ12" s="45"/>
      <c r="BK12" s="44"/>
      <c r="BL12" s="44"/>
      <c r="BM12" s="44"/>
      <c r="BN12" s="43"/>
      <c r="BO12" s="42"/>
      <c r="BP12" s="42"/>
    </row>
    <row r="13" spans="1:159" ht="13.5" thickTop="1" x14ac:dyDescent="0.2">
      <c r="A13" s="41" t="s">
        <v>14</v>
      </c>
      <c r="B13" s="41" t="s">
        <v>15</v>
      </c>
      <c r="C13" s="41"/>
      <c r="D13" s="41"/>
      <c r="E13" s="41"/>
      <c r="F13" s="41"/>
      <c r="G13" s="41"/>
      <c r="I13" s="11">
        <f t="shared" ref="I13:I76" si="0">IF(A13="(m)",0,A13/0.3048)</f>
        <v>0</v>
      </c>
      <c r="J13" s="10">
        <f t="shared" ref="J13:J76" si="1">$J$7-I13</f>
        <v>3.82</v>
      </c>
      <c r="K13" s="6" t="str">
        <f>IF(I13=0,"Copy Down",IF(J13&gt;-11.5, 98, IF(J13&gt;-26.5, 115, IF(J13&gt;-39.5, 117, IF(J13&gt;-49.5, 120, 119)))))</f>
        <v>Copy Down</v>
      </c>
      <c r="L13" s="10" t="str">
        <f>IF(I13=0,"Copy Down",IF(I12=0,K13*I13,K13*(I13-I12)+L12))</f>
        <v>Copy Down</v>
      </c>
      <c r="M13" s="10" t="str">
        <f>IF(I13=0,"Copy Down",IF(I12=0,K13*I13, IF(AND(I12&gt;0, I13&lt;$J$8),  K13*(I13-I12)+M12, (K13-62.4)*(I13-I12)+M12)))</f>
        <v>Copy Down</v>
      </c>
      <c r="N13" s="10" t="str">
        <f>IF(I13=0,"Copy Down",IF(I13&gt;$J$8,(62.4*I13)/144,0))</f>
        <v>Copy Down</v>
      </c>
      <c r="O13" s="10" t="str">
        <f>IF(I13=0,"Copy Down",(C13-$C$9)/$C$8*$C$12*$C$10)</f>
        <v>Copy Down</v>
      </c>
      <c r="P13" s="10" t="str">
        <f>IF(I13=0,"Copy Down",O13+((E13-$E$9)/$E$8*$E$12*$E$10*144*(1-$O$4))/2000)</f>
        <v>Copy Down</v>
      </c>
      <c r="Q13" s="10" t="str">
        <f>IF(I13=0,"Copy Down",(D13-$D$9)/$D$8*$D$12*$D$10)</f>
        <v>Copy Down</v>
      </c>
      <c r="R13" s="10" t="str">
        <f>IF(I13=0,"Copy Down",Q13/P13*100)</f>
        <v>Copy Down</v>
      </c>
      <c r="S13" s="10" t="str">
        <f>IF(I13=0,"Copy Down",IF((E13-$E$9)/$E$8*$E$12*$E$10&lt;0,0,(E13-$E$9)/$E$8*$E$12*$E$10))</f>
        <v>Copy Down</v>
      </c>
      <c r="T13" s="14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6" t="str">
        <f>IF(I13=0,"Copy Down",IF($J$6=3,IF(zone(Q13,O13)=6,U12,zone(Q13,O13)),zone(Q13,O13)))</f>
        <v>Copy Down</v>
      </c>
      <c r="V13" s="14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6" t="str">
        <f>IF(I13=0,"Copy Down",IF(AND((0.005*(R13-1)-0.0003*((R13-1)^2)-0.002)&gt;0,(P13/1.06)&gt;(1/(0.005*(R13-1)-0.0003*((R13-1)^2)-0.002)),R13&gt;=4.5),9,IF(AND((0.005*(R13-1)-0.0003*((R13-1)^2)-0.002)&gt;0,(P13/1.06)&gt;(1/(0.005*(R13-1)-0.0003*((R13-1)^2)-0.002)),R13&lt;4.5),8,IF((P13/1.06)&lt;12*EXP(-1.4*R13),1,IF(BN13&gt;3.6,2,IF(BN13&gt;2.95,3,IF(BN13&gt;2.6,4,IF(BN13&gt;2.05,5,IF(BN13&gt;1.31,6,7)))))))))</f>
        <v>Copy Down</v>
      </c>
      <c r="X13" s="14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6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14" t="str">
        <f>IF(I13=0,"Copy Down",IF(AA13=2,"Organic Clay",IF(AA13=3,"Clay",IF(AA13=4,"Silt Mixture",IF(AA13=5,"Sand Mixture",IF(AA13=6,"Sand","Gravelly Sand"))))))</f>
        <v>Copy Down</v>
      </c>
      <c r="AA13" s="9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7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6" t="str">
        <f>IF(I13=0,"Copy Down",100-(AB13+AD13))</f>
        <v>Copy Down</v>
      </c>
      <c r="AD13" s="13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8" t="str">
        <f>IF(I13=0,"Copy Down",IF(U13=0,"-",IF(U13&lt;=$M$6,P13*2000/$O$6,"-")))</f>
        <v>Copy Down</v>
      </c>
      <c r="AF13" s="6" t="str">
        <f>IF(I13=0,"Copy Down",IF(U13=0,"-",IF(U13&lt;=$M$6,(P13*2000-(I13*K13))/$O$5,"-")))</f>
        <v>Copy Down</v>
      </c>
      <c r="AG13" s="6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6" t="str">
        <f>IF(I13=0,"Copy Down",IF(U13=0,"-",IF(U13&lt;=$M$6,IF((S13-N13)&lt;0,0,(S13-N13)/$O$7*144),"-")))</f>
        <v>Copy Down</v>
      </c>
      <c r="AI13" s="6" t="str">
        <f>IF(I13=0,"Copy Down",IF(U13=0,"-",IF(U13&lt;=$M$6,10/R13,"-")))</f>
        <v>Copy Down</v>
      </c>
      <c r="AJ13" s="6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6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6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6" t="str">
        <f>IF(I13=0,"Copy Down",IF(U13=0,"-",IF(U13&gt;=$M$6+1,IF((P13)&gt;200,46,IF((P13)&gt;=120,7/80*((P13)-120)+38,IF((P13)&gt;=40,6/80*((P13)-40)+34,IF((P13)&gt;=20,5/20*((P13)-20)+30,29)))),"-")))</f>
        <v>Copy Down</v>
      </c>
      <c r="AN13" s="6" t="str">
        <f>IF(I13=0,"Copy Down",IF(OR(U13=2,U13=3,U13=11),O13,IF(OR(U13=1,U13=5,U13=12),(O13)/2,IF(U13=4,(O13)/1.5,IF(U13=6,(O13)/2.5,IF(U13=7,(O13)/3,IF(U13=8,(O13)/4,IF(U13=9,(O13)/5,(O13)/6))))))))</f>
        <v>Copy Down</v>
      </c>
      <c r="AO13" s="6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6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6" t="str">
        <f>IF(I13=0,"Copy Down",IF(OR(U13=1,U13=3),17.5*6.37,IF(OR(U13=4,U13=5),18*6.37,IF(U13=2,12.5*6.37,IF(U13=12,19*6.37,(0.5*(U13-6)+18)*6.37)))))</f>
        <v>Copy Down</v>
      </c>
      <c r="AR13" s="6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6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6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6" t="str">
        <f>IF(I13=0,"Copy Down",IF(U13=0,"-",IF(U13&gt;$M$6,(1-SIN(RADIANS(AK13)))*AT13^SIN(RADIANS(AK13)),1)))</f>
        <v>Copy Down</v>
      </c>
      <c r="AV13" s="10" t="str">
        <f>IF(I13=0,"Copy Down",IF(U13&gt;$M$6,crr(O13,L13,N13,U13)/csr(I13,L13,N13),"-"))</f>
        <v>Copy Down</v>
      </c>
      <c r="AW13" s="13" t="str">
        <f>IF(I13=0,"Copy Down",IF(U13=0,"-",IF(U13&gt;=$M$6+1,P13*$AS$2,$AS$3*AF13/2000)))</f>
        <v>Copy Down</v>
      </c>
      <c r="AX13" s="1" t="str">
        <f>""</f>
        <v/>
      </c>
      <c r="AY13" s="17" t="str">
        <f>IF(I13=0,"Copy",J13)</f>
        <v>Copy</v>
      </c>
      <c r="AZ13" s="12" t="str">
        <f>IF(I13=0,"Copy",IF($U13&lt;=4,100,0))</f>
        <v>Copy</v>
      </c>
      <c r="BA13" s="12" t="str">
        <f>IF(I13=0,"Copy",100-(AZ13+BB13))</f>
        <v>Copy</v>
      </c>
      <c r="BB13" s="12" t="str">
        <f>IF(I13=0,"Copy",IF($U13&gt;=7,100,0))</f>
        <v>Copy</v>
      </c>
      <c r="BC13" s="12" t="str">
        <f>IF(I13=0,"Copy",IF($AA13&lt;=3,100,0))</f>
        <v>Copy</v>
      </c>
      <c r="BD13" s="12" t="str">
        <f>IF(I13=0,"Copy",100-(BC13+BE13))</f>
        <v>Copy</v>
      </c>
      <c r="BE13" s="12" t="str">
        <f>IF(I13=0,"Copy",IF($AA13&gt;=6,100,0))</f>
        <v>Copy</v>
      </c>
      <c r="BF13" s="18" t="str">
        <f>IF(I13=0,"Copy",AB13)</f>
        <v>Copy</v>
      </c>
      <c r="BG13" s="18" t="str">
        <f>IF(I13=0,"Copy",AC13)</f>
        <v>Copy</v>
      </c>
      <c r="BH13" s="18" t="str">
        <f>IF(I13=0,"Copy",AD13)</f>
        <v>Copy</v>
      </c>
      <c r="BI13" s="15"/>
      <c r="BJ13" s="19"/>
      <c r="BK13" s="18"/>
      <c r="BL13" s="17"/>
      <c r="BM13" s="17"/>
      <c r="BN13" s="16"/>
      <c r="BO13" s="15"/>
      <c r="BP13" s="2"/>
      <c r="BR13" s="40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8"/>
      <c r="CP13" s="40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8"/>
    </row>
    <row r="14" spans="1:159" x14ac:dyDescent="0.2">
      <c r="A14">
        <v>0.05</v>
      </c>
      <c r="B14">
        <v>2.2999999999999998</v>
      </c>
      <c r="C14">
        <v>0.17691000000000001</v>
      </c>
      <c r="D14">
        <v>-0.13355</v>
      </c>
      <c r="E14">
        <v>-6.0679999999999998E-2</v>
      </c>
      <c r="F14">
        <v>2.02915</v>
      </c>
      <c r="G14">
        <v>1.9786300000000001</v>
      </c>
      <c r="H14" s="15"/>
      <c r="I14" s="11">
        <f t="shared" si="0"/>
        <v>0.16404199475065617</v>
      </c>
      <c r="J14" s="10">
        <f t="shared" si="1"/>
        <v>3.6559580052493437</v>
      </c>
      <c r="K14" s="6">
        <v>98</v>
      </c>
      <c r="L14" s="10">
        <v>16.076115485564305</v>
      </c>
      <c r="M14" s="10">
        <v>16.076115485564305</v>
      </c>
      <c r="N14" s="10">
        <v>0</v>
      </c>
      <c r="O14" s="10">
        <v>3.7503988646040329</v>
      </c>
      <c r="P14" s="10">
        <v>3.8054929801708761</v>
      </c>
      <c r="Q14" s="10">
        <v>0.14883533032416912</v>
      </c>
      <c r="R14" s="10">
        <v>3.9110656910865211</v>
      </c>
      <c r="S14" s="10">
        <v>3.8259802476974554</v>
      </c>
      <c r="T14" s="14" t="s">
        <v>33</v>
      </c>
      <c r="U14" s="6">
        <v>3</v>
      </c>
      <c r="V14" s="14" t="s">
        <v>33</v>
      </c>
      <c r="W14" s="6">
        <v>3</v>
      </c>
      <c r="X14" s="14" t="s">
        <v>152</v>
      </c>
      <c r="Y14" s="6">
        <v>8</v>
      </c>
      <c r="Z14" s="14" t="s">
        <v>118</v>
      </c>
      <c r="AA14" s="9">
        <v>5</v>
      </c>
      <c r="AB14" s="7">
        <v>97.81</v>
      </c>
      <c r="AC14" s="6">
        <v>1.8400000000000034</v>
      </c>
      <c r="AD14" s="13">
        <v>0.35</v>
      </c>
      <c r="AE14" s="8">
        <v>380.54929801708761</v>
      </c>
      <c r="AF14" s="6">
        <v>446.75940263859928</v>
      </c>
      <c r="AG14" s="6">
        <v>190.2746490085438</v>
      </c>
      <c r="AH14" s="6">
        <v>78.705879381204795</v>
      </c>
      <c r="AI14" s="6">
        <v>2.5568478746829566</v>
      </c>
      <c r="AJ14" s="6"/>
      <c r="AK14" s="6"/>
      <c r="AL14" s="6"/>
      <c r="AM14" s="6"/>
      <c r="AN14" s="6">
        <v>3.7503988646040329</v>
      </c>
      <c r="AO14" s="6">
        <v>0.73588701300827974</v>
      </c>
      <c r="AP14" s="6">
        <v>1</v>
      </c>
      <c r="AQ14" s="6">
        <v>111.47500000000001</v>
      </c>
      <c r="AR14" s="6"/>
      <c r="AS14" s="6"/>
      <c r="AT14" s="6">
        <v>153.55819041852226</v>
      </c>
      <c r="AU14" s="6">
        <v>1</v>
      </c>
      <c r="AV14" s="10"/>
      <c r="AW14" s="13">
        <v>67.013910395789893</v>
      </c>
      <c r="AX14" s="1" t="s">
        <v>150</v>
      </c>
      <c r="AY14" s="17">
        <v>3.6559580052493437</v>
      </c>
      <c r="AZ14" s="12">
        <v>100</v>
      </c>
      <c r="BA14" s="12">
        <v>0</v>
      </c>
      <c r="BB14" s="12">
        <v>0</v>
      </c>
      <c r="BC14" s="12">
        <v>0</v>
      </c>
      <c r="BD14" s="12">
        <v>100</v>
      </c>
      <c r="BE14" s="12">
        <v>0</v>
      </c>
      <c r="BF14" s="18">
        <v>97.81</v>
      </c>
      <c r="BG14" s="18">
        <v>1.8400000000000034</v>
      </c>
      <c r="BH14" s="18">
        <v>0.35</v>
      </c>
      <c r="BI14" s="15"/>
      <c r="BJ14" s="19">
        <f t="shared" ref="BJ14" ca="1" si="2">IF((0.381*BM14)+(0.05*(M14/2116.217)-0.15)&lt;1,(0.381*BM14)+(0.05*(M14/2116.217)-0.15),1)</f>
        <v>0.7204612335541738</v>
      </c>
      <c r="BK14" s="18">
        <f t="shared" ref="BK14" ca="1" si="3">((P14-(L14/2000))/1.06)*(1.06/(M14/2000))^BJ14</f>
        <v>120.69132742159037</v>
      </c>
      <c r="BL14" s="17">
        <f t="shared" ref="BL14" si="4">(Q14/(P14-(L14/2000)))*100</f>
        <v>3.9193442282918203</v>
      </c>
      <c r="BM14" s="17">
        <f t="shared" ref="BM14" ca="1" si="5">SQRT(((3.47-LOG(BK14))^2)+((LOG(BL14)+1.22)^2))</f>
        <v>2.2836782207425723</v>
      </c>
      <c r="BN14" s="16">
        <f t="shared" ref="BN14" si="6">SQRT(((3.47-LOG(P14/1.06))^2)+((LOG(R14)+1.22)^2))</f>
        <v>3.4323499354643836</v>
      </c>
      <c r="BO14" s="15"/>
      <c r="BP14" s="2"/>
      <c r="BR14" s="5"/>
      <c r="BV14" s="89" t="s">
        <v>71</v>
      </c>
      <c r="BW14" s="36" t="str">
        <f>J2</f>
        <v>LAKE MAUREPAS</v>
      </c>
      <c r="CL14" s="4"/>
      <c r="CP14" s="5"/>
      <c r="CT14" s="89" t="str">
        <f>BV14</f>
        <v>Project :</v>
      </c>
      <c r="CU14" s="36" t="str">
        <f>BW14</f>
        <v>LAKE MAUREPAS</v>
      </c>
      <c r="DJ14" s="4"/>
    </row>
    <row r="15" spans="1:159" x14ac:dyDescent="0.2">
      <c r="A15">
        <v>0.1</v>
      </c>
      <c r="B15">
        <v>2.2999999999999998</v>
      </c>
      <c r="C15">
        <v>0.17932999999999999</v>
      </c>
      <c r="D15">
        <v>-0.13320000000000001</v>
      </c>
      <c r="E15">
        <v>-6.1629999999999997E-2</v>
      </c>
      <c r="F15">
        <v>2.03363</v>
      </c>
      <c r="G15">
        <v>1.97173</v>
      </c>
      <c r="H15" s="15"/>
      <c r="I15" s="11">
        <f t="shared" si="0"/>
        <v>0.32808398950131235</v>
      </c>
      <c r="J15" s="10">
        <f t="shared" si="1"/>
        <v>3.4919160104986875</v>
      </c>
      <c r="K15" s="6">
        <v>98</v>
      </c>
      <c r="L15" s="10">
        <v>32.15223097112861</v>
      </c>
      <c r="M15" s="10">
        <v>32.15223097112861</v>
      </c>
      <c r="N15" s="10">
        <v>0</v>
      </c>
      <c r="O15" s="10">
        <v>4.3886523985239814</v>
      </c>
      <c r="P15" s="10">
        <v>4.4400838542035954</v>
      </c>
      <c r="Q15" s="10">
        <v>0.15127183011899875</v>
      </c>
      <c r="R15" s="10">
        <v>3.406958856774382</v>
      </c>
      <c r="S15" s="10">
        <v>3.5716288666398928</v>
      </c>
      <c r="T15" s="14" t="s">
        <v>33</v>
      </c>
      <c r="U15" s="6">
        <v>3</v>
      </c>
      <c r="V15" s="14" t="s">
        <v>33</v>
      </c>
      <c r="W15" s="6">
        <v>3</v>
      </c>
      <c r="X15" s="14" t="s">
        <v>154</v>
      </c>
      <c r="Y15" s="6">
        <v>5</v>
      </c>
      <c r="Z15" s="14" t="s">
        <v>118</v>
      </c>
      <c r="AA15" s="9">
        <v>5</v>
      </c>
      <c r="AB15" s="7">
        <v>85.599443278932299</v>
      </c>
      <c r="AC15" s="6">
        <v>12.966069545029896</v>
      </c>
      <c r="AD15" s="13">
        <v>1.4344871760378044</v>
      </c>
      <c r="AE15" s="8">
        <v>444.00838542035956</v>
      </c>
      <c r="AF15" s="6">
        <v>520.47149867270946</v>
      </c>
      <c r="AG15" s="6">
        <v>222.00419271017978</v>
      </c>
      <c r="AH15" s="6">
        <v>73.473508113734937</v>
      </c>
      <c r="AI15" s="6">
        <v>2.9351689939301862</v>
      </c>
      <c r="AJ15" s="6"/>
      <c r="AK15" s="6"/>
      <c r="AL15" s="6"/>
      <c r="AM15" s="6"/>
      <c r="AN15" s="6">
        <v>4.3886523985239814</v>
      </c>
      <c r="AO15" s="6">
        <v>0.87524069456064413</v>
      </c>
      <c r="AP15" s="6">
        <v>1</v>
      </c>
      <c r="AQ15" s="6">
        <v>111.47500000000001</v>
      </c>
      <c r="AR15" s="6"/>
      <c r="AS15" s="6"/>
      <c r="AT15" s="6">
        <v>87.06245381718881</v>
      </c>
      <c r="AU15" s="6">
        <v>1</v>
      </c>
      <c r="AV15" s="10"/>
      <c r="AW15" s="13">
        <v>78.070724800906419</v>
      </c>
      <c r="AX15" s="1" t="s">
        <v>150</v>
      </c>
      <c r="AY15" s="17">
        <v>3.4919160104986875</v>
      </c>
      <c r="AZ15" s="12">
        <v>100</v>
      </c>
      <c r="BA15" s="12">
        <v>0</v>
      </c>
      <c r="BB15" s="12">
        <v>0</v>
      </c>
      <c r="BC15" s="12">
        <v>0</v>
      </c>
      <c r="BD15" s="12">
        <v>100</v>
      </c>
      <c r="BE15" s="12">
        <v>0</v>
      </c>
      <c r="BF15" s="18">
        <v>85.599443278932299</v>
      </c>
      <c r="BG15" s="18">
        <v>12.966069545029896</v>
      </c>
      <c r="BH15" s="18">
        <v>1.4344871760378044</v>
      </c>
      <c r="BI15" s="15"/>
      <c r="BJ15" s="19">
        <f t="shared" ref="BJ15" ca="1" si="7">IF((0.381*BM15)+(0.05*(M15/2116.217)-0.15)&lt;1,(0.381*BM15)+(0.05*(M15/2116.217)-0.15),1)</f>
        <v>0.73372550523216484</v>
      </c>
      <c r="BK15" s="18">
        <f t="shared" ref="BK15" ca="1" si="8">((P15-(L15/2000))/1.06)*(1.06/(M15/2000))^BJ15</f>
        <v>90.208661204291914</v>
      </c>
      <c r="BL15" s="17">
        <f t="shared" ref="BL15" si="9">(Q15/(P15-(L15/2000)))*100</f>
        <v>3.4193391841315721</v>
      </c>
      <c r="BM15" s="17">
        <f t="shared" ref="BM15" ca="1" si="10">SQRT(((3.47-LOG(BK15))^2)+((LOG(BL15)+1.22)^2))</f>
        <v>2.3174956491592047</v>
      </c>
      <c r="BN15" s="16">
        <f t="shared" ref="BN15" si="11">SQRT(((3.47-LOG(P15/1.06))^2)+((LOG(R15)+1.22)^2))</f>
        <v>3.3438612131382079</v>
      </c>
      <c r="BO15" s="15"/>
      <c r="BP15" s="2"/>
      <c r="BR15" s="5"/>
      <c r="BV15" s="89" t="s">
        <v>4</v>
      </c>
      <c r="BW15" s="98">
        <f ca="1">TODAY()</f>
        <v>45065</v>
      </c>
      <c r="BX15" s="98"/>
      <c r="BZ15" s="93" t="s">
        <v>5</v>
      </c>
      <c r="CA15" s="93"/>
      <c r="CB15" s="99">
        <f>J7</f>
        <v>3.82</v>
      </c>
      <c r="CC15" s="100"/>
      <c r="CE15" s="93" t="s">
        <v>8</v>
      </c>
      <c r="CF15" s="93"/>
      <c r="CG15" s="36"/>
      <c r="CL15" s="4"/>
      <c r="CP15" s="5"/>
      <c r="CT15" s="89" t="s">
        <v>4</v>
      </c>
      <c r="CU15" s="98">
        <f ca="1">BW15</f>
        <v>45065</v>
      </c>
      <c r="CV15" s="98"/>
      <c r="CX15" s="93" t="s">
        <v>5</v>
      </c>
      <c r="CY15" s="93"/>
      <c r="CZ15" s="99">
        <f>CB15</f>
        <v>3.82</v>
      </c>
      <c r="DA15" s="100"/>
      <c r="DC15" s="93" t="s">
        <v>8</v>
      </c>
      <c r="DD15" s="93"/>
      <c r="DE15" s="36">
        <f>CG15</f>
        <v>0</v>
      </c>
      <c r="DJ15" s="4"/>
      <c r="FC15" s="37" t="s">
        <v>132</v>
      </c>
    </row>
    <row r="16" spans="1:159" x14ac:dyDescent="0.2">
      <c r="A16">
        <v>0.15</v>
      </c>
      <c r="B16">
        <v>2.2999999999999998</v>
      </c>
      <c r="C16">
        <v>0.18007999999999999</v>
      </c>
      <c r="D16">
        <v>-0.12959999999999999</v>
      </c>
      <c r="E16">
        <v>-6.3119999999999996E-2</v>
      </c>
      <c r="F16">
        <v>2.0185</v>
      </c>
      <c r="G16">
        <v>1.9555800000000001</v>
      </c>
      <c r="H16" s="15"/>
      <c r="I16" s="11">
        <f t="shared" si="0"/>
        <v>0.49212598425196846</v>
      </c>
      <c r="J16" s="10">
        <f t="shared" si="1"/>
        <v>3.3278740157480313</v>
      </c>
      <c r="K16" s="6">
        <v>98</v>
      </c>
      <c r="L16" s="10">
        <v>48.228346456692904</v>
      </c>
      <c r="M16" s="10">
        <v>48.228346456692904</v>
      </c>
      <c r="N16" s="10">
        <v>0</v>
      </c>
      <c r="O16" s="10">
        <v>4.5864582458132235</v>
      </c>
      <c r="P16" s="10">
        <v>4.6321451086170793</v>
      </c>
      <c r="Q16" s="10">
        <v>0.17633297086581876</v>
      </c>
      <c r="R16" s="10">
        <v>3.8067238122093872</v>
      </c>
      <c r="S16" s="10">
        <v>3.172698805823293</v>
      </c>
      <c r="T16" s="14" t="s">
        <v>33</v>
      </c>
      <c r="U16" s="6">
        <v>3</v>
      </c>
      <c r="V16" s="14" t="s">
        <v>33</v>
      </c>
      <c r="W16" s="6">
        <v>3</v>
      </c>
      <c r="X16" s="14" t="s">
        <v>154</v>
      </c>
      <c r="Y16" s="6">
        <v>5</v>
      </c>
      <c r="Z16" s="14" t="s">
        <v>118</v>
      </c>
      <c r="AA16" s="9">
        <v>5</v>
      </c>
      <c r="AB16" s="7">
        <v>93.106084055361492</v>
      </c>
      <c r="AC16" s="6">
        <v>6.5439159446385133</v>
      </c>
      <c r="AD16" s="13">
        <v>0.35</v>
      </c>
      <c r="AE16" s="8">
        <v>463.21451086170794</v>
      </c>
      <c r="AF16" s="6">
        <v>542.12128651632145</v>
      </c>
      <c r="AG16" s="6">
        <v>231.60725543085397</v>
      </c>
      <c r="AH16" s="6">
        <v>65.266946862650599</v>
      </c>
      <c r="AI16" s="6">
        <v>2.6269307922804344</v>
      </c>
      <c r="AJ16" s="6"/>
      <c r="AK16" s="6"/>
      <c r="AL16" s="6"/>
      <c r="AM16" s="6"/>
      <c r="AN16" s="6">
        <v>4.5864582458132235</v>
      </c>
      <c r="AO16" s="6">
        <v>0.95699339456051702</v>
      </c>
      <c r="AP16" s="6">
        <v>1</v>
      </c>
      <c r="AQ16" s="6">
        <v>111.47500000000001</v>
      </c>
      <c r="AR16" s="6"/>
      <c r="AS16" s="6"/>
      <c r="AT16" s="6">
        <v>59.36350906207624</v>
      </c>
      <c r="AU16" s="6">
        <v>1</v>
      </c>
      <c r="AV16" s="10"/>
      <c r="AW16" s="13">
        <v>81.318192977448206</v>
      </c>
      <c r="AX16" s="1" t="s">
        <v>150</v>
      </c>
      <c r="AY16" s="17">
        <v>3.3278740157480313</v>
      </c>
      <c r="AZ16" s="12">
        <v>100</v>
      </c>
      <c r="BA16" s="12">
        <v>0</v>
      </c>
      <c r="BB16" s="12">
        <v>0</v>
      </c>
      <c r="BC16" s="12">
        <v>0</v>
      </c>
      <c r="BD16" s="12">
        <v>100</v>
      </c>
      <c r="BE16" s="12">
        <v>0</v>
      </c>
      <c r="BF16" s="18">
        <v>93.106084055361492</v>
      </c>
      <c r="BG16" s="18">
        <v>6.5439159446385133</v>
      </c>
      <c r="BH16" s="18">
        <v>0.35</v>
      </c>
      <c r="BI16" s="15"/>
      <c r="BJ16" s="19">
        <f t="shared" ref="BJ16:BJ79" ca="1" si="12">IF((0.381*BM16)+(0.05*(M16/2116.217)-0.15)&lt;1,(0.381*BM16)+(0.05*(M16/2116.217)-0.15),1)</f>
        <v>0.76371419114686989</v>
      </c>
      <c r="BK16" s="18">
        <f t="shared" ref="BK16:BK79" ca="1" si="13">((P16-(L16/2000))/1.06)*(1.06/(M16/2000))^BJ16</f>
        <v>78.165932396006497</v>
      </c>
      <c r="BL16" s="17">
        <f t="shared" ref="BL16:BL79" si="14">(Q16/(P16-(L16/2000)))*100</f>
        <v>3.8266446848613294</v>
      </c>
      <c r="BM16" s="17">
        <f t="shared" ref="BM16:BM79" ca="1" si="15">SQRT(((3.47-LOG(BK16))^2)+((LOG(BL16)+1.22)^2))</f>
        <v>2.3952091779346669</v>
      </c>
      <c r="BN16" s="16">
        <f t="shared" ref="BN16:BN79" si="16">SQRT(((3.47-LOG(P16/1.06))^2)+((LOG(R16)+1.22)^2))</f>
        <v>3.3538320849085044</v>
      </c>
      <c r="BO16" s="15"/>
      <c r="BP16" s="2"/>
      <c r="BR16" s="5"/>
      <c r="BV16" s="89" t="s">
        <v>10</v>
      </c>
      <c r="BW16" s="36" t="str">
        <f>O2</f>
        <v>SCPT-10</v>
      </c>
      <c r="BX16" s="36"/>
      <c r="BY16" s="93" t="s">
        <v>6</v>
      </c>
      <c r="BZ16" s="93"/>
      <c r="CA16" s="93"/>
      <c r="CB16" s="97">
        <f>J8</f>
        <v>5.2</v>
      </c>
      <c r="CC16" s="97"/>
      <c r="CE16" s="93" t="s">
        <v>9</v>
      </c>
      <c r="CF16" s="93"/>
      <c r="CG16" s="36"/>
      <c r="CL16" s="4"/>
      <c r="CP16" s="5"/>
      <c r="CT16" s="89" t="s">
        <v>10</v>
      </c>
      <c r="CU16" s="36" t="str">
        <f>BW16</f>
        <v>SCPT-10</v>
      </c>
      <c r="CV16" s="36"/>
      <c r="CW16" s="93" t="s">
        <v>6</v>
      </c>
      <c r="CX16" s="93"/>
      <c r="CY16" s="93"/>
      <c r="CZ16" s="97">
        <f>CB16</f>
        <v>5.2</v>
      </c>
      <c r="DA16" s="97"/>
      <c r="DC16" s="93" t="s">
        <v>9</v>
      </c>
      <c r="DD16" s="93"/>
      <c r="DE16" s="36">
        <f>CG16</f>
        <v>0</v>
      </c>
      <c r="DJ16" s="4"/>
    </row>
    <row r="17" spans="1:114" ht="13.5" thickBot="1" x14ac:dyDescent="0.25">
      <c r="A17">
        <v>0.2</v>
      </c>
      <c r="B17">
        <v>2.2999999999999998</v>
      </c>
      <c r="C17">
        <v>0.18303</v>
      </c>
      <c r="D17">
        <v>-0.12361</v>
      </c>
      <c r="E17">
        <v>-6.3189999999999996E-2</v>
      </c>
      <c r="F17">
        <v>2.0386299999999999</v>
      </c>
      <c r="G17">
        <v>1.9616499999999999</v>
      </c>
      <c r="H17" s="15"/>
      <c r="I17" s="11">
        <f t="shared" si="0"/>
        <v>0.65616797900262469</v>
      </c>
      <c r="J17" s="10">
        <f t="shared" si="1"/>
        <v>3.1638320209973751</v>
      </c>
      <c r="K17" s="6">
        <v>98</v>
      </c>
      <c r="L17" s="10">
        <v>64.30446194225722</v>
      </c>
      <c r="M17" s="10">
        <v>64.30446194225722</v>
      </c>
      <c r="N17" s="10">
        <v>0</v>
      </c>
      <c r="O17" s="10">
        <v>5.364494578484245</v>
      </c>
      <c r="P17" s="10">
        <v>5.4099115610858837</v>
      </c>
      <c r="Q17" s="10">
        <v>0.21803192449733289</v>
      </c>
      <c r="R17" s="10">
        <v>4.0302308463905696</v>
      </c>
      <c r="S17" s="10">
        <v>3.1539571251137879</v>
      </c>
      <c r="T17" s="14" t="s">
        <v>33</v>
      </c>
      <c r="U17" s="6">
        <v>3</v>
      </c>
      <c r="V17" s="14" t="s">
        <v>33</v>
      </c>
      <c r="W17" s="6">
        <v>3</v>
      </c>
      <c r="X17" s="14" t="s">
        <v>154</v>
      </c>
      <c r="Y17" s="6">
        <v>5</v>
      </c>
      <c r="Z17" s="14" t="s">
        <v>118</v>
      </c>
      <c r="AA17" s="9">
        <v>5</v>
      </c>
      <c r="AB17" s="7">
        <v>94.404845003292507</v>
      </c>
      <c r="AC17" s="6">
        <v>5.2451549967074982</v>
      </c>
      <c r="AD17" s="13">
        <v>0.35</v>
      </c>
      <c r="AE17" s="8">
        <v>540.99115610858837</v>
      </c>
      <c r="AF17" s="6">
        <v>632.67756824879461</v>
      </c>
      <c r="AG17" s="6">
        <v>280.74336708144125</v>
      </c>
      <c r="AH17" s="6">
        <v>64.881403716626494</v>
      </c>
      <c r="AI17" s="6">
        <v>2.4812474473902384</v>
      </c>
      <c r="AJ17" s="6"/>
      <c r="AK17" s="6"/>
      <c r="AL17" s="6"/>
      <c r="AM17" s="6"/>
      <c r="AN17" s="6">
        <v>5.364494578484245</v>
      </c>
      <c r="AO17" s="6">
        <v>1.1406960311634387</v>
      </c>
      <c r="AP17" s="6">
        <v>2.2459469366515301</v>
      </c>
      <c r="AQ17" s="6">
        <v>111.47500000000001</v>
      </c>
      <c r="AR17" s="6"/>
      <c r="AS17" s="6"/>
      <c r="AT17" s="6">
        <v>51.614790224652303</v>
      </c>
      <c r="AU17" s="6">
        <v>1</v>
      </c>
      <c r="AV17" s="10"/>
      <c r="AW17" s="13">
        <v>94.901635237319198</v>
      </c>
      <c r="AX17" s="1" t="s">
        <v>150</v>
      </c>
      <c r="AY17" s="17">
        <v>3.1638320209973751</v>
      </c>
      <c r="AZ17" s="12">
        <v>100</v>
      </c>
      <c r="BA17" s="12">
        <v>0</v>
      </c>
      <c r="BB17" s="12">
        <v>0</v>
      </c>
      <c r="BC17" s="12">
        <v>0</v>
      </c>
      <c r="BD17" s="12">
        <v>100</v>
      </c>
      <c r="BE17" s="12">
        <v>0</v>
      </c>
      <c r="BF17" s="18">
        <v>94.404845003292507</v>
      </c>
      <c r="BG17" s="18">
        <v>5.2451549967074982</v>
      </c>
      <c r="BH17" s="18">
        <v>0.35</v>
      </c>
      <c r="BI17" s="15"/>
      <c r="BJ17" s="19">
        <f t="shared" ca="1" si="12"/>
        <v>0.7743521898329454</v>
      </c>
      <c r="BK17" s="18">
        <f t="shared" ca="1" si="13"/>
        <v>76.003832632219485</v>
      </c>
      <c r="BL17" s="17">
        <f t="shared" si="14"/>
        <v>4.0543265533729329</v>
      </c>
      <c r="BM17" s="17">
        <f t="shared" ca="1" si="15"/>
        <v>2.4221335013856429</v>
      </c>
      <c r="BN17" s="16">
        <f t="shared" si="16"/>
        <v>3.3107570834302695</v>
      </c>
      <c r="BO17" s="15"/>
      <c r="BP17" s="2"/>
      <c r="BR17" s="5"/>
      <c r="BV17" s="91" t="s">
        <v>49</v>
      </c>
      <c r="BW17" s="94" t="str">
        <f>J4</f>
        <v>N30° 04' 06.33", W90° 37' 42.42"</v>
      </c>
      <c r="BX17" s="94"/>
      <c r="BY17" s="95" t="s">
        <v>7</v>
      </c>
      <c r="BZ17" s="95"/>
      <c r="CA17" s="95"/>
      <c r="CB17" s="96">
        <f>O3</f>
        <v>50.36089238845144</v>
      </c>
      <c r="CC17" s="96"/>
      <c r="CD17" s="20"/>
      <c r="CE17" s="20"/>
      <c r="CF17" s="91" t="s">
        <v>70</v>
      </c>
      <c r="CG17" s="35" t="str">
        <f>IF(J6=1,"Sand",IF(J6=2,"Clay","Auto Zone"))</f>
        <v>Clay</v>
      </c>
      <c r="CL17" s="4"/>
      <c r="CP17" s="5"/>
      <c r="CT17" s="91" t="s">
        <v>49</v>
      </c>
      <c r="CU17" s="94" t="str">
        <f>BW17</f>
        <v>N30° 04' 06.33", W90° 37' 42.42"</v>
      </c>
      <c r="CV17" s="94"/>
      <c r="CW17" s="95" t="s">
        <v>7</v>
      </c>
      <c r="CX17" s="95"/>
      <c r="CY17" s="95"/>
      <c r="CZ17" s="96">
        <f>CB17</f>
        <v>50.36089238845144</v>
      </c>
      <c r="DA17" s="96"/>
      <c r="DB17" s="20"/>
      <c r="DC17" s="20"/>
      <c r="DD17" s="91"/>
      <c r="DE17" s="35"/>
      <c r="DJ17" s="4"/>
    </row>
    <row r="18" spans="1:114" x14ac:dyDescent="0.2">
      <c r="A18">
        <v>0.25</v>
      </c>
      <c r="B18">
        <v>2.2000000000000002</v>
      </c>
      <c r="C18">
        <v>0.19481000000000001</v>
      </c>
      <c r="D18">
        <v>-0.11906</v>
      </c>
      <c r="E18">
        <v>-5.9560000000000002E-2</v>
      </c>
      <c r="F18">
        <v>2.0375000000000001</v>
      </c>
      <c r="G18">
        <v>1.95343</v>
      </c>
      <c r="H18" s="15"/>
      <c r="I18" s="11">
        <f t="shared" si="0"/>
        <v>0.82020997375328075</v>
      </c>
      <c r="J18" s="10">
        <f t="shared" si="1"/>
        <v>2.999790026246719</v>
      </c>
      <c r="K18" s="6">
        <v>98</v>
      </c>
      <c r="L18" s="10">
        <v>80.380577427821521</v>
      </c>
      <c r="M18" s="10">
        <v>80.380577427821521</v>
      </c>
      <c r="N18" s="10">
        <v>0</v>
      </c>
      <c r="O18" s="10">
        <v>8.4713650865739449</v>
      </c>
      <c r="P18" s="10">
        <v>8.5307772853762582</v>
      </c>
      <c r="Q18" s="10">
        <v>0.24970642183011907</v>
      </c>
      <c r="R18" s="10">
        <v>2.927123912356429</v>
      </c>
      <c r="S18" s="10">
        <v>4.1258471390495295</v>
      </c>
      <c r="T18" s="14" t="s">
        <v>153</v>
      </c>
      <c r="U18" s="6">
        <v>4</v>
      </c>
      <c r="V18" s="14" t="s">
        <v>33</v>
      </c>
      <c r="W18" s="6">
        <v>3</v>
      </c>
      <c r="X18" s="14" t="s">
        <v>154</v>
      </c>
      <c r="Y18" s="6">
        <v>5</v>
      </c>
      <c r="Z18" s="14" t="s">
        <v>118</v>
      </c>
      <c r="AA18" s="9">
        <v>5</v>
      </c>
      <c r="AB18" s="7">
        <v>58.032375393065372</v>
      </c>
      <c r="AC18" s="6">
        <v>38.573841181566742</v>
      </c>
      <c r="AD18" s="13">
        <v>3.3937834253678827</v>
      </c>
      <c r="AE18" s="8">
        <v>853.07772853762583</v>
      </c>
      <c r="AF18" s="6">
        <v>998.89258784262904</v>
      </c>
      <c r="AG18" s="6">
        <v>514.8082964032194</v>
      </c>
      <c r="AH18" s="6">
        <v>84.874569717590333</v>
      </c>
      <c r="AI18" s="6">
        <v>3.4163227452676161</v>
      </c>
      <c r="AJ18" s="6"/>
      <c r="AK18" s="6"/>
      <c r="AL18" s="6"/>
      <c r="AM18" s="6"/>
      <c r="AN18" s="6">
        <v>5.6475767243826303</v>
      </c>
      <c r="AO18" s="6">
        <v>1.683833472890742</v>
      </c>
      <c r="AP18" s="6">
        <v>4.1184663712257548</v>
      </c>
      <c r="AQ18" s="6">
        <v>114.66</v>
      </c>
      <c r="AR18" s="6"/>
      <c r="AS18" s="6"/>
      <c r="AT18" s="6">
        <v>65.95866006025534</v>
      </c>
      <c r="AU18" s="6">
        <v>1</v>
      </c>
      <c r="AV18" s="10"/>
      <c r="AW18" s="13">
        <v>149.83388817639437</v>
      </c>
      <c r="AX18" s="1" t="s">
        <v>150</v>
      </c>
      <c r="AY18" s="17">
        <v>2.999790026246719</v>
      </c>
      <c r="AZ18" s="12">
        <v>100</v>
      </c>
      <c r="BA18" s="12">
        <v>0</v>
      </c>
      <c r="BB18" s="12">
        <v>0</v>
      </c>
      <c r="BC18" s="12">
        <v>0</v>
      </c>
      <c r="BD18" s="12">
        <v>100</v>
      </c>
      <c r="BE18" s="12">
        <v>0</v>
      </c>
      <c r="BF18" s="18">
        <v>58.032375393065372</v>
      </c>
      <c r="BG18" s="18">
        <v>38.573841181566742</v>
      </c>
      <c r="BH18" s="18">
        <v>3.3937834253678827</v>
      </c>
      <c r="BI18" s="15"/>
      <c r="BJ18" s="19">
        <f t="shared" ca="1" si="12"/>
        <v>0.72249034123266176</v>
      </c>
      <c r="BK18" s="18">
        <f t="shared" ca="1" si="13"/>
        <v>85.19695992700133</v>
      </c>
      <c r="BL18" s="17">
        <f t="shared" si="14"/>
        <v>2.9409794862037071</v>
      </c>
      <c r="BM18" s="17">
        <f t="shared" ca="1" si="15"/>
        <v>2.2850162309091657</v>
      </c>
      <c r="BN18" s="16">
        <f t="shared" si="16"/>
        <v>3.0691703482017445</v>
      </c>
      <c r="BO18" s="15"/>
      <c r="BP18" s="2"/>
      <c r="BR18" s="5"/>
      <c r="CL18" s="4"/>
      <c r="CP18" s="5"/>
      <c r="DJ18" s="4"/>
    </row>
    <row r="19" spans="1:114" x14ac:dyDescent="0.2">
      <c r="A19">
        <v>0.3</v>
      </c>
      <c r="B19">
        <v>2.2000000000000002</v>
      </c>
      <c r="C19">
        <v>0.18867999999999999</v>
      </c>
      <c r="D19">
        <v>-0.10697</v>
      </c>
      <c r="E19">
        <v>-5.2810000000000003E-2</v>
      </c>
      <c r="F19">
        <v>2.02678</v>
      </c>
      <c r="G19">
        <v>1.93523</v>
      </c>
      <c r="H19" s="15"/>
      <c r="I19" s="11">
        <f t="shared" si="0"/>
        <v>0.98425196850393692</v>
      </c>
      <c r="J19" s="10">
        <f t="shared" si="1"/>
        <v>2.8357480314960628</v>
      </c>
      <c r="K19" s="6">
        <v>98</v>
      </c>
      <c r="L19" s="10">
        <v>96.456692913385822</v>
      </c>
      <c r="M19" s="10">
        <v>96.456692913385822</v>
      </c>
      <c r="N19" s="10">
        <v>0</v>
      </c>
      <c r="O19" s="10">
        <v>6.8546319613965325</v>
      </c>
      <c r="P19" s="10">
        <v>6.9400683225554722</v>
      </c>
      <c r="Q19" s="10">
        <v>0.33387008617152247</v>
      </c>
      <c r="R19" s="10">
        <v>4.8107607973603468</v>
      </c>
      <c r="S19" s="10">
        <v>5.9330806360374808</v>
      </c>
      <c r="T19" s="14" t="s">
        <v>33</v>
      </c>
      <c r="U19" s="6">
        <v>3</v>
      </c>
      <c r="V19" s="14" t="s">
        <v>33</v>
      </c>
      <c r="W19" s="6">
        <v>3</v>
      </c>
      <c r="X19" s="14" t="s">
        <v>154</v>
      </c>
      <c r="Y19" s="6">
        <v>5</v>
      </c>
      <c r="Z19" s="14" t="s">
        <v>119</v>
      </c>
      <c r="AA19" s="9">
        <v>4</v>
      </c>
      <c r="AB19" s="7">
        <v>97.81</v>
      </c>
      <c r="AC19" s="6">
        <v>1.8400000000000034</v>
      </c>
      <c r="AD19" s="13">
        <v>0.35</v>
      </c>
      <c r="AE19" s="8">
        <v>694.00683225554724</v>
      </c>
      <c r="AF19" s="6">
        <v>810.8047030704447</v>
      </c>
      <c r="AG19" s="6">
        <v>395.50512419166046</v>
      </c>
      <c r="AH19" s="6">
        <v>122.05194451277103</v>
      </c>
      <c r="AI19" s="6">
        <v>2.0786732953937301</v>
      </c>
      <c r="AJ19" s="6"/>
      <c r="AK19" s="6"/>
      <c r="AL19" s="6"/>
      <c r="AM19" s="6"/>
      <c r="AN19" s="6">
        <v>6.8546319613965325</v>
      </c>
      <c r="AO19" s="6">
        <v>1.5242395455110569</v>
      </c>
      <c r="AP19" s="6">
        <v>3.1640409935332832</v>
      </c>
      <c r="AQ19" s="6">
        <v>111.47500000000001</v>
      </c>
      <c r="AR19" s="6"/>
      <c r="AS19" s="6"/>
      <c r="AT19" s="6">
        <v>43.752095483328276</v>
      </c>
      <c r="AU19" s="6">
        <v>1</v>
      </c>
      <c r="AV19" s="10"/>
      <c r="AW19" s="13">
        <v>121.62070546056671</v>
      </c>
      <c r="AX19" s="1" t="s">
        <v>150</v>
      </c>
      <c r="AY19" s="17">
        <v>2.8357480314960628</v>
      </c>
      <c r="AZ19" s="12">
        <v>100</v>
      </c>
      <c r="BA19" s="12">
        <v>0</v>
      </c>
      <c r="BB19" s="12">
        <v>0</v>
      </c>
      <c r="BC19" s="12">
        <v>0</v>
      </c>
      <c r="BD19" s="12">
        <v>100</v>
      </c>
      <c r="BE19" s="12">
        <v>0</v>
      </c>
      <c r="BF19" s="18">
        <v>97.81</v>
      </c>
      <c r="BG19" s="18">
        <v>1.8400000000000034</v>
      </c>
      <c r="BH19" s="18">
        <v>0.35</v>
      </c>
      <c r="BI19" s="15"/>
      <c r="BJ19" s="19">
        <f t="shared" ca="1" si="12"/>
        <v>0.79708319046264042</v>
      </c>
      <c r="BK19" s="18">
        <f t="shared" ca="1" si="13"/>
        <v>76.333951663160505</v>
      </c>
      <c r="BL19" s="17">
        <f t="shared" si="14"/>
        <v>4.8444259781045318</v>
      </c>
      <c r="BM19" s="17">
        <f t="shared" ca="1" si="15"/>
        <v>2.4798010544753724</v>
      </c>
      <c r="BN19" s="16">
        <f t="shared" si="16"/>
        <v>3.2652451628973131</v>
      </c>
      <c r="BO19" s="15"/>
      <c r="BP19" s="2"/>
      <c r="BR19" s="5"/>
      <c r="CL19" s="4"/>
      <c r="CP19" s="85"/>
      <c r="DJ19" s="4"/>
    </row>
    <row r="20" spans="1:114" x14ac:dyDescent="0.2">
      <c r="A20">
        <v>0.35</v>
      </c>
      <c r="B20">
        <v>2.2999999999999998</v>
      </c>
      <c r="C20">
        <v>0.18837999999999999</v>
      </c>
      <c r="D20">
        <v>-9.9449999999999997E-2</v>
      </c>
      <c r="E20">
        <v>-5.4960000000000002E-2</v>
      </c>
      <c r="F20">
        <v>2.04495</v>
      </c>
      <c r="G20">
        <v>1.94198</v>
      </c>
      <c r="H20" s="15"/>
      <c r="I20" s="11">
        <f t="shared" si="0"/>
        <v>1.148293963254593</v>
      </c>
      <c r="J20" s="10">
        <f t="shared" si="1"/>
        <v>2.6717060367454071</v>
      </c>
      <c r="K20" s="6">
        <v>98</v>
      </c>
      <c r="L20" s="10">
        <v>112.53280839895012</v>
      </c>
      <c r="M20" s="10">
        <v>112.53280839895012</v>
      </c>
      <c r="N20" s="10">
        <v>0</v>
      </c>
      <c r="O20" s="10">
        <v>6.775509622480838</v>
      </c>
      <c r="P20" s="10">
        <v>6.8526568060002599</v>
      </c>
      <c r="Q20" s="10">
        <v>0.38622002462043503</v>
      </c>
      <c r="R20" s="10">
        <v>5.6360625601774865</v>
      </c>
      <c r="S20" s="10">
        <v>5.3574432999598374</v>
      </c>
      <c r="T20" s="14" t="s">
        <v>33</v>
      </c>
      <c r="U20" s="6">
        <v>3</v>
      </c>
      <c r="V20" s="14" t="s">
        <v>33</v>
      </c>
      <c r="W20" s="6">
        <v>3</v>
      </c>
      <c r="X20" s="14" t="s">
        <v>164</v>
      </c>
      <c r="Y20" s="6">
        <v>9</v>
      </c>
      <c r="Z20" s="14" t="s">
        <v>119</v>
      </c>
      <c r="AA20" s="9">
        <v>4</v>
      </c>
      <c r="AB20" s="7">
        <v>97.81</v>
      </c>
      <c r="AC20" s="6">
        <v>1.8400000000000034</v>
      </c>
      <c r="AD20" s="13">
        <v>0.35</v>
      </c>
      <c r="AE20" s="8">
        <v>685.26568060002603</v>
      </c>
      <c r="AF20" s="6">
        <v>799.57534138832762</v>
      </c>
      <c r="AG20" s="6">
        <v>388.94926045001949</v>
      </c>
      <c r="AH20" s="6">
        <v>110.21026217060238</v>
      </c>
      <c r="AI20" s="6">
        <v>1.7742883250900408</v>
      </c>
      <c r="AJ20" s="6"/>
      <c r="AK20" s="6"/>
      <c r="AL20" s="6"/>
      <c r="AM20" s="6"/>
      <c r="AN20" s="6">
        <v>6.775509622480838</v>
      </c>
      <c r="AO20" s="6">
        <v>1.5682774162148805</v>
      </c>
      <c r="AP20" s="6">
        <v>3.1115940836001559</v>
      </c>
      <c r="AQ20" s="6">
        <v>111.47500000000001</v>
      </c>
      <c r="AR20" s="6"/>
      <c r="AS20" s="6"/>
      <c r="AT20" s="6">
        <v>36.672880112931971</v>
      </c>
      <c r="AU20" s="6">
        <v>1</v>
      </c>
      <c r="AV20" s="10"/>
      <c r="AW20" s="13">
        <v>119.93630120824915</v>
      </c>
      <c r="AX20" s="1" t="s">
        <v>150</v>
      </c>
      <c r="AY20" s="17">
        <v>2.6717060367454071</v>
      </c>
      <c r="AZ20" s="12">
        <v>100</v>
      </c>
      <c r="BA20" s="12">
        <v>0</v>
      </c>
      <c r="BB20" s="12">
        <v>0</v>
      </c>
      <c r="BC20" s="12">
        <v>0</v>
      </c>
      <c r="BD20" s="12">
        <v>100</v>
      </c>
      <c r="BE20" s="12">
        <v>0</v>
      </c>
      <c r="BF20" s="18">
        <v>97.81</v>
      </c>
      <c r="BG20" s="18">
        <v>1.8400000000000034</v>
      </c>
      <c r="BH20" s="18">
        <v>0.35</v>
      </c>
      <c r="BI20" s="15"/>
      <c r="BJ20" s="19">
        <f t="shared" ca="1" si="12"/>
        <v>0.8239394149068916</v>
      </c>
      <c r="BK20" s="18">
        <f t="shared" ca="1" si="13"/>
        <v>72.034729042227184</v>
      </c>
      <c r="BL20" s="17">
        <f t="shared" si="14"/>
        <v>5.6827227658685029</v>
      </c>
      <c r="BM20" s="17">
        <f t="shared" ca="1" si="15"/>
        <v>2.5492928996013497</v>
      </c>
      <c r="BN20" s="16">
        <f t="shared" si="16"/>
        <v>3.3101968746431649</v>
      </c>
      <c r="BO20" s="15"/>
      <c r="BP20" s="2"/>
      <c r="BR20" s="5"/>
      <c r="CL20" s="4"/>
      <c r="CP20" s="5"/>
      <c r="DJ20" s="4"/>
    </row>
    <row r="21" spans="1:114" x14ac:dyDescent="0.2">
      <c r="A21">
        <v>0.4</v>
      </c>
      <c r="B21">
        <v>2.2999999999999998</v>
      </c>
      <c r="C21">
        <v>0.18662999999999999</v>
      </c>
      <c r="D21">
        <v>-9.4950000000000007E-2</v>
      </c>
      <c r="E21">
        <v>-5.6140000000000002E-2</v>
      </c>
      <c r="F21">
        <v>2.0368499999999998</v>
      </c>
      <c r="G21">
        <v>1.93713</v>
      </c>
      <c r="H21" s="15"/>
      <c r="I21" s="11">
        <f t="shared" si="0"/>
        <v>1.3123359580052494</v>
      </c>
      <c r="J21" s="10">
        <f t="shared" si="1"/>
        <v>2.5076640419947505</v>
      </c>
      <c r="K21" s="6">
        <v>98</v>
      </c>
      <c r="L21" s="10">
        <v>128.60892388451444</v>
      </c>
      <c r="M21" s="10">
        <v>128.60892388451444</v>
      </c>
      <c r="N21" s="10">
        <v>0</v>
      </c>
      <c r="O21" s="10">
        <v>6.3139626454726052</v>
      </c>
      <c r="P21" s="10">
        <v>6.3865604198689425</v>
      </c>
      <c r="Q21" s="10">
        <v>0.41754645055395978</v>
      </c>
      <c r="R21" s="10">
        <v>6.5378924351040295</v>
      </c>
      <c r="S21" s="10">
        <v>5.0415121108567584</v>
      </c>
      <c r="T21" s="14" t="s">
        <v>33</v>
      </c>
      <c r="U21" s="6">
        <v>3</v>
      </c>
      <c r="V21" s="14" t="s">
        <v>33</v>
      </c>
      <c r="W21" s="6">
        <v>3</v>
      </c>
      <c r="X21" s="14" t="s">
        <v>164</v>
      </c>
      <c r="Y21" s="6">
        <v>9</v>
      </c>
      <c r="Z21" s="14" t="s">
        <v>119</v>
      </c>
      <c r="AA21" s="9">
        <v>4</v>
      </c>
      <c r="AB21" s="7">
        <v>97.81</v>
      </c>
      <c r="AC21" s="6">
        <v>1.8400000000000034</v>
      </c>
      <c r="AD21" s="13">
        <v>0.35</v>
      </c>
      <c r="AE21" s="8">
        <v>638.65604198689425</v>
      </c>
      <c r="AF21" s="6">
        <v>743.79481857961002</v>
      </c>
      <c r="AG21" s="6">
        <v>353.99203149017069</v>
      </c>
      <c r="AH21" s="6">
        <v>103.7111062804819</v>
      </c>
      <c r="AI21" s="6">
        <v>1.5295448952795263</v>
      </c>
      <c r="AJ21" s="6"/>
      <c r="AK21" s="6"/>
      <c r="AL21" s="6"/>
      <c r="AM21" s="6"/>
      <c r="AN21" s="6">
        <v>6.3139626454726052</v>
      </c>
      <c r="AO21" s="6">
        <v>1.5300940232841445</v>
      </c>
      <c r="AP21" s="6">
        <v>2.8319362519213653</v>
      </c>
      <c r="AQ21" s="6">
        <v>111.47500000000001</v>
      </c>
      <c r="AR21" s="6"/>
      <c r="AS21" s="6"/>
      <c r="AT21" s="6">
        <v>29.544518650435499</v>
      </c>
      <c r="AU21" s="6">
        <v>1</v>
      </c>
      <c r="AV21" s="10"/>
      <c r="AW21" s="13">
        <v>111.56922278694151</v>
      </c>
      <c r="AX21" s="1" t="s">
        <v>150</v>
      </c>
      <c r="AY21" s="17">
        <v>2.5076640419947505</v>
      </c>
      <c r="AZ21" s="12">
        <v>100</v>
      </c>
      <c r="BA21" s="12">
        <v>0</v>
      </c>
      <c r="BB21" s="12">
        <v>0</v>
      </c>
      <c r="BC21" s="12">
        <v>0</v>
      </c>
      <c r="BD21" s="12">
        <v>100</v>
      </c>
      <c r="BE21" s="12">
        <v>0</v>
      </c>
      <c r="BF21" s="18">
        <v>97.81</v>
      </c>
      <c r="BG21" s="18">
        <v>1.8400000000000034</v>
      </c>
      <c r="BH21" s="18">
        <v>0.35</v>
      </c>
      <c r="BI21" s="15"/>
      <c r="BJ21" s="19">
        <f t="shared" ca="1" si="12"/>
        <v>0.85388711254476368</v>
      </c>
      <c r="BK21" s="18">
        <f t="shared" ca="1" si="13"/>
        <v>65.283303075479552</v>
      </c>
      <c r="BL21" s="17">
        <f t="shared" si="14"/>
        <v>6.6043901628255099</v>
      </c>
      <c r="BM21" s="17">
        <f t="shared" ca="1" si="15"/>
        <v>2.6268988475977224</v>
      </c>
      <c r="BN21" s="16">
        <f t="shared" si="16"/>
        <v>3.3733241589145004</v>
      </c>
      <c r="BO21" s="15"/>
      <c r="BP21" s="2"/>
      <c r="BR21" s="5"/>
      <c r="CL21" s="4"/>
      <c r="CP21" s="5"/>
      <c r="DJ21" s="4"/>
    </row>
    <row r="22" spans="1:114" x14ac:dyDescent="0.2">
      <c r="A22">
        <v>0.45</v>
      </c>
      <c r="B22">
        <v>2.2000000000000002</v>
      </c>
      <c r="C22">
        <v>0.18554999999999999</v>
      </c>
      <c r="D22">
        <v>-9.5219999999999999E-2</v>
      </c>
      <c r="E22">
        <v>-5.6649999999999999E-2</v>
      </c>
      <c r="F22">
        <v>2.0313500000000002</v>
      </c>
      <c r="G22">
        <v>1.94878</v>
      </c>
      <c r="H22" s="15"/>
      <c r="I22" s="11">
        <f t="shared" si="0"/>
        <v>1.4763779527559056</v>
      </c>
      <c r="J22" s="10">
        <f t="shared" si="1"/>
        <v>2.3436220472440943</v>
      </c>
      <c r="K22" s="6">
        <v>98</v>
      </c>
      <c r="L22" s="10">
        <v>144.68503937007875</v>
      </c>
      <c r="M22" s="10">
        <v>144.68503937007875</v>
      </c>
      <c r="N22" s="10">
        <v>0</v>
      </c>
      <c r="O22" s="10">
        <v>6.0291222253760974</v>
      </c>
      <c r="P22" s="10">
        <v>6.0997537297277118</v>
      </c>
      <c r="Q22" s="10">
        <v>0.41566686499794836</v>
      </c>
      <c r="R22" s="10">
        <v>6.814486017233083</v>
      </c>
      <c r="S22" s="10">
        <v>4.9049655799732257</v>
      </c>
      <c r="T22" s="14" t="s">
        <v>33</v>
      </c>
      <c r="U22" s="6">
        <v>3</v>
      </c>
      <c r="V22" s="14" t="s">
        <v>33</v>
      </c>
      <c r="W22" s="6">
        <v>3</v>
      </c>
      <c r="X22" s="14" t="s">
        <v>164</v>
      </c>
      <c r="Y22" s="6">
        <v>9</v>
      </c>
      <c r="Z22" s="14" t="s">
        <v>119</v>
      </c>
      <c r="AA22" s="9">
        <v>4</v>
      </c>
      <c r="AB22" s="7">
        <v>97.81</v>
      </c>
      <c r="AC22" s="6">
        <v>1.8400000000000034</v>
      </c>
      <c r="AD22" s="13">
        <v>0.35</v>
      </c>
      <c r="AE22" s="8">
        <v>609.9753729727712</v>
      </c>
      <c r="AF22" s="6">
        <v>709.10720118149095</v>
      </c>
      <c r="AG22" s="6">
        <v>332.48152972957837</v>
      </c>
      <c r="AH22" s="6">
        <v>100.90214907373493</v>
      </c>
      <c r="AI22" s="6">
        <v>1.4674621056835546</v>
      </c>
      <c r="AJ22" s="6"/>
      <c r="AK22" s="6"/>
      <c r="AL22" s="6"/>
      <c r="AM22" s="6"/>
      <c r="AN22" s="6">
        <v>6.0291222253760974</v>
      </c>
      <c r="AO22" s="6">
        <v>1.4998988824184902</v>
      </c>
      <c r="AP22" s="6">
        <v>2.6598522378366272</v>
      </c>
      <c r="AQ22" s="6">
        <v>111.47500000000001</v>
      </c>
      <c r="AR22" s="6"/>
      <c r="AS22" s="6"/>
      <c r="AT22" s="6">
        <v>24.830670939521823</v>
      </c>
      <c r="AU22" s="6">
        <v>1</v>
      </c>
      <c r="AV22" s="10"/>
      <c r="AW22" s="13">
        <v>106.36608017722365</v>
      </c>
      <c r="AX22" s="1" t="s">
        <v>150</v>
      </c>
      <c r="AY22" s="17">
        <v>2.3436220472440943</v>
      </c>
      <c r="AZ22" s="12">
        <v>100</v>
      </c>
      <c r="BA22" s="12">
        <v>0</v>
      </c>
      <c r="BB22" s="12">
        <v>0</v>
      </c>
      <c r="BC22" s="12">
        <v>0</v>
      </c>
      <c r="BD22" s="12">
        <v>100</v>
      </c>
      <c r="BE22" s="12">
        <v>0</v>
      </c>
      <c r="BF22" s="18">
        <v>97.81</v>
      </c>
      <c r="BG22" s="18">
        <v>1.8400000000000034</v>
      </c>
      <c r="BH22" s="18">
        <v>0.35</v>
      </c>
      <c r="BI22" s="15"/>
      <c r="BJ22" s="19">
        <f t="shared" ca="1" si="12"/>
        <v>0.8706379565548833</v>
      </c>
      <c r="BK22" s="18">
        <f t="shared" ca="1" si="13"/>
        <v>58.872489549209561</v>
      </c>
      <c r="BL22" s="17">
        <f t="shared" si="14"/>
        <v>6.8962752085900174</v>
      </c>
      <c r="BM22" s="17">
        <f t="shared" ca="1" si="15"/>
        <v>2.6698673844976328</v>
      </c>
      <c r="BN22" s="16">
        <f t="shared" si="16"/>
        <v>3.4000959740359584</v>
      </c>
      <c r="BO22" s="15"/>
      <c r="BP22" s="2"/>
      <c r="BR22" s="5"/>
      <c r="CL22" s="4"/>
      <c r="CP22" s="5"/>
      <c r="DJ22" s="4"/>
    </row>
    <row r="23" spans="1:114" x14ac:dyDescent="0.2">
      <c r="A23">
        <v>0.5</v>
      </c>
      <c r="B23">
        <v>2.2999999999999998</v>
      </c>
      <c r="C23">
        <v>0.185</v>
      </c>
      <c r="D23">
        <v>-9.8290000000000002E-2</v>
      </c>
      <c r="E23">
        <v>-5.8040000000000001E-2</v>
      </c>
      <c r="F23">
        <v>2.0390299999999999</v>
      </c>
      <c r="G23">
        <v>1.9496500000000001</v>
      </c>
      <c r="H23" s="15"/>
      <c r="I23" s="11">
        <f t="shared" si="0"/>
        <v>1.6404199475065615</v>
      </c>
      <c r="J23" s="10">
        <f t="shared" si="1"/>
        <v>2.1795800524934386</v>
      </c>
      <c r="K23" s="6">
        <v>98</v>
      </c>
      <c r="L23" s="10">
        <v>160.76115485564304</v>
      </c>
      <c r="M23" s="10">
        <v>160.76115485564304</v>
      </c>
      <c r="N23" s="10">
        <v>0</v>
      </c>
      <c r="O23" s="10">
        <v>5.8840646040306543</v>
      </c>
      <c r="P23" s="10">
        <v>5.9493370586525334</v>
      </c>
      <c r="Q23" s="10">
        <v>0.3942952810832992</v>
      </c>
      <c r="R23" s="10">
        <v>6.6275498798617951</v>
      </c>
      <c r="S23" s="10">
        <v>4.5328093487416314</v>
      </c>
      <c r="T23" s="14" t="s">
        <v>33</v>
      </c>
      <c r="U23" s="6">
        <v>3</v>
      </c>
      <c r="V23" s="14" t="s">
        <v>33</v>
      </c>
      <c r="W23" s="6">
        <v>3</v>
      </c>
      <c r="X23" s="14" t="s">
        <v>151</v>
      </c>
      <c r="Y23" s="6">
        <v>4</v>
      </c>
      <c r="Z23" s="14" t="s">
        <v>33</v>
      </c>
      <c r="AA23" s="9">
        <v>3</v>
      </c>
      <c r="AB23" s="7">
        <v>97.81</v>
      </c>
      <c r="AC23" s="6">
        <v>1.8400000000000034</v>
      </c>
      <c r="AD23" s="13">
        <v>0.35</v>
      </c>
      <c r="AE23" s="8">
        <v>594.93370586525339</v>
      </c>
      <c r="AF23" s="6">
        <v>690.46546837937785</v>
      </c>
      <c r="AG23" s="6">
        <v>321.20027939893998</v>
      </c>
      <c r="AH23" s="6">
        <v>93.246363745542141</v>
      </c>
      <c r="AI23" s="6">
        <v>1.508853223479403</v>
      </c>
      <c r="AJ23" s="6"/>
      <c r="AK23" s="6"/>
      <c r="AL23" s="6"/>
      <c r="AM23" s="6"/>
      <c r="AN23" s="6">
        <v>5.8840646040306543</v>
      </c>
      <c r="AO23" s="6">
        <v>1.4802347815049473</v>
      </c>
      <c r="AP23" s="6">
        <v>2.5696022351915202</v>
      </c>
      <c r="AQ23" s="6">
        <v>111.47500000000001</v>
      </c>
      <c r="AR23" s="6"/>
      <c r="AS23" s="6"/>
      <c r="AT23" s="6">
        <v>21.616962074150084</v>
      </c>
      <c r="AU23" s="6">
        <v>1</v>
      </c>
      <c r="AV23" s="10"/>
      <c r="AW23" s="13">
        <v>103.56982025690668</v>
      </c>
      <c r="AX23" s="1" t="s">
        <v>150</v>
      </c>
      <c r="AY23" s="17">
        <v>2.1795800524934386</v>
      </c>
      <c r="AZ23" s="12">
        <v>100</v>
      </c>
      <c r="BA23" s="12">
        <v>0</v>
      </c>
      <c r="BB23" s="12">
        <v>0</v>
      </c>
      <c r="BC23" s="12">
        <v>100</v>
      </c>
      <c r="BD23" s="12">
        <v>0</v>
      </c>
      <c r="BE23" s="12">
        <v>0</v>
      </c>
      <c r="BF23" s="18">
        <v>97.81</v>
      </c>
      <c r="BG23" s="18">
        <v>1.8400000000000034</v>
      </c>
      <c r="BH23" s="18">
        <v>0.35</v>
      </c>
      <c r="BI23" s="15"/>
      <c r="BJ23" s="19">
        <f t="shared" ca="1" si="12"/>
        <v>0.8782114591080179</v>
      </c>
      <c r="BK23" s="18">
        <f t="shared" ca="1" si="13"/>
        <v>53.331985910970971</v>
      </c>
      <c r="BL23" s="17">
        <f t="shared" si="14"/>
        <v>6.7183200683917681</v>
      </c>
      <c r="BM23" s="17">
        <f t="shared" ca="1" si="15"/>
        <v>2.6887484110117552</v>
      </c>
      <c r="BN23" s="16">
        <f t="shared" si="16"/>
        <v>3.4014816850527017</v>
      </c>
      <c r="BO23" s="15"/>
      <c r="BP23" s="2"/>
      <c r="BR23" s="5"/>
      <c r="CL23" s="4"/>
      <c r="CP23" s="5"/>
      <c r="DJ23" s="4"/>
    </row>
    <row r="24" spans="1:114" x14ac:dyDescent="0.2">
      <c r="A24">
        <v>0.55000000000000004</v>
      </c>
      <c r="B24">
        <v>2.2999999999999998</v>
      </c>
      <c r="C24">
        <v>0.18257000000000001</v>
      </c>
      <c r="D24">
        <v>-0.10149</v>
      </c>
      <c r="E24">
        <v>-5.985E-2</v>
      </c>
      <c r="F24">
        <v>2.03965</v>
      </c>
      <c r="G24">
        <v>1.9462999999999999</v>
      </c>
      <c r="H24" s="15"/>
      <c r="I24" s="11">
        <f t="shared" si="0"/>
        <v>1.8044619422572179</v>
      </c>
      <c r="J24" s="10">
        <f t="shared" si="1"/>
        <v>2.0155380577427819</v>
      </c>
      <c r="K24" s="6">
        <v>98</v>
      </c>
      <c r="L24" s="10">
        <v>176.83727034120736</v>
      </c>
      <c r="M24" s="10">
        <v>176.83727034120736</v>
      </c>
      <c r="N24" s="10">
        <v>0</v>
      </c>
      <c r="O24" s="10">
        <v>5.2431736588135127</v>
      </c>
      <c r="P24" s="10">
        <v>5.301467782492356</v>
      </c>
      <c r="Q24" s="10">
        <v>0.37201871153057048</v>
      </c>
      <c r="R24" s="10">
        <v>7.0172776067626117</v>
      </c>
      <c r="S24" s="10">
        <v>4.0482030332530101</v>
      </c>
      <c r="T24" s="14" t="s">
        <v>33</v>
      </c>
      <c r="U24" s="6">
        <v>3</v>
      </c>
      <c r="V24" s="14" t="s">
        <v>33</v>
      </c>
      <c r="W24" s="6">
        <v>3</v>
      </c>
      <c r="X24" s="14" t="s">
        <v>151</v>
      </c>
      <c r="Y24" s="6">
        <v>4</v>
      </c>
      <c r="Z24" s="14" t="s">
        <v>33</v>
      </c>
      <c r="AA24" s="9">
        <v>3</v>
      </c>
      <c r="AB24" s="7">
        <v>97.81</v>
      </c>
      <c r="AC24" s="6">
        <v>1.8400000000000034</v>
      </c>
      <c r="AD24" s="13">
        <v>0.35</v>
      </c>
      <c r="AE24" s="8">
        <v>530.14677824923558</v>
      </c>
      <c r="AF24" s="6">
        <v>613.29989968491191</v>
      </c>
      <c r="AG24" s="6">
        <v>272.61008368692671</v>
      </c>
      <c r="AH24" s="6">
        <v>83.277319541204776</v>
      </c>
      <c r="AI24" s="6">
        <v>1.4250540680281643</v>
      </c>
      <c r="AJ24" s="6"/>
      <c r="AK24" s="6"/>
      <c r="AL24" s="6"/>
      <c r="AM24" s="6"/>
      <c r="AN24" s="6">
        <v>5.2431736588135127</v>
      </c>
      <c r="AO24" s="6">
        <v>1.3686064386049335</v>
      </c>
      <c r="AP24" s="6">
        <v>2.1808806694954135</v>
      </c>
      <c r="AQ24" s="6">
        <v>111.47500000000001</v>
      </c>
      <c r="AR24" s="6"/>
      <c r="AS24" s="6"/>
      <c r="AT24" s="6">
        <v>17.269899802921298</v>
      </c>
      <c r="AU24" s="6">
        <v>1</v>
      </c>
      <c r="AV24" s="10"/>
      <c r="AW24" s="13">
        <v>91.994984952736786</v>
      </c>
      <c r="AX24" s="1" t="s">
        <v>150</v>
      </c>
      <c r="AY24" s="17">
        <v>2.0155380577427819</v>
      </c>
      <c r="AZ24" s="12">
        <v>100</v>
      </c>
      <c r="BA24" s="12">
        <v>0</v>
      </c>
      <c r="BB24" s="12">
        <v>0</v>
      </c>
      <c r="BC24" s="12">
        <v>100</v>
      </c>
      <c r="BD24" s="12">
        <v>0</v>
      </c>
      <c r="BE24" s="12">
        <v>0</v>
      </c>
      <c r="BF24" s="18">
        <v>97.81</v>
      </c>
      <c r="BG24" s="18">
        <v>1.8400000000000034</v>
      </c>
      <c r="BH24" s="18">
        <v>0.35</v>
      </c>
      <c r="BI24" s="15"/>
      <c r="BJ24" s="19">
        <f t="shared" ca="1" si="12"/>
        <v>0.90169415551469356</v>
      </c>
      <c r="BK24" s="18">
        <f t="shared" ca="1" si="13"/>
        <v>46.184835102030725</v>
      </c>
      <c r="BL24" s="17">
        <f t="shared" si="14"/>
        <v>7.1362977984141622</v>
      </c>
      <c r="BM24" s="17">
        <f t="shared" ca="1" si="15"/>
        <v>2.7493858518396341</v>
      </c>
      <c r="BN24" s="16">
        <f t="shared" si="16"/>
        <v>3.4564423476562043</v>
      </c>
      <c r="BO24" s="15"/>
      <c r="BP24" s="2"/>
      <c r="BR24" s="5"/>
      <c r="CL24" s="4"/>
      <c r="CP24" s="5"/>
      <c r="DJ24" s="4"/>
    </row>
    <row r="25" spans="1:114" x14ac:dyDescent="0.2">
      <c r="A25">
        <v>0.6</v>
      </c>
      <c r="B25">
        <v>2.2999999999999998</v>
      </c>
      <c r="C25">
        <v>0.18240999999999999</v>
      </c>
      <c r="D25">
        <v>-0.10476000000000001</v>
      </c>
      <c r="E25">
        <v>-6.0060000000000002E-2</v>
      </c>
      <c r="F25">
        <v>2.0399799999999999</v>
      </c>
      <c r="G25">
        <v>1.9475800000000001</v>
      </c>
      <c r="H25" s="15"/>
      <c r="I25" s="11">
        <f t="shared" si="0"/>
        <v>1.9685039370078738</v>
      </c>
      <c r="J25" s="10">
        <f t="shared" si="1"/>
        <v>1.851496062992126</v>
      </c>
      <c r="K25" s="6">
        <v>98</v>
      </c>
      <c r="L25" s="10">
        <v>192.91338582677164</v>
      </c>
      <c r="M25" s="10">
        <v>192.91338582677164</v>
      </c>
      <c r="N25" s="10">
        <v>0</v>
      </c>
      <c r="O25" s="10">
        <v>5.2009750780584696</v>
      </c>
      <c r="P25" s="10">
        <v>5.2584595611306622</v>
      </c>
      <c r="Q25" s="10">
        <v>0.34925484201887563</v>
      </c>
      <c r="R25" s="10">
        <v>6.6417709969757697</v>
      </c>
      <c r="S25" s="10">
        <v>3.9919779911244961</v>
      </c>
      <c r="T25" s="14" t="s">
        <v>33</v>
      </c>
      <c r="U25" s="6">
        <v>3</v>
      </c>
      <c r="V25" s="14" t="s">
        <v>33</v>
      </c>
      <c r="W25" s="6">
        <v>3</v>
      </c>
      <c r="X25" s="14" t="s">
        <v>151</v>
      </c>
      <c r="Y25" s="6">
        <v>4</v>
      </c>
      <c r="Z25" s="14" t="s">
        <v>33</v>
      </c>
      <c r="AA25" s="9">
        <v>3</v>
      </c>
      <c r="AB25" s="7">
        <v>97.81</v>
      </c>
      <c r="AC25" s="6">
        <v>1.8400000000000034</v>
      </c>
      <c r="AD25" s="13">
        <v>0.35</v>
      </c>
      <c r="AE25" s="8">
        <v>525.84595611306622</v>
      </c>
      <c r="AF25" s="6">
        <v>607.29445508438539</v>
      </c>
      <c r="AG25" s="6">
        <v>269.38446708479967</v>
      </c>
      <c r="AH25" s="6">
        <v>82.120690103132489</v>
      </c>
      <c r="AI25" s="6">
        <v>1.5056225221485879</v>
      </c>
      <c r="AJ25" s="6"/>
      <c r="AK25" s="6"/>
      <c r="AL25" s="6"/>
      <c r="AM25" s="6"/>
      <c r="AN25" s="6">
        <v>5.2009750780584696</v>
      </c>
      <c r="AO25" s="6">
        <v>1.3632124780352692</v>
      </c>
      <c r="AP25" s="6">
        <v>2.1550757366783975</v>
      </c>
      <c r="AQ25" s="6">
        <v>111.47500000000001</v>
      </c>
      <c r="AR25" s="6"/>
      <c r="AS25" s="6"/>
      <c r="AT25" s="6">
        <v>15.59999906044996</v>
      </c>
      <c r="AU25" s="6">
        <v>1</v>
      </c>
      <c r="AV25" s="10"/>
      <c r="AW25" s="13">
        <v>91.094168262657817</v>
      </c>
      <c r="AX25" s="1" t="s">
        <v>150</v>
      </c>
      <c r="AY25" s="17">
        <v>1.851496062992126</v>
      </c>
      <c r="AZ25" s="12">
        <v>100</v>
      </c>
      <c r="BA25" s="12">
        <v>0</v>
      </c>
      <c r="BB25" s="12">
        <v>0</v>
      </c>
      <c r="BC25" s="12">
        <v>100</v>
      </c>
      <c r="BD25" s="12">
        <v>0</v>
      </c>
      <c r="BE25" s="12">
        <v>0</v>
      </c>
      <c r="BF25" s="18">
        <v>97.81</v>
      </c>
      <c r="BG25" s="18">
        <v>1.8400000000000034</v>
      </c>
      <c r="BH25" s="18">
        <v>0.35</v>
      </c>
      <c r="BI25" s="15"/>
      <c r="BJ25" s="19">
        <f t="shared" ca="1" si="12"/>
        <v>0.9044270638173405</v>
      </c>
      <c r="BK25" s="18">
        <f t="shared" ca="1" si="13"/>
        <v>42.559545374078354</v>
      </c>
      <c r="BL25" s="17">
        <f t="shared" si="14"/>
        <v>6.7658784959081704</v>
      </c>
      <c r="BM25" s="17">
        <f t="shared" ca="1" si="15"/>
        <v>2.7555619065676993</v>
      </c>
      <c r="BN25" s="16">
        <f t="shared" si="16"/>
        <v>3.4450662529028548</v>
      </c>
      <c r="BO25" s="15"/>
      <c r="BP25" s="2"/>
      <c r="BR25" s="5"/>
      <c r="CL25" s="4"/>
      <c r="CP25" s="5"/>
      <c r="DJ25" s="4"/>
    </row>
    <row r="26" spans="1:114" x14ac:dyDescent="0.2">
      <c r="A26">
        <v>0.65</v>
      </c>
      <c r="B26">
        <v>2.2999999999999998</v>
      </c>
      <c r="C26">
        <v>0.18240000000000001</v>
      </c>
      <c r="D26">
        <v>-0.10364</v>
      </c>
      <c r="E26">
        <v>-6.037E-2</v>
      </c>
      <c r="F26">
        <v>2.0458500000000002</v>
      </c>
      <c r="G26">
        <v>1.9474499999999999</v>
      </c>
      <c r="H26" s="15"/>
      <c r="I26" s="11">
        <f t="shared" si="0"/>
        <v>2.1325459317585302</v>
      </c>
      <c r="J26" s="10">
        <f t="shared" si="1"/>
        <v>1.6874540682414696</v>
      </c>
      <c r="K26" s="6">
        <v>98</v>
      </c>
      <c r="L26" s="10">
        <v>208.98950131233596</v>
      </c>
      <c r="M26" s="10">
        <v>208.98950131233596</v>
      </c>
      <c r="N26" s="10">
        <v>0</v>
      </c>
      <c r="O26" s="10">
        <v>5.1983376667612839</v>
      </c>
      <c r="P26" s="10">
        <v>5.254626966080802</v>
      </c>
      <c r="Q26" s="10">
        <v>0.35705164136233086</v>
      </c>
      <c r="R26" s="10">
        <v>6.7949950332752191</v>
      </c>
      <c r="S26" s="10">
        <v>3.9089791194109762</v>
      </c>
      <c r="T26" s="14" t="s">
        <v>33</v>
      </c>
      <c r="U26" s="6">
        <v>3</v>
      </c>
      <c r="V26" s="14" t="s">
        <v>33</v>
      </c>
      <c r="W26" s="6">
        <v>3</v>
      </c>
      <c r="X26" s="14" t="s">
        <v>151</v>
      </c>
      <c r="Y26" s="6">
        <v>4</v>
      </c>
      <c r="Z26" s="14" t="s">
        <v>33</v>
      </c>
      <c r="AA26" s="9">
        <v>3</v>
      </c>
      <c r="AB26" s="7">
        <v>97.81</v>
      </c>
      <c r="AC26" s="6">
        <v>1.8400000000000034</v>
      </c>
      <c r="AD26" s="13">
        <v>0.35</v>
      </c>
      <c r="AE26" s="8">
        <v>525.46269660808025</v>
      </c>
      <c r="AF26" s="6">
        <v>605.89790769701574</v>
      </c>
      <c r="AG26" s="6">
        <v>269.09702245606013</v>
      </c>
      <c r="AH26" s="6">
        <v>80.413284742168656</v>
      </c>
      <c r="AI26" s="6">
        <v>1.4716714215433286</v>
      </c>
      <c r="AJ26" s="6"/>
      <c r="AK26" s="6"/>
      <c r="AL26" s="6"/>
      <c r="AM26" s="6"/>
      <c r="AN26" s="6">
        <v>5.1983376667612839</v>
      </c>
      <c r="AO26" s="6">
        <v>1.382867466218584</v>
      </c>
      <c r="AP26" s="6">
        <v>2.1527761796484812</v>
      </c>
      <c r="AQ26" s="6">
        <v>111.47500000000001</v>
      </c>
      <c r="AR26" s="6"/>
      <c r="AS26" s="6"/>
      <c r="AT26" s="6">
        <v>14.307854150663328</v>
      </c>
      <c r="AU26" s="6">
        <v>1</v>
      </c>
      <c r="AV26" s="10"/>
      <c r="AW26" s="13">
        <v>90.884686154552355</v>
      </c>
      <c r="AX26" s="1" t="s">
        <v>150</v>
      </c>
      <c r="AY26" s="17">
        <v>1.6874540682414696</v>
      </c>
      <c r="AZ26" s="12">
        <v>100</v>
      </c>
      <c r="BA26" s="12">
        <v>0</v>
      </c>
      <c r="BB26" s="12">
        <v>0</v>
      </c>
      <c r="BC26" s="12">
        <v>100</v>
      </c>
      <c r="BD26" s="12">
        <v>0</v>
      </c>
      <c r="BE26" s="12">
        <v>0</v>
      </c>
      <c r="BF26" s="18">
        <v>97.81</v>
      </c>
      <c r="BG26" s="18">
        <v>1.8400000000000034</v>
      </c>
      <c r="BH26" s="18">
        <v>0.35</v>
      </c>
      <c r="BI26" s="15"/>
      <c r="BJ26" s="19">
        <f t="shared" ca="1" si="12"/>
        <v>0.91369841832157739</v>
      </c>
      <c r="BK26" s="18">
        <f t="shared" ca="1" si="13"/>
        <v>40.353970290477818</v>
      </c>
      <c r="BL26" s="17">
        <f t="shared" si="14"/>
        <v>6.932863593151299</v>
      </c>
      <c r="BM26" s="17">
        <f t="shared" ca="1" si="15"/>
        <v>2.7788992374154242</v>
      </c>
      <c r="BN26" s="16">
        <f t="shared" si="16"/>
        <v>3.4512020222428079</v>
      </c>
      <c r="BO26" s="15"/>
      <c r="BP26" s="2"/>
      <c r="BR26" s="5"/>
      <c r="CL26" s="4"/>
      <c r="CP26" s="5"/>
      <c r="DJ26" s="4"/>
    </row>
    <row r="27" spans="1:114" x14ac:dyDescent="0.2">
      <c r="A27">
        <v>0.7</v>
      </c>
      <c r="B27">
        <v>2.2000000000000002</v>
      </c>
      <c r="C27">
        <v>0.18285000000000001</v>
      </c>
      <c r="D27">
        <v>-0.10353999999999999</v>
      </c>
      <c r="E27">
        <v>-6.0150000000000002E-2</v>
      </c>
      <c r="F27">
        <v>2.048</v>
      </c>
      <c r="G27">
        <v>1.9493799999999999</v>
      </c>
      <c r="H27" s="15"/>
      <c r="I27" s="11">
        <f t="shared" si="0"/>
        <v>2.296587926509186</v>
      </c>
      <c r="J27" s="10">
        <f t="shared" si="1"/>
        <v>1.5234120734908139</v>
      </c>
      <c r="K27" s="6">
        <v>98</v>
      </c>
      <c r="L27" s="10">
        <v>225.06561679790022</v>
      </c>
      <c r="M27" s="10">
        <v>225.06561679790022</v>
      </c>
      <c r="N27" s="10">
        <v>0</v>
      </c>
      <c r="O27" s="10">
        <v>5.3170211751348306</v>
      </c>
      <c r="P27" s="10">
        <v>5.3741586693756016</v>
      </c>
      <c r="Q27" s="10">
        <v>0.35774778416085357</v>
      </c>
      <c r="R27" s="10">
        <v>6.6568146973304501</v>
      </c>
      <c r="S27" s="10">
        <v>3.96788154449799</v>
      </c>
      <c r="T27" s="14" t="s">
        <v>33</v>
      </c>
      <c r="U27" s="6">
        <v>3</v>
      </c>
      <c r="V27" s="14" t="s">
        <v>33</v>
      </c>
      <c r="W27" s="6">
        <v>3</v>
      </c>
      <c r="X27" s="14" t="s">
        <v>151</v>
      </c>
      <c r="Y27" s="6">
        <v>4</v>
      </c>
      <c r="Z27" s="14" t="s">
        <v>33</v>
      </c>
      <c r="AA27" s="9">
        <v>3</v>
      </c>
      <c r="AB27" s="7">
        <v>97.81</v>
      </c>
      <c r="AC27" s="6">
        <v>1.8400000000000034</v>
      </c>
      <c r="AD27" s="13">
        <v>0.35</v>
      </c>
      <c r="AE27" s="8">
        <v>537.41586693756017</v>
      </c>
      <c r="AF27" s="6">
        <v>619.01480717372374</v>
      </c>
      <c r="AG27" s="6">
        <v>278.06190020317013</v>
      </c>
      <c r="AH27" s="6">
        <v>81.62499177253008</v>
      </c>
      <c r="AI27" s="6">
        <v>1.5022199737676716</v>
      </c>
      <c r="AJ27" s="6"/>
      <c r="AK27" s="6"/>
      <c r="AL27" s="6"/>
      <c r="AM27" s="6"/>
      <c r="AN27" s="6">
        <v>5.3170211751348306</v>
      </c>
      <c r="AO27" s="6">
        <v>1.4200852413516323</v>
      </c>
      <c r="AP27" s="6">
        <v>2.224495201625361</v>
      </c>
      <c r="AQ27" s="6">
        <v>111.47500000000001</v>
      </c>
      <c r="AR27" s="6"/>
      <c r="AS27" s="6"/>
      <c r="AT27" s="6">
        <v>13.537773731469416</v>
      </c>
      <c r="AU27" s="6">
        <v>1</v>
      </c>
      <c r="AV27" s="10"/>
      <c r="AW27" s="13">
        <v>92.852221076058555</v>
      </c>
      <c r="AX27" s="1" t="s">
        <v>150</v>
      </c>
      <c r="AY27" s="17">
        <v>1.5234120734908139</v>
      </c>
      <c r="AZ27" s="12">
        <v>100</v>
      </c>
      <c r="BA27" s="12">
        <v>0</v>
      </c>
      <c r="BB27" s="12">
        <v>0</v>
      </c>
      <c r="BC27" s="12">
        <v>100</v>
      </c>
      <c r="BD27" s="12">
        <v>0</v>
      </c>
      <c r="BE27" s="12">
        <v>0</v>
      </c>
      <c r="BF27" s="18">
        <v>97.81</v>
      </c>
      <c r="BG27" s="18">
        <v>1.8400000000000034</v>
      </c>
      <c r="BH27" s="18">
        <v>0.35</v>
      </c>
      <c r="BI27" s="15"/>
      <c r="BJ27" s="19">
        <f t="shared" ca="1" si="12"/>
        <v>0.91622312408056517</v>
      </c>
      <c r="BK27" s="18">
        <f t="shared" ca="1" si="13"/>
        <v>38.747161365348433</v>
      </c>
      <c r="BL27" s="17">
        <f t="shared" si="14"/>
        <v>6.7991870500356946</v>
      </c>
      <c r="BM27" s="17">
        <f t="shared" ca="1" si="15"/>
        <v>2.7845288287743051</v>
      </c>
      <c r="BN27" s="16">
        <f t="shared" si="16"/>
        <v>3.4380426573432281</v>
      </c>
      <c r="BO27" s="15"/>
      <c r="BP27" s="2"/>
      <c r="BR27" s="5"/>
      <c r="CL27" s="4"/>
      <c r="CP27" s="5"/>
      <c r="DJ27" s="4"/>
    </row>
    <row r="28" spans="1:114" x14ac:dyDescent="0.2">
      <c r="A28">
        <v>0.75</v>
      </c>
      <c r="B28">
        <v>0.5</v>
      </c>
      <c r="C28">
        <v>0.18268000000000001</v>
      </c>
      <c r="D28">
        <v>-0.10824</v>
      </c>
      <c r="E28">
        <v>-6.028E-2</v>
      </c>
      <c r="F28">
        <v>2.0451000000000001</v>
      </c>
      <c r="G28">
        <v>1.94868</v>
      </c>
      <c r="H28" s="15"/>
      <c r="I28" s="11">
        <f t="shared" si="0"/>
        <v>2.4606299212598426</v>
      </c>
      <c r="J28" s="10">
        <f t="shared" si="1"/>
        <v>1.3593700787401573</v>
      </c>
      <c r="K28" s="6">
        <v>98</v>
      </c>
      <c r="L28" s="10">
        <v>241.14173228346456</v>
      </c>
      <c r="M28" s="10">
        <v>241.14173228346456</v>
      </c>
      <c r="N28" s="10">
        <v>0</v>
      </c>
      <c r="O28" s="10">
        <v>5.2721851830826019</v>
      </c>
      <c r="P28" s="10">
        <v>5.3288214712335416</v>
      </c>
      <c r="Q28" s="10">
        <v>0.32502907263028319</v>
      </c>
      <c r="R28" s="10">
        <v>6.0994550931173137</v>
      </c>
      <c r="S28" s="10">
        <v>3.9330755660374823</v>
      </c>
      <c r="T28" s="14" t="s">
        <v>33</v>
      </c>
      <c r="U28" s="6">
        <v>3</v>
      </c>
      <c r="V28" s="14" t="s">
        <v>33</v>
      </c>
      <c r="W28" s="6">
        <v>3</v>
      </c>
      <c r="X28" s="14" t="s">
        <v>151</v>
      </c>
      <c r="Y28" s="6">
        <v>4</v>
      </c>
      <c r="Z28" s="14" t="s">
        <v>33</v>
      </c>
      <c r="AA28" s="9">
        <v>3</v>
      </c>
      <c r="AB28" s="7">
        <v>97.81</v>
      </c>
      <c r="AC28" s="6">
        <v>1.8400000000000034</v>
      </c>
      <c r="AD28" s="13">
        <v>0.35</v>
      </c>
      <c r="AE28" s="8">
        <v>532.88214712335412</v>
      </c>
      <c r="AF28" s="6">
        <v>612.73536530491867</v>
      </c>
      <c r="AG28" s="6">
        <v>274.66161034251559</v>
      </c>
      <c r="AH28" s="6">
        <v>80.908983072771065</v>
      </c>
      <c r="AI28" s="6">
        <v>1.6394907163566299</v>
      </c>
      <c r="AJ28" s="6"/>
      <c r="AK28" s="6"/>
      <c r="AL28" s="6"/>
      <c r="AM28" s="6"/>
      <c r="AN28" s="6">
        <v>5.2721851830826019</v>
      </c>
      <c r="AO28" s="6">
        <v>1.4044222831941671</v>
      </c>
      <c r="AP28" s="6">
        <v>2.197292882740125</v>
      </c>
      <c r="AQ28" s="6">
        <v>111.47500000000001</v>
      </c>
      <c r="AR28" s="6"/>
      <c r="AS28" s="6"/>
      <c r="AT28" s="6">
        <v>12.457657069471605</v>
      </c>
      <c r="AU28" s="6">
        <v>1</v>
      </c>
      <c r="AV28" s="10"/>
      <c r="AW28" s="13">
        <v>91.910304795737801</v>
      </c>
      <c r="AX28" s="1" t="s">
        <v>150</v>
      </c>
      <c r="AY28" s="17">
        <v>1.3593700787401573</v>
      </c>
      <c r="AZ28" s="12">
        <v>100</v>
      </c>
      <c r="BA28" s="12">
        <v>0</v>
      </c>
      <c r="BB28" s="12">
        <v>0</v>
      </c>
      <c r="BC28" s="12">
        <v>100</v>
      </c>
      <c r="BD28" s="12">
        <v>0</v>
      </c>
      <c r="BE28" s="12">
        <v>0</v>
      </c>
      <c r="BF28" s="18">
        <v>97.81</v>
      </c>
      <c r="BG28" s="18">
        <v>1.8400000000000034</v>
      </c>
      <c r="BH28" s="18">
        <v>0.35</v>
      </c>
      <c r="BI28" s="15"/>
      <c r="BJ28" s="19">
        <f t="shared" ca="1" si="12"/>
        <v>0.91485768222780273</v>
      </c>
      <c r="BK28" s="18">
        <f t="shared" ca="1" si="13"/>
        <v>35.897957498125898</v>
      </c>
      <c r="BL28" s="17">
        <f t="shared" si="14"/>
        <v>6.2406573199937965</v>
      </c>
      <c r="BM28" s="17">
        <f t="shared" ca="1" si="15"/>
        <v>2.7799480589474905</v>
      </c>
      <c r="BN28" s="16">
        <f t="shared" si="16"/>
        <v>3.4185891407194022</v>
      </c>
      <c r="BO28" s="15"/>
      <c r="BP28" s="2"/>
      <c r="BR28" s="5"/>
      <c r="CL28" s="4"/>
      <c r="CP28" s="5"/>
      <c r="DJ28" s="4"/>
    </row>
    <row r="29" spans="1:114" x14ac:dyDescent="0.2">
      <c r="A29">
        <v>0.8</v>
      </c>
      <c r="B29">
        <v>2.2999999999999998</v>
      </c>
      <c r="C29">
        <v>0.18107999999999999</v>
      </c>
      <c r="D29">
        <v>-0.11412</v>
      </c>
      <c r="E29">
        <v>-6.2109999999999999E-2</v>
      </c>
      <c r="F29">
        <v>2.0459000000000001</v>
      </c>
      <c r="G29">
        <v>1.95218</v>
      </c>
      <c r="H29" s="15"/>
      <c r="I29" s="11">
        <f t="shared" si="0"/>
        <v>2.6246719160104988</v>
      </c>
      <c r="J29" s="10">
        <f t="shared" si="1"/>
        <v>1.1953280839895011</v>
      </c>
      <c r="K29" s="6">
        <v>98</v>
      </c>
      <c r="L29" s="10">
        <v>257.21784776902888</v>
      </c>
      <c r="M29" s="10">
        <v>257.21784776902888</v>
      </c>
      <c r="N29" s="10">
        <v>0</v>
      </c>
      <c r="O29" s="10">
        <v>4.8501993755322133</v>
      </c>
      <c r="P29" s="10">
        <v>4.8997802241109119</v>
      </c>
      <c r="Q29" s="10">
        <v>0.28409587607714409</v>
      </c>
      <c r="R29" s="10">
        <v>5.7981350812259063</v>
      </c>
      <c r="S29" s="10">
        <v>3.44311448463186</v>
      </c>
      <c r="T29" s="14" t="s">
        <v>33</v>
      </c>
      <c r="U29" s="6">
        <v>3</v>
      </c>
      <c r="V29" s="14" t="s">
        <v>33</v>
      </c>
      <c r="W29" s="6">
        <v>3</v>
      </c>
      <c r="X29" s="14" t="s">
        <v>151</v>
      </c>
      <c r="Y29" s="6">
        <v>4</v>
      </c>
      <c r="Z29" s="14" t="s">
        <v>33</v>
      </c>
      <c r="AA29" s="9">
        <v>3</v>
      </c>
      <c r="AB29" s="7">
        <v>97.81</v>
      </c>
      <c r="AC29" s="6">
        <v>1.8400000000000034</v>
      </c>
      <c r="AD29" s="13">
        <v>0.35</v>
      </c>
      <c r="AE29" s="8">
        <v>489.97802241109122</v>
      </c>
      <c r="AF29" s="6">
        <v>561.31427061487034</v>
      </c>
      <c r="AG29" s="6">
        <v>244.98901120554558</v>
      </c>
      <c r="AH29" s="6">
        <v>70.82978368385541</v>
      </c>
      <c r="AI29" s="6">
        <v>1.7246924847231548</v>
      </c>
      <c r="AJ29" s="6"/>
      <c r="AK29" s="6"/>
      <c r="AL29" s="6"/>
      <c r="AM29" s="6"/>
      <c r="AN29" s="6">
        <v>4.8501993755322133</v>
      </c>
      <c r="AO29" s="6">
        <v>1.3102727420869571</v>
      </c>
      <c r="AP29" s="6">
        <v>1</v>
      </c>
      <c r="AQ29" s="6">
        <v>111.47500000000001</v>
      </c>
      <c r="AR29" s="6"/>
      <c r="AS29" s="6"/>
      <c r="AT29" s="6">
        <v>10.617835803303489</v>
      </c>
      <c r="AU29" s="6">
        <v>1</v>
      </c>
      <c r="AV29" s="10"/>
      <c r="AW29" s="13">
        <v>84.197140592230554</v>
      </c>
      <c r="AX29" s="1" t="s">
        <v>150</v>
      </c>
      <c r="AY29" s="17">
        <v>1.1953280839895011</v>
      </c>
      <c r="AZ29" s="12">
        <v>100</v>
      </c>
      <c r="BA29" s="12">
        <v>0</v>
      </c>
      <c r="BB29" s="12">
        <v>0</v>
      </c>
      <c r="BC29" s="12">
        <v>100</v>
      </c>
      <c r="BD29" s="12">
        <v>0</v>
      </c>
      <c r="BE29" s="12">
        <v>0</v>
      </c>
      <c r="BF29" s="18">
        <v>97.81</v>
      </c>
      <c r="BG29" s="18">
        <v>1.8400000000000034</v>
      </c>
      <c r="BH29" s="18">
        <v>0.35</v>
      </c>
      <c r="BI29" s="15"/>
      <c r="BJ29" s="19">
        <f t="shared" ca="1" si="12"/>
        <v>0.92426298540818308</v>
      </c>
      <c r="BK29" s="18">
        <f t="shared" ca="1" si="13"/>
        <v>31.621041268989032</v>
      </c>
      <c r="BL29" s="17">
        <f t="shared" si="14"/>
        <v>5.9544262446343827</v>
      </c>
      <c r="BM29" s="17">
        <f t="shared" ca="1" si="15"/>
        <v>2.8036369611236758</v>
      </c>
      <c r="BN29" s="16">
        <f t="shared" si="16"/>
        <v>3.4354305098606641</v>
      </c>
      <c r="BO29" s="15"/>
      <c r="BP29" s="2"/>
      <c r="BR29" s="5"/>
      <c r="CL29" s="4"/>
      <c r="CP29" s="5"/>
      <c r="DJ29" s="4"/>
    </row>
    <row r="30" spans="1:114" x14ac:dyDescent="0.2">
      <c r="A30">
        <v>0.85</v>
      </c>
      <c r="B30">
        <v>2.2000000000000002</v>
      </c>
      <c r="C30">
        <v>0.17926</v>
      </c>
      <c r="D30">
        <v>-0.11766</v>
      </c>
      <c r="E30">
        <v>-6.5930000000000002E-2</v>
      </c>
      <c r="F30">
        <v>2.04955</v>
      </c>
      <c r="G30">
        <v>1.9512499999999999</v>
      </c>
      <c r="H30" s="15"/>
      <c r="I30" s="11">
        <f t="shared" si="0"/>
        <v>2.7887139107611545</v>
      </c>
      <c r="J30" s="10">
        <f t="shared" si="1"/>
        <v>1.0312860892388453</v>
      </c>
      <c r="K30" s="6">
        <v>98</v>
      </c>
      <c r="L30" s="10">
        <v>273.29396325459317</v>
      </c>
      <c r="M30" s="10">
        <v>273.29396325459317</v>
      </c>
      <c r="N30" s="10">
        <v>0</v>
      </c>
      <c r="O30" s="10">
        <v>4.3701905194436552</v>
      </c>
      <c r="P30" s="10">
        <v>4.4050436198442338</v>
      </c>
      <c r="Q30" s="10">
        <v>0.25945242100943788</v>
      </c>
      <c r="R30" s="10">
        <v>5.8898944800599349</v>
      </c>
      <c r="S30" s="10">
        <v>2.4203541944846028</v>
      </c>
      <c r="T30" s="14" t="s">
        <v>33</v>
      </c>
      <c r="U30" s="6">
        <v>3</v>
      </c>
      <c r="V30" s="14" t="s">
        <v>33</v>
      </c>
      <c r="W30" s="6">
        <v>3</v>
      </c>
      <c r="X30" s="14" t="s">
        <v>151</v>
      </c>
      <c r="Y30" s="6">
        <v>4</v>
      </c>
      <c r="Z30" s="14" t="s">
        <v>33</v>
      </c>
      <c r="AA30" s="9">
        <v>3</v>
      </c>
      <c r="AB30" s="7">
        <v>97.81</v>
      </c>
      <c r="AC30" s="6">
        <v>1.8400000000000034</v>
      </c>
      <c r="AD30" s="13">
        <v>0.35</v>
      </c>
      <c r="AE30" s="8">
        <v>440.50436198442338</v>
      </c>
      <c r="AF30" s="6">
        <v>502.1643103784632</v>
      </c>
      <c r="AG30" s="6">
        <v>220.25218099221169</v>
      </c>
      <c r="AH30" s="6">
        <v>49.790143429397538</v>
      </c>
      <c r="AI30" s="6">
        <v>1.6978232859442062</v>
      </c>
      <c r="AJ30" s="6"/>
      <c r="AK30" s="6"/>
      <c r="AL30" s="6"/>
      <c r="AM30" s="6"/>
      <c r="AN30" s="6">
        <v>4.3701905194436552</v>
      </c>
      <c r="AO30" s="6">
        <v>1.2127382356705032</v>
      </c>
      <c r="AP30" s="6">
        <v>1</v>
      </c>
      <c r="AQ30" s="6">
        <v>111.47500000000001</v>
      </c>
      <c r="AR30" s="6"/>
      <c r="AS30" s="6"/>
      <c r="AT30" s="6">
        <v>8.863645274495326</v>
      </c>
      <c r="AU30" s="6">
        <v>1</v>
      </c>
      <c r="AV30" s="10"/>
      <c r="AW30" s="13">
        <v>75.32464655676948</v>
      </c>
      <c r="AX30" s="1" t="s">
        <v>150</v>
      </c>
      <c r="AY30" s="17">
        <v>1.0312860892388453</v>
      </c>
      <c r="AZ30" s="12">
        <v>100</v>
      </c>
      <c r="BA30" s="12">
        <v>0</v>
      </c>
      <c r="BB30" s="12">
        <v>0</v>
      </c>
      <c r="BC30" s="12">
        <v>100</v>
      </c>
      <c r="BD30" s="12">
        <v>0</v>
      </c>
      <c r="BE30" s="12">
        <v>0</v>
      </c>
      <c r="BF30" s="18">
        <v>97.81</v>
      </c>
      <c r="BG30" s="18">
        <v>1.8400000000000034</v>
      </c>
      <c r="BH30" s="18">
        <v>0.35</v>
      </c>
      <c r="BI30" s="15"/>
      <c r="BJ30" s="19">
        <f t="shared" ca="1" si="12"/>
        <v>0.94231020723051739</v>
      </c>
      <c r="BK30" s="18">
        <f t="shared" ca="1" si="13"/>
        <v>27.754779513120617</v>
      </c>
      <c r="BL30" s="17">
        <f t="shared" si="14"/>
        <v>6.0784515357930866</v>
      </c>
      <c r="BM30" s="17">
        <f t="shared" ca="1" si="15"/>
        <v>2.8500080644598453</v>
      </c>
      <c r="BN30" s="16">
        <f t="shared" si="16"/>
        <v>3.4771765805944841</v>
      </c>
      <c r="BO30" s="15"/>
      <c r="BP30" s="2"/>
      <c r="BR30" s="5"/>
      <c r="CL30" s="4"/>
      <c r="CP30" s="5"/>
      <c r="DJ30" s="4"/>
    </row>
    <row r="31" spans="1:114" x14ac:dyDescent="0.2">
      <c r="A31">
        <v>0.9</v>
      </c>
      <c r="B31">
        <v>2.2999999999999998</v>
      </c>
      <c r="C31">
        <v>0.17680000000000001</v>
      </c>
      <c r="D31">
        <v>-0.11772000000000001</v>
      </c>
      <c r="E31">
        <v>-6.8019999999999997E-2</v>
      </c>
      <c r="F31">
        <v>2.0519500000000002</v>
      </c>
      <c r="G31">
        <v>1.95173</v>
      </c>
      <c r="H31" s="15"/>
      <c r="I31" s="11">
        <f t="shared" si="0"/>
        <v>2.9527559055118111</v>
      </c>
      <c r="J31" s="10">
        <f t="shared" si="1"/>
        <v>0.86724409448818873</v>
      </c>
      <c r="K31" s="6">
        <v>98</v>
      </c>
      <c r="L31" s="10">
        <v>289.37007874015751</v>
      </c>
      <c r="M31" s="10">
        <v>289.37007874015751</v>
      </c>
      <c r="N31" s="10">
        <v>0</v>
      </c>
      <c r="O31" s="10">
        <v>3.7213873403349442</v>
      </c>
      <c r="P31" s="10">
        <v>3.7481825889836191</v>
      </c>
      <c r="Q31" s="10">
        <v>0.25903473533032423</v>
      </c>
      <c r="R31" s="10">
        <v>6.9109422815115771</v>
      </c>
      <c r="S31" s="10">
        <v>1.8607811561579646</v>
      </c>
      <c r="T31" s="14" t="s">
        <v>33</v>
      </c>
      <c r="U31" s="6">
        <v>3</v>
      </c>
      <c r="V31" s="14" t="s">
        <v>33</v>
      </c>
      <c r="W31" s="6">
        <v>3</v>
      </c>
      <c r="X31" s="14" t="s">
        <v>151</v>
      </c>
      <c r="Y31" s="6">
        <v>4</v>
      </c>
      <c r="Z31" s="14" t="s">
        <v>33</v>
      </c>
      <c r="AA31" s="9">
        <v>3</v>
      </c>
      <c r="AB31" s="7">
        <v>97.81</v>
      </c>
      <c r="AC31" s="6">
        <v>1.8400000000000034</v>
      </c>
      <c r="AD31" s="13">
        <v>0.35</v>
      </c>
      <c r="AE31" s="8">
        <v>374.81825889836193</v>
      </c>
      <c r="AF31" s="6">
        <v>423.94088818982829</v>
      </c>
      <c r="AG31" s="6">
        <v>187.40912944918097</v>
      </c>
      <c r="AH31" s="6">
        <v>38.278926640963839</v>
      </c>
      <c r="AI31" s="6">
        <v>1.446980685506865</v>
      </c>
      <c r="AJ31" s="6"/>
      <c r="AK31" s="6"/>
      <c r="AL31" s="6"/>
      <c r="AM31" s="6"/>
      <c r="AN31" s="6">
        <v>3.7213873403349442</v>
      </c>
      <c r="AO31" s="6">
        <v>1.0993756135117538</v>
      </c>
      <c r="AP31" s="6">
        <v>1</v>
      </c>
      <c r="AQ31" s="6">
        <v>111.47500000000001</v>
      </c>
      <c r="AR31" s="6"/>
      <c r="AS31" s="6"/>
      <c r="AT31" s="6">
        <v>6.9876322284993178</v>
      </c>
      <c r="AU31" s="6">
        <v>1</v>
      </c>
      <c r="AV31" s="10"/>
      <c r="AW31" s="13">
        <v>63.591133228474249</v>
      </c>
      <c r="AX31" s="1" t="s">
        <v>150</v>
      </c>
      <c r="AY31" s="17">
        <v>0.86724409448818873</v>
      </c>
      <c r="AZ31" s="12">
        <v>100</v>
      </c>
      <c r="BA31" s="12">
        <v>0</v>
      </c>
      <c r="BB31" s="12">
        <v>0</v>
      </c>
      <c r="BC31" s="12">
        <v>100</v>
      </c>
      <c r="BD31" s="12">
        <v>0</v>
      </c>
      <c r="BE31" s="12">
        <v>0</v>
      </c>
      <c r="BF31" s="18">
        <v>97.81</v>
      </c>
      <c r="BG31" s="18">
        <v>1.8400000000000034</v>
      </c>
      <c r="BH31" s="18">
        <v>0.35</v>
      </c>
      <c r="BI31" s="15"/>
      <c r="BJ31" s="19">
        <f t="shared" ca="1" si="12"/>
        <v>0.97970449210233501</v>
      </c>
      <c r="BK31" s="18">
        <f t="shared" ca="1" si="13"/>
        <v>23.919240194402082</v>
      </c>
      <c r="BL31" s="17">
        <f t="shared" si="14"/>
        <v>7.1884254606501568</v>
      </c>
      <c r="BM31" s="17">
        <f t="shared" ca="1" si="15"/>
        <v>2.9471588608392767</v>
      </c>
      <c r="BN31" s="16">
        <f t="shared" si="16"/>
        <v>3.574460671588545</v>
      </c>
      <c r="BO31" s="15"/>
      <c r="BP31" s="2"/>
      <c r="BR31" s="5"/>
      <c r="CL31" s="4"/>
      <c r="CP31" s="5"/>
      <c r="DJ31" s="4"/>
    </row>
    <row r="32" spans="1:114" x14ac:dyDescent="0.2">
      <c r="A32">
        <v>0.95</v>
      </c>
      <c r="B32">
        <v>2.2999999999999998</v>
      </c>
      <c r="C32">
        <v>0.17593</v>
      </c>
      <c r="D32">
        <v>-0.11604</v>
      </c>
      <c r="E32">
        <v>-7.0779999999999996E-2</v>
      </c>
      <c r="F32">
        <v>2.05078</v>
      </c>
      <c r="G32">
        <v>1.9490499999999999</v>
      </c>
      <c r="H32" s="15"/>
      <c r="I32" s="11">
        <f t="shared" si="0"/>
        <v>3.1167979002624668</v>
      </c>
      <c r="J32" s="10">
        <f t="shared" si="1"/>
        <v>0.703202099737533</v>
      </c>
      <c r="K32" s="6">
        <v>98</v>
      </c>
      <c r="L32" s="10">
        <v>305.4461942257218</v>
      </c>
      <c r="M32" s="10">
        <v>305.4461942257218</v>
      </c>
      <c r="N32" s="10">
        <v>0</v>
      </c>
      <c r="O32" s="10">
        <v>3.4919325574794211</v>
      </c>
      <c r="P32" s="10">
        <v>3.5080868152978306</v>
      </c>
      <c r="Q32" s="10">
        <v>0.2707299343455068</v>
      </c>
      <c r="R32" s="10">
        <v>7.7173099925841564</v>
      </c>
      <c r="S32" s="10">
        <v>1.1218234596117802</v>
      </c>
      <c r="T32" s="14" t="s">
        <v>149</v>
      </c>
      <c r="U32" s="6">
        <v>2</v>
      </c>
      <c r="V32" s="14" t="s">
        <v>163</v>
      </c>
      <c r="W32" s="6">
        <v>2</v>
      </c>
      <c r="X32" s="14" t="s">
        <v>33</v>
      </c>
      <c r="Y32" s="6">
        <v>3</v>
      </c>
      <c r="Z32" s="14" t="s">
        <v>33</v>
      </c>
      <c r="AA32" s="9">
        <v>3</v>
      </c>
      <c r="AB32" s="7">
        <v>97.81</v>
      </c>
      <c r="AC32" s="6">
        <v>1.8400000000000034</v>
      </c>
      <c r="AD32" s="13">
        <v>0.35</v>
      </c>
      <c r="AE32" s="8">
        <v>350.80868152978303</v>
      </c>
      <c r="AF32" s="6">
        <v>394.74867272764345</v>
      </c>
      <c r="AG32" s="6">
        <v>175.40434076489151</v>
      </c>
      <c r="AH32" s="6">
        <v>23.077511169156622</v>
      </c>
      <c r="AI32" s="6">
        <v>1.2957883005359851</v>
      </c>
      <c r="AJ32" s="6"/>
      <c r="AK32" s="6"/>
      <c r="AL32" s="6"/>
      <c r="AM32" s="6"/>
      <c r="AN32" s="6">
        <v>3.4919325574794211</v>
      </c>
      <c r="AO32" s="6">
        <v>1.0716803570153648</v>
      </c>
      <c r="AP32" s="6">
        <v>1</v>
      </c>
      <c r="AQ32" s="6">
        <v>79.625</v>
      </c>
      <c r="AR32" s="6"/>
      <c r="AS32" s="6"/>
      <c r="AT32" s="6">
        <v>6.1254927519715983</v>
      </c>
      <c r="AU32" s="6">
        <v>1</v>
      </c>
      <c r="AV32" s="10"/>
      <c r="AW32" s="13">
        <v>59.212300909146521</v>
      </c>
      <c r="AX32" s="1" t="s">
        <v>150</v>
      </c>
      <c r="AY32" s="17">
        <v>0.703202099737533</v>
      </c>
      <c r="AZ32" s="12">
        <v>100</v>
      </c>
      <c r="BA32" s="12">
        <v>0</v>
      </c>
      <c r="BB32" s="12">
        <v>0</v>
      </c>
      <c r="BC32" s="12">
        <v>100</v>
      </c>
      <c r="BD32" s="12">
        <v>0</v>
      </c>
      <c r="BE32" s="12">
        <v>0</v>
      </c>
      <c r="BF32" s="18">
        <v>97.81</v>
      </c>
      <c r="BG32" s="18">
        <v>1.8400000000000034</v>
      </c>
      <c r="BH32" s="18">
        <v>0.35</v>
      </c>
      <c r="BI32" s="15"/>
      <c r="BJ32" s="19">
        <f t="shared" ca="1" si="12"/>
        <v>1</v>
      </c>
      <c r="BK32" s="18">
        <f t="shared" ca="1" si="13"/>
        <v>21.970244066654754</v>
      </c>
      <c r="BL32" s="17">
        <f t="shared" si="14"/>
        <v>8.068571907070444</v>
      </c>
      <c r="BM32" s="17">
        <f t="shared" ca="1" si="15"/>
        <v>3.0087124926093738</v>
      </c>
      <c r="BN32" s="16">
        <f t="shared" si="16"/>
        <v>3.6256451027432974</v>
      </c>
      <c r="BO32" s="15"/>
      <c r="BP32" s="2"/>
      <c r="BR32" s="5"/>
      <c r="CL32" s="4"/>
      <c r="CP32" s="5"/>
      <c r="DJ32" s="4"/>
    </row>
    <row r="33" spans="1:114" x14ac:dyDescent="0.2">
      <c r="A33">
        <v>1</v>
      </c>
      <c r="B33">
        <v>2.2999999999999998</v>
      </c>
      <c r="C33">
        <v>0.17487</v>
      </c>
      <c r="D33">
        <v>-0.11792999999999999</v>
      </c>
      <c r="E33">
        <v>-6.9639999999999994E-2</v>
      </c>
      <c r="F33">
        <v>2.0489799999999998</v>
      </c>
      <c r="G33">
        <v>1.9439299999999999</v>
      </c>
      <c r="H33" s="15"/>
      <c r="I33" s="11">
        <f t="shared" si="0"/>
        <v>3.280839895013123</v>
      </c>
      <c r="J33" s="10">
        <f t="shared" si="1"/>
        <v>0.53916010498687683</v>
      </c>
      <c r="K33" s="6">
        <v>98</v>
      </c>
      <c r="L33" s="10">
        <v>321.52230971128608</v>
      </c>
      <c r="M33" s="10">
        <v>321.52230971128608</v>
      </c>
      <c r="N33" s="10">
        <v>0</v>
      </c>
      <c r="O33" s="10">
        <v>3.2123669599772913</v>
      </c>
      <c r="P33" s="10">
        <v>3.2329164096603757</v>
      </c>
      <c r="Q33" s="10">
        <v>0.25757283545342646</v>
      </c>
      <c r="R33" s="10">
        <v>7.9671975026562789</v>
      </c>
      <c r="S33" s="10">
        <v>1.4270451168808571</v>
      </c>
      <c r="T33" s="14" t="s">
        <v>149</v>
      </c>
      <c r="U33" s="6">
        <v>2</v>
      </c>
      <c r="V33" s="14" t="s">
        <v>163</v>
      </c>
      <c r="W33" s="6">
        <v>2</v>
      </c>
      <c r="X33" s="14" t="s">
        <v>33</v>
      </c>
      <c r="Y33" s="6">
        <v>3</v>
      </c>
      <c r="Z33" s="14" t="s">
        <v>33</v>
      </c>
      <c r="AA33" s="9">
        <v>3</v>
      </c>
      <c r="AB33" s="7">
        <v>97.81</v>
      </c>
      <c r="AC33" s="6">
        <v>1.8400000000000034</v>
      </c>
      <c r="AD33" s="13">
        <v>0.35</v>
      </c>
      <c r="AE33" s="8">
        <v>323.29164096603756</v>
      </c>
      <c r="AF33" s="6">
        <v>361.4300299770274</v>
      </c>
      <c r="AG33" s="6">
        <v>161.64582048301878</v>
      </c>
      <c r="AH33" s="6">
        <v>29.356356690120492</v>
      </c>
      <c r="AI33" s="6">
        <v>1.255146492435512</v>
      </c>
      <c r="AJ33" s="6"/>
      <c r="AK33" s="6"/>
      <c r="AL33" s="6"/>
      <c r="AM33" s="6"/>
      <c r="AN33" s="6">
        <v>3.2123669599772913</v>
      </c>
      <c r="AO33" s="6">
        <v>1.0186164475930282</v>
      </c>
      <c r="AP33" s="6">
        <v>1</v>
      </c>
      <c r="AQ33" s="6">
        <v>79.625</v>
      </c>
      <c r="AR33" s="6"/>
      <c r="AS33" s="6"/>
      <c r="AT33" s="6">
        <v>5.2910217761273799</v>
      </c>
      <c r="AU33" s="6">
        <v>1</v>
      </c>
      <c r="AV33" s="10"/>
      <c r="AW33" s="13">
        <v>54.214504496554106</v>
      </c>
      <c r="AX33" s="1" t="s">
        <v>150</v>
      </c>
      <c r="AY33" s="17">
        <v>0.53916010498687683</v>
      </c>
      <c r="AZ33" s="12">
        <v>100</v>
      </c>
      <c r="BA33" s="12">
        <v>0</v>
      </c>
      <c r="BB33" s="12">
        <v>0</v>
      </c>
      <c r="BC33" s="12">
        <v>100</v>
      </c>
      <c r="BD33" s="12">
        <v>0</v>
      </c>
      <c r="BE33" s="12">
        <v>0</v>
      </c>
      <c r="BF33" s="18">
        <v>97.81</v>
      </c>
      <c r="BG33" s="18">
        <v>1.8400000000000034</v>
      </c>
      <c r="BH33" s="18">
        <v>0.35</v>
      </c>
      <c r="BI33" s="15"/>
      <c r="BJ33" s="19">
        <f t="shared" ca="1" si="12"/>
        <v>1</v>
      </c>
      <c r="BK33" s="18">
        <f t="shared" ca="1" si="13"/>
        <v>19.110059625805768</v>
      </c>
      <c r="BL33" s="17">
        <f t="shared" si="14"/>
        <v>8.3841086823523128</v>
      </c>
      <c r="BM33" s="17">
        <f t="shared" ca="1" si="15"/>
        <v>3.0634916888827699</v>
      </c>
      <c r="BN33" s="16">
        <f t="shared" si="16"/>
        <v>3.6625687542538796</v>
      </c>
      <c r="BO33" s="15"/>
      <c r="BP33" s="2"/>
      <c r="BR33" s="5"/>
      <c r="CL33" s="4"/>
      <c r="CP33" s="5"/>
      <c r="DJ33" s="4"/>
    </row>
    <row r="34" spans="1:114" x14ac:dyDescent="0.2">
      <c r="A34">
        <v>1.05</v>
      </c>
      <c r="B34">
        <v>2.2999999999999998</v>
      </c>
      <c r="C34">
        <v>0.17496</v>
      </c>
      <c r="D34">
        <v>-0.12187000000000001</v>
      </c>
      <c r="E34">
        <v>-6.8900000000000003E-2</v>
      </c>
      <c r="F34">
        <v>2.0504799999999999</v>
      </c>
      <c r="G34">
        <v>1.9476</v>
      </c>
      <c r="H34" s="15"/>
      <c r="I34" s="11">
        <f t="shared" si="0"/>
        <v>3.4448818897637796</v>
      </c>
      <c r="J34" s="10">
        <f t="shared" si="1"/>
        <v>0.37511811023622021</v>
      </c>
      <c r="K34" s="6">
        <v>98</v>
      </c>
      <c r="L34" s="10">
        <v>337.59842519685043</v>
      </c>
      <c r="M34" s="10">
        <v>337.59842519685043</v>
      </c>
      <c r="N34" s="10">
        <v>0</v>
      </c>
      <c r="O34" s="10">
        <v>3.2361036616520016</v>
      </c>
      <c r="P34" s="10">
        <v>3.2595061306156641</v>
      </c>
      <c r="Q34" s="10">
        <v>0.23014480919162908</v>
      </c>
      <c r="R34" s="10">
        <v>7.0607263790652466</v>
      </c>
      <c r="S34" s="10">
        <v>1.6251714558099042</v>
      </c>
      <c r="T34" s="14" t="s">
        <v>149</v>
      </c>
      <c r="U34" s="6">
        <v>2</v>
      </c>
      <c r="V34" s="14" t="s">
        <v>163</v>
      </c>
      <c r="W34" s="6">
        <v>2</v>
      </c>
      <c r="X34" s="14" t="s">
        <v>33</v>
      </c>
      <c r="Y34" s="6">
        <v>3</v>
      </c>
      <c r="Z34" s="14" t="s">
        <v>33</v>
      </c>
      <c r="AA34" s="9">
        <v>3</v>
      </c>
      <c r="AB34" s="7">
        <v>97.81</v>
      </c>
      <c r="AC34" s="6">
        <v>1.8400000000000034</v>
      </c>
      <c r="AD34" s="13">
        <v>0.35</v>
      </c>
      <c r="AE34" s="8">
        <v>325.9506130615664</v>
      </c>
      <c r="AF34" s="6">
        <v>363.61257859026341</v>
      </c>
      <c r="AG34" s="6">
        <v>162.9753065307832</v>
      </c>
      <c r="AH34" s="6">
        <v>33.432098519518028</v>
      </c>
      <c r="AI34" s="6">
        <v>1.4162848782314486</v>
      </c>
      <c r="AJ34" s="6"/>
      <c r="AK34" s="6"/>
      <c r="AL34" s="6"/>
      <c r="AM34" s="6"/>
      <c r="AN34" s="6">
        <v>3.2361036616520016</v>
      </c>
      <c r="AO34" s="6">
        <v>1.0133442746316097</v>
      </c>
      <c r="AP34" s="6">
        <v>1</v>
      </c>
      <c r="AQ34" s="6">
        <v>79.625</v>
      </c>
      <c r="AR34" s="6"/>
      <c r="AS34" s="6"/>
      <c r="AT34" s="6">
        <v>5.0586680617923001</v>
      </c>
      <c r="AU34" s="6">
        <v>1</v>
      </c>
      <c r="AV34" s="10"/>
      <c r="AW34" s="13">
        <v>54.541886788539507</v>
      </c>
      <c r="AX34" s="1" t="s">
        <v>150</v>
      </c>
      <c r="AY34" s="17">
        <v>0.37511811023622021</v>
      </c>
      <c r="AZ34" s="12">
        <v>100</v>
      </c>
      <c r="BA34" s="12">
        <v>0</v>
      </c>
      <c r="BB34" s="12">
        <v>0</v>
      </c>
      <c r="BC34" s="12">
        <v>100</v>
      </c>
      <c r="BD34" s="12">
        <v>0</v>
      </c>
      <c r="BE34" s="12">
        <v>0</v>
      </c>
      <c r="BF34" s="18">
        <v>97.81</v>
      </c>
      <c r="BG34" s="18">
        <v>1.8400000000000034</v>
      </c>
      <c r="BH34" s="18">
        <v>0.35</v>
      </c>
      <c r="BI34" s="15"/>
      <c r="BJ34" s="19">
        <f t="shared" ca="1" si="12"/>
        <v>1</v>
      </c>
      <c r="BK34" s="18">
        <f t="shared" ca="1" si="13"/>
        <v>18.309960517233321</v>
      </c>
      <c r="BL34" s="17">
        <f t="shared" si="14"/>
        <v>7.446348531140325</v>
      </c>
      <c r="BM34" s="17">
        <f t="shared" ca="1" si="15"/>
        <v>3.0411274061136453</v>
      </c>
      <c r="BN34" s="16">
        <f t="shared" si="16"/>
        <v>3.6295152045963084</v>
      </c>
      <c r="BO34" s="15"/>
      <c r="BP34" s="2"/>
      <c r="BR34" s="5"/>
      <c r="CL34" s="4"/>
      <c r="CP34" s="5"/>
      <c r="DJ34" s="4"/>
    </row>
    <row r="35" spans="1:114" x14ac:dyDescent="0.2">
      <c r="A35">
        <v>1.1000000000000001</v>
      </c>
      <c r="B35">
        <v>2.2000000000000002</v>
      </c>
      <c r="C35">
        <v>0.17752999999999999</v>
      </c>
      <c r="D35">
        <v>-0.12008000000000001</v>
      </c>
      <c r="E35">
        <v>-6.7409999999999998E-2</v>
      </c>
      <c r="F35">
        <v>2.04758</v>
      </c>
      <c r="G35">
        <v>1.9514800000000001</v>
      </c>
      <c r="H35" s="15"/>
      <c r="I35" s="11">
        <f t="shared" si="0"/>
        <v>3.6089238845144358</v>
      </c>
      <c r="J35" s="10">
        <f t="shared" si="1"/>
        <v>0.21107611548556404</v>
      </c>
      <c r="K35" s="6">
        <v>98</v>
      </c>
      <c r="L35" s="10">
        <v>353.67454068241472</v>
      </c>
      <c r="M35" s="10">
        <v>353.67454068241472</v>
      </c>
      <c r="N35" s="10">
        <v>0</v>
      </c>
      <c r="O35" s="10">
        <v>3.9139183650298017</v>
      </c>
      <c r="P35" s="10">
        <v>3.9430654268692233</v>
      </c>
      <c r="Q35" s="10">
        <v>0.24260576528518676</v>
      </c>
      <c r="R35" s="10">
        <v>6.1527197502734481</v>
      </c>
      <c r="S35" s="10">
        <v>2.0241015166265051</v>
      </c>
      <c r="T35" s="14" t="s">
        <v>33</v>
      </c>
      <c r="U35" s="6">
        <v>3</v>
      </c>
      <c r="V35" s="14" t="s">
        <v>33</v>
      </c>
      <c r="W35" s="6">
        <v>3</v>
      </c>
      <c r="X35" s="14" t="s">
        <v>33</v>
      </c>
      <c r="Y35" s="6">
        <v>3</v>
      </c>
      <c r="Z35" s="14" t="s">
        <v>33</v>
      </c>
      <c r="AA35" s="9">
        <v>3</v>
      </c>
      <c r="AB35" s="7">
        <v>97.81</v>
      </c>
      <c r="AC35" s="6">
        <v>1.8400000000000034</v>
      </c>
      <c r="AD35" s="13">
        <v>0.35</v>
      </c>
      <c r="AE35" s="8">
        <v>394.30654268692234</v>
      </c>
      <c r="AF35" s="6">
        <v>443.08566547388421</v>
      </c>
      <c r="AG35" s="6">
        <v>197.15327134346117</v>
      </c>
      <c r="AH35" s="6">
        <v>41.638659770602388</v>
      </c>
      <c r="AI35" s="6">
        <v>1.6252974953971477</v>
      </c>
      <c r="AJ35" s="6"/>
      <c r="AK35" s="6"/>
      <c r="AL35" s="6"/>
      <c r="AM35" s="6"/>
      <c r="AN35" s="6">
        <v>3.9139183650298017</v>
      </c>
      <c r="AO35" s="6">
        <v>1.1651898990510596</v>
      </c>
      <c r="AP35" s="6">
        <v>1</v>
      </c>
      <c r="AQ35" s="6">
        <v>111.47500000000001</v>
      </c>
      <c r="AR35" s="6"/>
      <c r="AS35" s="6"/>
      <c r="AT35" s="6">
        <v>5.9287599871085046</v>
      </c>
      <c r="AU35" s="6">
        <v>1</v>
      </c>
      <c r="AV35" s="10"/>
      <c r="AW35" s="13">
        <v>66.462849821082642</v>
      </c>
      <c r="AX35" s="1" t="s">
        <v>150</v>
      </c>
      <c r="AY35" s="17">
        <v>0.21107611548556404</v>
      </c>
      <c r="AZ35" s="12">
        <v>100</v>
      </c>
      <c r="BA35" s="12">
        <v>0</v>
      </c>
      <c r="BB35" s="12">
        <v>0</v>
      </c>
      <c r="BC35" s="12">
        <v>100</v>
      </c>
      <c r="BD35" s="12">
        <v>0</v>
      </c>
      <c r="BE35" s="12">
        <v>0</v>
      </c>
      <c r="BF35" s="18">
        <v>97.81</v>
      </c>
      <c r="BG35" s="18">
        <v>1.8400000000000034</v>
      </c>
      <c r="BH35" s="18">
        <v>0.35</v>
      </c>
      <c r="BI35" s="15"/>
      <c r="BJ35" s="19">
        <f t="shared" ca="1" si="12"/>
        <v>0.98549794112059153</v>
      </c>
      <c r="BK35" s="18">
        <f t="shared" ca="1" si="13"/>
        <v>20.751720394890459</v>
      </c>
      <c r="BL35" s="17">
        <f t="shared" si="14"/>
        <v>6.4416109487333468</v>
      </c>
      <c r="BM35" s="17">
        <f t="shared" ca="1" si="15"/>
        <v>2.9583770320026384</v>
      </c>
      <c r="BN35" s="16">
        <f t="shared" si="16"/>
        <v>3.5275044922146259</v>
      </c>
      <c r="BO35" s="15"/>
      <c r="BP35" s="2"/>
      <c r="BR35" s="5"/>
      <c r="CL35" s="4"/>
      <c r="CP35" s="5"/>
      <c r="DJ35" s="4"/>
    </row>
    <row r="36" spans="1:114" x14ac:dyDescent="0.2">
      <c r="A36">
        <v>1.1499999999999999</v>
      </c>
      <c r="B36">
        <v>2.2999999999999998</v>
      </c>
      <c r="C36">
        <v>0.17974000000000001</v>
      </c>
      <c r="D36">
        <v>-0.11804000000000001</v>
      </c>
      <c r="E36">
        <v>-6.7559999999999995E-2</v>
      </c>
      <c r="F36">
        <v>2.04433</v>
      </c>
      <c r="G36">
        <v>1.95238</v>
      </c>
      <c r="H36" s="15"/>
      <c r="I36" s="11">
        <f t="shared" si="0"/>
        <v>3.7729658792650915</v>
      </c>
      <c r="J36" s="10">
        <f t="shared" si="1"/>
        <v>4.7034120734908313E-2</v>
      </c>
      <c r="K36" s="6">
        <v>98</v>
      </c>
      <c r="L36" s="10">
        <v>369.750656167979</v>
      </c>
      <c r="M36" s="10">
        <v>369.750656167979</v>
      </c>
      <c r="N36" s="10">
        <v>0</v>
      </c>
      <c r="O36" s="10">
        <v>4.496786261708773</v>
      </c>
      <c r="P36" s="10">
        <v>4.525355008829159</v>
      </c>
      <c r="Q36" s="10">
        <v>0.25680707837505135</v>
      </c>
      <c r="R36" s="10">
        <v>5.6748493294782367</v>
      </c>
      <c r="S36" s="10">
        <v>1.9839407722489961</v>
      </c>
      <c r="T36" s="14" t="s">
        <v>33</v>
      </c>
      <c r="U36" s="6">
        <v>3</v>
      </c>
      <c r="V36" s="14" t="s">
        <v>33</v>
      </c>
      <c r="W36" s="6">
        <v>3</v>
      </c>
      <c r="X36" s="14" t="s">
        <v>151</v>
      </c>
      <c r="Y36" s="6">
        <v>4</v>
      </c>
      <c r="Z36" s="14" t="s">
        <v>33</v>
      </c>
      <c r="AA36" s="9">
        <v>3</v>
      </c>
      <c r="AB36" s="7">
        <v>97.81</v>
      </c>
      <c r="AC36" s="6">
        <v>1.8400000000000034</v>
      </c>
      <c r="AD36" s="13">
        <v>0.35</v>
      </c>
      <c r="AE36" s="8">
        <v>452.53550088291587</v>
      </c>
      <c r="AF36" s="6">
        <v>510.64466832296108</v>
      </c>
      <c r="AG36" s="6">
        <v>226.26775044145796</v>
      </c>
      <c r="AH36" s="6">
        <v>40.812495886265062</v>
      </c>
      <c r="AI36" s="6">
        <v>1.7621613226019219</v>
      </c>
      <c r="AJ36" s="6"/>
      <c r="AK36" s="6"/>
      <c r="AL36" s="6"/>
      <c r="AM36" s="6"/>
      <c r="AN36" s="6">
        <v>4.496786261708773</v>
      </c>
      <c r="AO36" s="6">
        <v>1.2975612523700488</v>
      </c>
      <c r="AP36" s="6">
        <v>1</v>
      </c>
      <c r="AQ36" s="6">
        <v>111.47500000000001</v>
      </c>
      <c r="AR36" s="6"/>
      <c r="AS36" s="6"/>
      <c r="AT36" s="6">
        <v>6.5675912108390815</v>
      </c>
      <c r="AU36" s="6">
        <v>1</v>
      </c>
      <c r="AV36" s="10"/>
      <c r="AW36" s="13">
        <v>76.596700248444165</v>
      </c>
      <c r="AX36" s="1" t="s">
        <v>150</v>
      </c>
      <c r="AY36" s="17">
        <v>4.7034120734908313E-2</v>
      </c>
      <c r="AZ36" s="12">
        <v>100</v>
      </c>
      <c r="BA36" s="12">
        <v>0</v>
      </c>
      <c r="BB36" s="12">
        <v>0</v>
      </c>
      <c r="BC36" s="12">
        <v>100</v>
      </c>
      <c r="BD36" s="12">
        <v>0</v>
      </c>
      <c r="BE36" s="12">
        <v>0</v>
      </c>
      <c r="BF36" s="18">
        <v>97.81</v>
      </c>
      <c r="BG36" s="18">
        <v>1.8400000000000034</v>
      </c>
      <c r="BH36" s="18">
        <v>0.35</v>
      </c>
      <c r="BI36" s="15"/>
      <c r="BJ36" s="19">
        <f t="shared" ca="1" si="12"/>
        <v>0.96808107339822014</v>
      </c>
      <c r="BK36" s="18">
        <f t="shared" ca="1" si="13"/>
        <v>22.204990769352229</v>
      </c>
      <c r="BL36" s="17">
        <f t="shared" si="14"/>
        <v>5.916559856604672</v>
      </c>
      <c r="BM36" s="17">
        <f t="shared" ca="1" si="15"/>
        <v>2.9116665354839366</v>
      </c>
      <c r="BN36" s="16">
        <f t="shared" si="16"/>
        <v>3.4583415206570889</v>
      </c>
      <c r="BO36" s="15"/>
      <c r="BP36" s="2"/>
      <c r="BR36" s="5"/>
      <c r="CL36" s="4"/>
      <c r="CP36" s="5"/>
      <c r="DJ36" s="4"/>
    </row>
    <row r="37" spans="1:114" x14ac:dyDescent="0.2">
      <c r="A37">
        <v>1.2</v>
      </c>
      <c r="B37">
        <v>2.2999999999999998</v>
      </c>
      <c r="C37">
        <v>0.17938999999999999</v>
      </c>
      <c r="D37">
        <v>-0.11973</v>
      </c>
      <c r="E37">
        <v>-6.7540000000000003E-2</v>
      </c>
      <c r="F37">
        <v>2.0467</v>
      </c>
      <c r="G37">
        <v>1.9530000000000001</v>
      </c>
      <c r="H37" s="15"/>
      <c r="I37" s="11">
        <f t="shared" si="0"/>
        <v>3.9370078740157477</v>
      </c>
      <c r="J37" s="10">
        <f t="shared" si="1"/>
        <v>-0.11700787401574786</v>
      </c>
      <c r="K37" s="6">
        <v>98</v>
      </c>
      <c r="L37" s="10">
        <v>385.82677165354329</v>
      </c>
      <c r="M37" s="10">
        <v>385.82677165354329</v>
      </c>
      <c r="N37" s="10">
        <v>0</v>
      </c>
      <c r="O37" s="10">
        <v>4.4044768663071228</v>
      </c>
      <c r="P37" s="10">
        <v>4.4331227220567131</v>
      </c>
      <c r="Q37" s="10">
        <v>0.24504226508001645</v>
      </c>
      <c r="R37" s="10">
        <v>5.5275317297404074</v>
      </c>
      <c r="S37" s="10">
        <v>1.9892955381659954</v>
      </c>
      <c r="T37" s="14" t="s">
        <v>33</v>
      </c>
      <c r="U37" s="6">
        <v>3</v>
      </c>
      <c r="V37" s="14" t="s">
        <v>33</v>
      </c>
      <c r="W37" s="6">
        <v>3</v>
      </c>
      <c r="X37" s="14" t="s">
        <v>151</v>
      </c>
      <c r="Y37" s="6">
        <v>4</v>
      </c>
      <c r="Z37" s="14" t="s">
        <v>33</v>
      </c>
      <c r="AA37" s="9">
        <v>3</v>
      </c>
      <c r="AB37" s="7">
        <v>97.81</v>
      </c>
      <c r="AC37" s="6">
        <v>1.8400000000000034</v>
      </c>
      <c r="AD37" s="13">
        <v>0.35</v>
      </c>
      <c r="AE37" s="8">
        <v>443.31227220567132</v>
      </c>
      <c r="AF37" s="6">
        <v>498.84815720352259</v>
      </c>
      <c r="AG37" s="6">
        <v>221.65613610283566</v>
      </c>
      <c r="AH37" s="6">
        <v>40.92265107084333</v>
      </c>
      <c r="AI37" s="6">
        <v>1.8091257524938054</v>
      </c>
      <c r="AJ37" s="6"/>
      <c r="AK37" s="6"/>
      <c r="AL37" s="6"/>
      <c r="AM37" s="6"/>
      <c r="AN37" s="6">
        <v>4.4044768663071228</v>
      </c>
      <c r="AO37" s="6">
        <v>1.2801783143669865</v>
      </c>
      <c r="AP37" s="6">
        <v>1</v>
      </c>
      <c r="AQ37" s="6">
        <v>111.47500000000001</v>
      </c>
      <c r="AR37" s="6"/>
      <c r="AS37" s="6"/>
      <c r="AT37" s="6">
        <v>6.1283080254365085</v>
      </c>
      <c r="AU37" s="6">
        <v>1</v>
      </c>
      <c r="AV37" s="10"/>
      <c r="AW37" s="13">
        <v>74.827223580528383</v>
      </c>
      <c r="AX37" s="1" t="s">
        <v>150</v>
      </c>
      <c r="AY37" s="17">
        <v>0.117007874015748</v>
      </c>
      <c r="AZ37" s="12">
        <v>100</v>
      </c>
      <c r="BA37" s="12">
        <v>0</v>
      </c>
      <c r="BB37" s="12">
        <v>0</v>
      </c>
      <c r="BC37" s="12">
        <v>100</v>
      </c>
      <c r="BD37" s="12">
        <v>0</v>
      </c>
      <c r="BE37" s="12">
        <v>0</v>
      </c>
      <c r="BF37" s="18">
        <v>97.81</v>
      </c>
      <c r="BG37" s="18">
        <v>1.8400000000000034</v>
      </c>
      <c r="BH37" s="18">
        <v>0.35</v>
      </c>
      <c r="BI37" s="15"/>
      <c r="BJ37" s="19">
        <f t="shared" ca="1" si="12"/>
        <v>0.97268297100207646</v>
      </c>
      <c r="BK37" s="18">
        <f t="shared" ca="1" si="13"/>
        <v>20.980308816526389</v>
      </c>
      <c r="BL37" s="17">
        <f t="shared" si="14"/>
        <v>5.7790133846997422</v>
      </c>
      <c r="BM37" s="17">
        <f t="shared" ca="1" si="15"/>
        <v>2.9227480739422109</v>
      </c>
      <c r="BN37" s="16">
        <f t="shared" si="16"/>
        <v>3.4591948036440159</v>
      </c>
      <c r="BO37" s="15"/>
      <c r="BP37" s="2"/>
      <c r="BR37" s="5"/>
      <c r="CL37" s="4"/>
      <c r="CP37" s="5"/>
      <c r="DJ37" s="4"/>
    </row>
    <row r="38" spans="1:114" x14ac:dyDescent="0.2">
      <c r="A38">
        <v>1.25</v>
      </c>
      <c r="B38">
        <v>2.2000000000000002</v>
      </c>
      <c r="C38">
        <v>0.17921000000000001</v>
      </c>
      <c r="D38">
        <v>-0.12126000000000001</v>
      </c>
      <c r="E38">
        <v>-6.7549999999999999E-2</v>
      </c>
      <c r="F38">
        <v>2.0418799999999999</v>
      </c>
      <c r="G38">
        <v>1.9574</v>
      </c>
      <c r="H38" s="15"/>
      <c r="I38" s="11">
        <f t="shared" si="0"/>
        <v>4.1010498687664043</v>
      </c>
      <c r="J38" s="10">
        <f t="shared" si="1"/>
        <v>-0.28104986876640448</v>
      </c>
      <c r="K38" s="6">
        <v>98</v>
      </c>
      <c r="L38" s="10">
        <v>401.90288713910763</v>
      </c>
      <c r="M38" s="10">
        <v>401.90288713910763</v>
      </c>
      <c r="N38" s="10">
        <v>0</v>
      </c>
      <c r="O38" s="10">
        <v>4.3570034629577084</v>
      </c>
      <c r="P38" s="10">
        <v>4.3856107643926965</v>
      </c>
      <c r="Q38" s="10">
        <v>0.23439128026261802</v>
      </c>
      <c r="R38" s="10">
        <v>5.3445527397385364</v>
      </c>
      <c r="S38" s="10">
        <v>1.9866181552074957</v>
      </c>
      <c r="T38" s="14" t="s">
        <v>33</v>
      </c>
      <c r="U38" s="6">
        <v>3</v>
      </c>
      <c r="V38" s="14" t="s">
        <v>33</v>
      </c>
      <c r="W38" s="6">
        <v>3</v>
      </c>
      <c r="X38" s="14" t="s">
        <v>151</v>
      </c>
      <c r="Y38" s="6">
        <v>4</v>
      </c>
      <c r="Z38" s="14" t="s">
        <v>33</v>
      </c>
      <c r="AA38" s="9">
        <v>3</v>
      </c>
      <c r="AB38" s="7">
        <v>97.81</v>
      </c>
      <c r="AC38" s="6">
        <v>1.8400000000000034</v>
      </c>
      <c r="AD38" s="13">
        <v>0.35</v>
      </c>
      <c r="AE38" s="8">
        <v>438.56107643926964</v>
      </c>
      <c r="AF38" s="6">
        <v>492.31286127331089</v>
      </c>
      <c r="AG38" s="6">
        <v>219.28053821963482</v>
      </c>
      <c r="AH38" s="6">
        <v>40.867573478554192</v>
      </c>
      <c r="AI38" s="6">
        <v>1.8710639574471137</v>
      </c>
      <c r="AJ38" s="6"/>
      <c r="AK38" s="6"/>
      <c r="AL38" s="6"/>
      <c r="AM38" s="6"/>
      <c r="AN38" s="6">
        <v>4.3570034629577084</v>
      </c>
      <c r="AO38" s="6">
        <v>1.2715774691832233</v>
      </c>
      <c r="AP38" s="6">
        <v>1</v>
      </c>
      <c r="AQ38" s="6">
        <v>111.47500000000001</v>
      </c>
      <c r="AR38" s="6"/>
      <c r="AS38" s="6"/>
      <c r="AT38" s="6">
        <v>5.7904435276400417</v>
      </c>
      <c r="AU38" s="6">
        <v>1</v>
      </c>
      <c r="AV38" s="10"/>
      <c r="AW38" s="13">
        <v>73.846929190996633</v>
      </c>
      <c r="AX38" s="1" t="s">
        <v>150</v>
      </c>
      <c r="AY38" s="17">
        <v>0.28104986876640398</v>
      </c>
      <c r="AZ38" s="12">
        <v>100</v>
      </c>
      <c r="BA38" s="12">
        <v>0</v>
      </c>
      <c r="BB38" s="12">
        <v>0</v>
      </c>
      <c r="BC38" s="12">
        <v>100</v>
      </c>
      <c r="BD38" s="12">
        <v>0</v>
      </c>
      <c r="BE38" s="12">
        <v>0</v>
      </c>
      <c r="BF38" s="18">
        <v>97.81</v>
      </c>
      <c r="BG38" s="18">
        <v>1.8400000000000034</v>
      </c>
      <c r="BH38" s="18">
        <v>0.35</v>
      </c>
      <c r="BI38" s="15"/>
      <c r="BJ38" s="19">
        <f t="shared" ca="1" si="12"/>
        <v>0.97546466571415724</v>
      </c>
      <c r="BK38" s="18">
        <f t="shared" ca="1" si="13"/>
        <v>19.991675642526328</v>
      </c>
      <c r="BL38" s="17">
        <f t="shared" si="14"/>
        <v>5.601203402539161</v>
      </c>
      <c r="BM38" s="17">
        <f t="shared" ca="1" si="15"/>
        <v>2.9290521769890008</v>
      </c>
      <c r="BN38" s="16">
        <f t="shared" si="16"/>
        <v>3.4547852866403246</v>
      </c>
      <c r="BO38" s="15"/>
      <c r="BP38" s="2"/>
      <c r="BR38" s="5"/>
      <c r="CL38" s="4"/>
      <c r="CP38" s="5"/>
      <c r="DJ38" s="4"/>
    </row>
    <row r="39" spans="1:114" x14ac:dyDescent="0.2">
      <c r="A39">
        <v>1.3</v>
      </c>
      <c r="B39">
        <v>2.2999999999999998</v>
      </c>
      <c r="C39">
        <v>0.17749000000000001</v>
      </c>
      <c r="D39">
        <v>-0.12474</v>
      </c>
      <c r="E39">
        <v>-6.7669999999999994E-2</v>
      </c>
      <c r="F39">
        <v>2.0395799999999999</v>
      </c>
      <c r="G39">
        <v>1.9592000000000001</v>
      </c>
      <c r="H39" s="15"/>
      <c r="I39" s="11">
        <f t="shared" si="0"/>
        <v>4.2650918635170605</v>
      </c>
      <c r="J39" s="10">
        <f t="shared" si="1"/>
        <v>-0.44509186351706065</v>
      </c>
      <c r="K39" s="6">
        <v>98</v>
      </c>
      <c r="L39" s="10">
        <v>417.97900262467192</v>
      </c>
      <c r="M39" s="10">
        <v>417.97900262467192</v>
      </c>
      <c r="N39" s="10">
        <v>0</v>
      </c>
      <c r="O39" s="10">
        <v>3.9033687198410463</v>
      </c>
      <c r="P39" s="10">
        <v>3.9315133695008053</v>
      </c>
      <c r="Q39" s="10">
        <v>0.21016551087402552</v>
      </c>
      <c r="R39" s="10">
        <v>5.3456644076148923</v>
      </c>
      <c r="S39" s="10">
        <v>1.9544895597054888</v>
      </c>
      <c r="T39" s="14" t="s">
        <v>33</v>
      </c>
      <c r="U39" s="6">
        <v>3</v>
      </c>
      <c r="V39" s="14" t="s">
        <v>33</v>
      </c>
      <c r="W39" s="6">
        <v>3</v>
      </c>
      <c r="X39" s="14" t="s">
        <v>33</v>
      </c>
      <c r="Y39" s="6">
        <v>3</v>
      </c>
      <c r="Z39" s="14" t="s">
        <v>33</v>
      </c>
      <c r="AA39" s="9">
        <v>3</v>
      </c>
      <c r="AB39" s="7">
        <v>97.81</v>
      </c>
      <c r="AC39" s="6">
        <v>1.8400000000000034</v>
      </c>
      <c r="AD39" s="13">
        <v>0.35</v>
      </c>
      <c r="AE39" s="8">
        <v>393.15133695008052</v>
      </c>
      <c r="AF39" s="6">
        <v>437.9439844927611</v>
      </c>
      <c r="AG39" s="6">
        <v>196.57566847504026</v>
      </c>
      <c r="AH39" s="6">
        <v>40.206642371084342</v>
      </c>
      <c r="AI39" s="6">
        <v>1.8706748567596223</v>
      </c>
      <c r="AJ39" s="6"/>
      <c r="AK39" s="6"/>
      <c r="AL39" s="6"/>
      <c r="AM39" s="6"/>
      <c r="AN39" s="6">
        <v>3.9033687198410463</v>
      </c>
      <c r="AO39" s="6">
        <v>1.1723503677901304</v>
      </c>
      <c r="AP39" s="6">
        <v>1</v>
      </c>
      <c r="AQ39" s="6">
        <v>111.47500000000001</v>
      </c>
      <c r="AR39" s="6"/>
      <c r="AS39" s="6"/>
      <c r="AT39" s="6">
        <v>4.9143159793629536</v>
      </c>
      <c r="AU39" s="6">
        <v>1</v>
      </c>
      <c r="AV39" s="10"/>
      <c r="AW39" s="13">
        <v>65.69159767391416</v>
      </c>
      <c r="AX39" s="1" t="s">
        <v>150</v>
      </c>
      <c r="AY39" s="17">
        <v>0.44509186351706098</v>
      </c>
      <c r="AZ39" s="12">
        <v>100</v>
      </c>
      <c r="BA39" s="12">
        <v>0</v>
      </c>
      <c r="BB39" s="12">
        <v>0</v>
      </c>
      <c r="BC39" s="12">
        <v>100</v>
      </c>
      <c r="BD39" s="12">
        <v>0</v>
      </c>
      <c r="BE39" s="12">
        <v>0</v>
      </c>
      <c r="BF39" s="18">
        <v>97.81</v>
      </c>
      <c r="BG39" s="18">
        <v>1.8400000000000034</v>
      </c>
      <c r="BH39" s="18">
        <v>0.35</v>
      </c>
      <c r="BI39" s="15"/>
      <c r="BJ39" s="19">
        <f t="shared" ca="1" si="12"/>
        <v>0.99245128466805133</v>
      </c>
      <c r="BK39" s="18">
        <f t="shared" ca="1" si="13"/>
        <v>17.59502173996265</v>
      </c>
      <c r="BL39" s="17">
        <f t="shared" si="14"/>
        <v>5.6457800759864725</v>
      </c>
      <c r="BM39" s="17">
        <f t="shared" ca="1" si="15"/>
        <v>2.9726395457623345</v>
      </c>
      <c r="BN39" s="16">
        <f t="shared" si="16"/>
        <v>3.4941434677680685</v>
      </c>
      <c r="BO39" s="15"/>
      <c r="BP39" s="2"/>
      <c r="BR39" s="5"/>
      <c r="CL39" s="4"/>
      <c r="CP39" s="5"/>
      <c r="DJ39" s="4"/>
    </row>
    <row r="40" spans="1:114" x14ac:dyDescent="0.2">
      <c r="A40">
        <v>1.35</v>
      </c>
      <c r="B40">
        <v>2.2000000000000002</v>
      </c>
      <c r="C40">
        <v>0.1759</v>
      </c>
      <c r="D40">
        <v>-0.13081999999999999</v>
      </c>
      <c r="E40">
        <v>-6.7089999999999997E-2</v>
      </c>
      <c r="F40">
        <v>2.0414500000000002</v>
      </c>
      <c r="G40">
        <v>1.9614499999999999</v>
      </c>
      <c r="H40" s="15"/>
      <c r="I40" s="11">
        <f t="shared" si="0"/>
        <v>4.4291338582677167</v>
      </c>
      <c r="J40" s="10">
        <f t="shared" si="1"/>
        <v>-0.60913385826771682</v>
      </c>
      <c r="K40" s="6">
        <v>98</v>
      </c>
      <c r="L40" s="10">
        <v>434.05511811023621</v>
      </c>
      <c r="M40" s="10">
        <v>434.05511811023621</v>
      </c>
      <c r="N40" s="10">
        <v>0</v>
      </c>
      <c r="O40" s="10">
        <v>3.4840203235878509</v>
      </c>
      <c r="P40" s="10">
        <v>3.5144011234945496</v>
      </c>
      <c r="Q40" s="10">
        <v>0.16784002872384091</v>
      </c>
      <c r="R40" s="10">
        <v>4.7757789400246073</v>
      </c>
      <c r="S40" s="10">
        <v>2.1097777712985271</v>
      </c>
      <c r="T40" s="14" t="s">
        <v>33</v>
      </c>
      <c r="U40" s="6">
        <v>3</v>
      </c>
      <c r="V40" s="14" t="s">
        <v>33</v>
      </c>
      <c r="W40" s="6">
        <v>3</v>
      </c>
      <c r="X40" s="14" t="s">
        <v>33</v>
      </c>
      <c r="Y40" s="6">
        <v>3</v>
      </c>
      <c r="Z40" s="14" t="s">
        <v>33</v>
      </c>
      <c r="AA40" s="9">
        <v>3</v>
      </c>
      <c r="AB40" s="7">
        <v>97.81</v>
      </c>
      <c r="AC40" s="6">
        <v>1.8400000000000034</v>
      </c>
      <c r="AD40" s="13">
        <v>0.35</v>
      </c>
      <c r="AE40" s="8">
        <v>351.44011234945498</v>
      </c>
      <c r="AF40" s="6">
        <v>387.92630169875662</v>
      </c>
      <c r="AG40" s="6">
        <v>175.72005617472746</v>
      </c>
      <c r="AH40" s="6">
        <v>43.401142723855408</v>
      </c>
      <c r="AI40" s="6">
        <v>2.0938992624203152</v>
      </c>
      <c r="AJ40" s="6"/>
      <c r="AK40" s="6"/>
      <c r="AL40" s="6"/>
      <c r="AM40" s="6"/>
      <c r="AN40" s="6">
        <v>3.4840203235878509</v>
      </c>
      <c r="AO40" s="6">
        <v>1.0604153633691367</v>
      </c>
      <c r="AP40" s="6">
        <v>1</v>
      </c>
      <c r="AQ40" s="6">
        <v>111.47500000000001</v>
      </c>
      <c r="AR40" s="6"/>
      <c r="AS40" s="6"/>
      <c r="AT40" s="6">
        <v>4.1586304958263565</v>
      </c>
      <c r="AU40" s="6">
        <v>1</v>
      </c>
      <c r="AV40" s="10"/>
      <c r="AW40" s="13">
        <v>58.188945254813497</v>
      </c>
      <c r="AX40" s="1" t="s">
        <v>150</v>
      </c>
      <c r="AY40" s="17">
        <v>0.60913385826771704</v>
      </c>
      <c r="AZ40" s="12">
        <v>100</v>
      </c>
      <c r="BA40" s="12">
        <v>0</v>
      </c>
      <c r="BB40" s="12">
        <v>0</v>
      </c>
      <c r="BC40" s="12">
        <v>100</v>
      </c>
      <c r="BD40" s="12">
        <v>0</v>
      </c>
      <c r="BE40" s="12">
        <v>0</v>
      </c>
      <c r="BF40" s="18">
        <v>97.81</v>
      </c>
      <c r="BG40" s="18">
        <v>1.8400000000000034</v>
      </c>
      <c r="BH40" s="18">
        <v>0.35</v>
      </c>
      <c r="BI40" s="15"/>
      <c r="BJ40" s="19">
        <f t="shared" ca="1" si="12"/>
        <v>1</v>
      </c>
      <c r="BK40" s="18">
        <f t="shared" ca="1" si="13"/>
        <v>15.193340324129082</v>
      </c>
      <c r="BL40" s="17">
        <f t="shared" si="14"/>
        <v>5.0901126440120068</v>
      </c>
      <c r="BM40" s="17">
        <f t="shared" ca="1" si="15"/>
        <v>2.9914560373776831</v>
      </c>
      <c r="BN40" s="16">
        <f t="shared" si="16"/>
        <v>3.5079411334236905</v>
      </c>
      <c r="BO40" s="15"/>
      <c r="BP40" s="2"/>
      <c r="BR40" s="5"/>
      <c r="CL40" s="4"/>
      <c r="CP40" s="5"/>
      <c r="DJ40" s="4"/>
    </row>
    <row r="41" spans="1:114" x14ac:dyDescent="0.2">
      <c r="A41">
        <v>1.4</v>
      </c>
      <c r="B41">
        <v>2.2999999999999998</v>
      </c>
      <c r="C41">
        <v>0.17635000000000001</v>
      </c>
      <c r="D41">
        <v>-0.13347999999999999</v>
      </c>
      <c r="E41">
        <v>-6.608E-2</v>
      </c>
      <c r="F41">
        <v>2.036</v>
      </c>
      <c r="G41">
        <v>1.9568000000000001</v>
      </c>
      <c r="H41" s="15"/>
      <c r="I41" s="11">
        <f t="shared" si="0"/>
        <v>4.5931758530183719</v>
      </c>
      <c r="J41" s="10">
        <f t="shared" si="1"/>
        <v>-0.77317585301837211</v>
      </c>
      <c r="K41" s="6">
        <v>98</v>
      </c>
      <c r="L41" s="10">
        <v>450.13123359580044</v>
      </c>
      <c r="M41" s="10">
        <v>450.13123359580044</v>
      </c>
      <c r="N41" s="10">
        <v>0</v>
      </c>
      <c r="O41" s="10">
        <v>3.6027038319613975</v>
      </c>
      <c r="P41" s="10">
        <v>3.6369786176429395</v>
      </c>
      <c r="Q41" s="10">
        <v>0.14932263028313517</v>
      </c>
      <c r="R41" s="10">
        <v>4.105677981134475</v>
      </c>
      <c r="S41" s="10">
        <v>2.380193450107094</v>
      </c>
      <c r="T41" s="14" t="s">
        <v>33</v>
      </c>
      <c r="U41" s="6">
        <v>3</v>
      </c>
      <c r="V41" s="14" t="s">
        <v>33</v>
      </c>
      <c r="W41" s="6">
        <v>3</v>
      </c>
      <c r="X41" s="14" t="s">
        <v>33</v>
      </c>
      <c r="Y41" s="6">
        <v>3</v>
      </c>
      <c r="Z41" s="14" t="s">
        <v>33</v>
      </c>
      <c r="AA41" s="9">
        <v>3</v>
      </c>
      <c r="AB41" s="7">
        <v>97.81</v>
      </c>
      <c r="AC41" s="6">
        <v>1.8400000000000034</v>
      </c>
      <c r="AD41" s="13">
        <v>0.35</v>
      </c>
      <c r="AE41" s="8">
        <v>363.69786176429392</v>
      </c>
      <c r="AF41" s="6">
        <v>401.40152951118108</v>
      </c>
      <c r="AG41" s="6">
        <v>181.84893088214699</v>
      </c>
      <c r="AH41" s="6">
        <v>48.963979545060226</v>
      </c>
      <c r="AI41" s="6">
        <v>2.4356513214016884</v>
      </c>
      <c r="AJ41" s="6"/>
      <c r="AK41" s="6"/>
      <c r="AL41" s="6"/>
      <c r="AM41" s="6"/>
      <c r="AN41" s="6">
        <v>3.6027038319613975</v>
      </c>
      <c r="AO41" s="6">
        <v>1.07261638585324</v>
      </c>
      <c r="AP41" s="6">
        <v>1</v>
      </c>
      <c r="AQ41" s="6">
        <v>111.47500000000001</v>
      </c>
      <c r="AR41" s="6"/>
      <c r="AS41" s="6"/>
      <c r="AT41" s="6">
        <v>4.148944641767824</v>
      </c>
      <c r="AU41" s="6">
        <v>1</v>
      </c>
      <c r="AV41" s="10"/>
      <c r="AW41" s="13">
        <v>60.210229426677166</v>
      </c>
      <c r="AX41" s="1" t="s">
        <v>150</v>
      </c>
      <c r="AY41" s="17">
        <v>0.77317585301837199</v>
      </c>
      <c r="AZ41" s="12">
        <v>100</v>
      </c>
      <c r="BA41" s="12">
        <v>0</v>
      </c>
      <c r="BB41" s="12">
        <v>0</v>
      </c>
      <c r="BC41" s="12">
        <v>100</v>
      </c>
      <c r="BD41" s="12">
        <v>0</v>
      </c>
      <c r="BE41" s="12">
        <v>0</v>
      </c>
      <c r="BF41" s="18">
        <v>97.81</v>
      </c>
      <c r="BG41" s="18">
        <v>1.8400000000000034</v>
      </c>
      <c r="BH41" s="18">
        <v>0.35</v>
      </c>
      <c r="BI41" s="15"/>
      <c r="BJ41" s="19">
        <f t="shared" ca="1" si="12"/>
        <v>0.98726557279866778</v>
      </c>
      <c r="BK41" s="18">
        <f t="shared" ca="1" si="13"/>
        <v>14.863413774145148</v>
      </c>
      <c r="BL41" s="17">
        <f t="shared" si="14"/>
        <v>4.3765075559122391</v>
      </c>
      <c r="BM41" s="17">
        <f t="shared" ca="1" si="15"/>
        <v>2.9570348875683941</v>
      </c>
      <c r="BN41" s="16">
        <f t="shared" si="16"/>
        <v>3.4601983411300168</v>
      </c>
      <c r="BO41" s="15"/>
      <c r="BP41" s="2"/>
      <c r="BR41" s="5"/>
      <c r="CL41" s="4"/>
      <c r="CP41" s="5"/>
      <c r="DJ41" s="4"/>
    </row>
    <row r="42" spans="1:114" x14ac:dyDescent="0.2">
      <c r="A42">
        <v>1.45</v>
      </c>
      <c r="B42">
        <v>2.2999999999999998</v>
      </c>
      <c r="C42">
        <v>0.17842</v>
      </c>
      <c r="D42">
        <v>-0.12816</v>
      </c>
      <c r="E42">
        <v>-6.4750000000000002E-2</v>
      </c>
      <c r="F42">
        <v>2.0352299999999999</v>
      </c>
      <c r="G42">
        <v>1.95103</v>
      </c>
      <c r="H42" s="15"/>
      <c r="I42" s="11">
        <f t="shared" si="0"/>
        <v>4.7572178477690281</v>
      </c>
      <c r="J42" s="10">
        <f t="shared" si="1"/>
        <v>-0.93721784776902828</v>
      </c>
      <c r="K42" s="6">
        <v>98</v>
      </c>
      <c r="L42" s="10">
        <v>466.20734908136473</v>
      </c>
      <c r="M42" s="10">
        <v>466.20734908136473</v>
      </c>
      <c r="N42" s="10">
        <v>0</v>
      </c>
      <c r="O42" s="10">
        <v>4.1486479704797024</v>
      </c>
      <c r="P42" s="10">
        <v>4.1880504800033647</v>
      </c>
      <c r="Q42" s="10">
        <v>0.18635742716454667</v>
      </c>
      <c r="R42" s="10">
        <v>4.4497416651099426</v>
      </c>
      <c r="S42" s="10">
        <v>2.7362853835876821</v>
      </c>
      <c r="T42" s="14" t="s">
        <v>33</v>
      </c>
      <c r="U42" s="6">
        <v>3</v>
      </c>
      <c r="V42" s="14" t="s">
        <v>33</v>
      </c>
      <c r="W42" s="6">
        <v>3</v>
      </c>
      <c r="X42" s="14" t="s">
        <v>151</v>
      </c>
      <c r="Y42" s="6">
        <v>4</v>
      </c>
      <c r="Z42" s="14" t="s">
        <v>33</v>
      </c>
      <c r="AA42" s="9">
        <v>3</v>
      </c>
      <c r="AB42" s="7">
        <v>97.81</v>
      </c>
      <c r="AC42" s="6">
        <v>1.8400000000000034</v>
      </c>
      <c r="AD42" s="13">
        <v>0.35</v>
      </c>
      <c r="AE42" s="8">
        <v>418.80504800033651</v>
      </c>
      <c r="AF42" s="6">
        <v>465.28785946619797</v>
      </c>
      <c r="AG42" s="6">
        <v>209.40252400016823</v>
      </c>
      <c r="AH42" s="6">
        <v>56.289299319518037</v>
      </c>
      <c r="AI42" s="6">
        <v>2.2473214745047279</v>
      </c>
      <c r="AJ42" s="6"/>
      <c r="AK42" s="6"/>
      <c r="AL42" s="6"/>
      <c r="AM42" s="6"/>
      <c r="AN42" s="6">
        <v>4.1486479704797024</v>
      </c>
      <c r="AO42" s="6">
        <v>1.2242283905479883</v>
      </c>
      <c r="AP42" s="6">
        <v>1</v>
      </c>
      <c r="AQ42" s="6">
        <v>111.47500000000001</v>
      </c>
      <c r="AR42" s="6"/>
      <c r="AS42" s="6"/>
      <c r="AT42" s="6">
        <v>4.6696626611774388</v>
      </c>
      <c r="AU42" s="6">
        <v>1</v>
      </c>
      <c r="AV42" s="10"/>
      <c r="AW42" s="13">
        <v>69.793178919929687</v>
      </c>
      <c r="AX42" s="1" t="s">
        <v>150</v>
      </c>
      <c r="AY42" s="17">
        <v>0.93721784776902795</v>
      </c>
      <c r="AZ42" s="12">
        <v>100</v>
      </c>
      <c r="BA42" s="12">
        <v>0</v>
      </c>
      <c r="BB42" s="12">
        <v>0</v>
      </c>
      <c r="BC42" s="12">
        <v>100</v>
      </c>
      <c r="BD42" s="12">
        <v>0</v>
      </c>
      <c r="BE42" s="12">
        <v>0</v>
      </c>
      <c r="BF42" s="18">
        <v>97.81</v>
      </c>
      <c r="BG42" s="18">
        <v>1.8400000000000034</v>
      </c>
      <c r="BH42" s="18">
        <v>0.35</v>
      </c>
      <c r="BI42" s="15"/>
      <c r="BJ42" s="19">
        <f t="shared" ca="1" si="12"/>
        <v>0.98201121978629446</v>
      </c>
      <c r="BK42" s="18">
        <f t="shared" ca="1" si="13"/>
        <v>16.510464260333936</v>
      </c>
      <c r="BL42" s="17">
        <f t="shared" si="14"/>
        <v>4.7120084373105753</v>
      </c>
      <c r="BM42" s="17">
        <f t="shared" ca="1" si="15"/>
        <v>2.9422470018370888</v>
      </c>
      <c r="BN42" s="16">
        <f t="shared" si="16"/>
        <v>3.427315725855018</v>
      </c>
      <c r="BO42" s="15"/>
      <c r="BP42" s="2"/>
      <c r="BR42" s="5"/>
      <c r="CL42" s="4"/>
      <c r="CP42" s="5"/>
      <c r="DJ42" s="4"/>
    </row>
    <row r="43" spans="1:114" x14ac:dyDescent="0.2">
      <c r="A43">
        <v>1.5</v>
      </c>
      <c r="B43">
        <v>2.2999999999999998</v>
      </c>
      <c r="C43">
        <v>0.1797</v>
      </c>
      <c r="D43">
        <v>-0.11809</v>
      </c>
      <c r="E43">
        <v>-6.3750000000000001E-2</v>
      </c>
      <c r="F43">
        <v>2.0348299999999999</v>
      </c>
      <c r="G43">
        <v>1.9530799999999999</v>
      </c>
      <c r="H43" s="15"/>
      <c r="I43" s="11">
        <f t="shared" si="0"/>
        <v>4.9212598425196852</v>
      </c>
      <c r="J43" s="10">
        <f t="shared" si="1"/>
        <v>-1.1012598425196853</v>
      </c>
      <c r="K43" s="6">
        <v>98</v>
      </c>
      <c r="L43" s="10">
        <v>482.28346456692913</v>
      </c>
      <c r="M43" s="10">
        <v>482.28346456692913</v>
      </c>
      <c r="N43" s="10">
        <v>0</v>
      </c>
      <c r="O43" s="10">
        <v>4.48623661652001</v>
      </c>
      <c r="P43" s="10">
        <v>4.5294945575039138</v>
      </c>
      <c r="Q43" s="10">
        <v>0.25645900697578999</v>
      </c>
      <c r="R43" s="10">
        <v>5.6619784772877146</v>
      </c>
      <c r="S43" s="10">
        <v>3.0040236794377497</v>
      </c>
      <c r="T43" s="14" t="s">
        <v>33</v>
      </c>
      <c r="U43" s="6">
        <v>3</v>
      </c>
      <c r="V43" s="14" t="s">
        <v>33</v>
      </c>
      <c r="W43" s="6">
        <v>3</v>
      </c>
      <c r="X43" s="14" t="s">
        <v>33</v>
      </c>
      <c r="Y43" s="6">
        <v>3</v>
      </c>
      <c r="Z43" s="14" t="s">
        <v>33</v>
      </c>
      <c r="AA43" s="9">
        <v>3</v>
      </c>
      <c r="AB43" s="7">
        <v>97.81</v>
      </c>
      <c r="AC43" s="6">
        <v>1.8400000000000034</v>
      </c>
      <c r="AD43" s="13">
        <v>0.35</v>
      </c>
      <c r="AE43" s="8">
        <v>452.94945575039139</v>
      </c>
      <c r="AF43" s="6">
        <v>504.51209708475869</v>
      </c>
      <c r="AG43" s="6">
        <v>226.4747278751957</v>
      </c>
      <c r="AH43" s="6">
        <v>61.797058548433711</v>
      </c>
      <c r="AI43" s="6">
        <v>1.7661670810148238</v>
      </c>
      <c r="AJ43" s="6"/>
      <c r="AK43" s="6"/>
      <c r="AL43" s="6"/>
      <c r="AM43" s="6"/>
      <c r="AN43" s="6">
        <v>4.48623661652001</v>
      </c>
      <c r="AO43" s="6">
        <v>1.3632770590667209</v>
      </c>
      <c r="AP43" s="6">
        <v>1</v>
      </c>
      <c r="AQ43" s="6">
        <v>111.47500000000001</v>
      </c>
      <c r="AR43" s="6"/>
      <c r="AS43" s="6"/>
      <c r="AT43" s="6">
        <v>4.9060666604518488</v>
      </c>
      <c r="AU43" s="6">
        <v>1</v>
      </c>
      <c r="AV43" s="10"/>
      <c r="AW43" s="13">
        <v>75.676814562713801</v>
      </c>
      <c r="AX43" s="1" t="s">
        <v>150</v>
      </c>
      <c r="AY43" s="17">
        <v>1.10125984251969</v>
      </c>
      <c r="AZ43" s="12">
        <v>100</v>
      </c>
      <c r="BA43" s="12">
        <v>0</v>
      </c>
      <c r="BB43" s="12">
        <v>0</v>
      </c>
      <c r="BC43" s="12">
        <v>100</v>
      </c>
      <c r="BD43" s="12">
        <v>0</v>
      </c>
      <c r="BE43" s="12">
        <v>0</v>
      </c>
      <c r="BF43" s="18">
        <v>97.81</v>
      </c>
      <c r="BG43" s="18">
        <v>1.8400000000000034</v>
      </c>
      <c r="BH43" s="18">
        <v>0.35</v>
      </c>
      <c r="BI43" s="15"/>
      <c r="BJ43" s="19">
        <f t="shared" ca="1" si="12"/>
        <v>0.99915405239059396</v>
      </c>
      <c r="BK43" s="18">
        <f t="shared" ca="1" si="13"/>
        <v>17.761275908534181</v>
      </c>
      <c r="BL43" s="17">
        <f t="shared" si="14"/>
        <v>5.9803616313358345</v>
      </c>
      <c r="BM43" s="17">
        <f t="shared" ca="1" si="15"/>
        <v>2.9862443801915393</v>
      </c>
      <c r="BN43" s="16">
        <f t="shared" si="16"/>
        <v>3.4574526615240813</v>
      </c>
      <c r="BO43" s="15"/>
      <c r="BP43" s="2"/>
      <c r="BR43" s="5"/>
      <c r="CL43" s="4"/>
      <c r="CP43" s="5"/>
      <c r="DJ43" s="4"/>
    </row>
    <row r="44" spans="1:114" x14ac:dyDescent="0.2">
      <c r="A44">
        <v>1.55</v>
      </c>
      <c r="B44">
        <v>2.2999999999999998</v>
      </c>
      <c r="C44">
        <v>0.18767</v>
      </c>
      <c r="D44">
        <v>-0.11738999999999999</v>
      </c>
      <c r="E44">
        <v>-6.3210000000000002E-2</v>
      </c>
      <c r="F44">
        <v>2.0316800000000002</v>
      </c>
      <c r="G44">
        <v>1.9499299999999999</v>
      </c>
      <c r="H44" s="15"/>
      <c r="I44" s="11">
        <f t="shared" si="0"/>
        <v>5.0853018372703414</v>
      </c>
      <c r="J44" s="10">
        <f t="shared" si="1"/>
        <v>-1.2653018372703415</v>
      </c>
      <c r="K44" s="6">
        <v>98</v>
      </c>
      <c r="L44" s="10">
        <v>498.35958005249341</v>
      </c>
      <c r="M44" s="10">
        <v>498.35958005249341</v>
      </c>
      <c r="N44" s="10">
        <v>0</v>
      </c>
      <c r="O44" s="10">
        <v>6.588253420380358</v>
      </c>
      <c r="P44" s="10">
        <v>6.6335932943527913</v>
      </c>
      <c r="Q44" s="10">
        <v>0.26133200656544942</v>
      </c>
      <c r="R44" s="10">
        <v>3.9395241005794333</v>
      </c>
      <c r="S44" s="10">
        <v>3.1486023591967851</v>
      </c>
      <c r="T44" s="14" t="s">
        <v>33</v>
      </c>
      <c r="U44" s="6">
        <v>3</v>
      </c>
      <c r="V44" s="14" t="s">
        <v>33</v>
      </c>
      <c r="W44" s="6">
        <v>3</v>
      </c>
      <c r="X44" s="14" t="s">
        <v>151</v>
      </c>
      <c r="Y44" s="6">
        <v>4</v>
      </c>
      <c r="Z44" s="14" t="s">
        <v>119</v>
      </c>
      <c r="AA44" s="9">
        <v>4</v>
      </c>
      <c r="AB44" s="7">
        <v>87.538467666891989</v>
      </c>
      <c r="AC44" s="6">
        <v>11.214954576098734</v>
      </c>
      <c r="AD44" s="13">
        <v>1.2465777570092835</v>
      </c>
      <c r="AE44" s="8">
        <v>663.35932943527916</v>
      </c>
      <c r="AF44" s="6">
        <v>751.10747109724059</v>
      </c>
      <c r="AG44" s="6">
        <v>372.51949707645934</v>
      </c>
      <c r="AH44" s="6">
        <v>64.771248532048148</v>
      </c>
      <c r="AI44" s="6">
        <v>2.5383776681374228</v>
      </c>
      <c r="AJ44" s="6"/>
      <c r="AK44" s="6"/>
      <c r="AL44" s="6"/>
      <c r="AM44" s="6"/>
      <c r="AN44" s="6">
        <v>6.588253420380358</v>
      </c>
      <c r="AO44" s="6">
        <v>1.7728963552236601</v>
      </c>
      <c r="AP44" s="6">
        <v>2.980155976611675</v>
      </c>
      <c r="AQ44" s="6">
        <v>111.47500000000001</v>
      </c>
      <c r="AR44" s="6"/>
      <c r="AS44" s="6"/>
      <c r="AT44" s="6">
        <v>7.1986822853181671</v>
      </c>
      <c r="AU44" s="6">
        <v>1</v>
      </c>
      <c r="AV44" s="10"/>
      <c r="AW44" s="13">
        <v>112.66612066458609</v>
      </c>
      <c r="AX44" s="1" t="s">
        <v>150</v>
      </c>
      <c r="AY44" s="17">
        <v>1.26530183727034</v>
      </c>
      <c r="AZ44" s="12">
        <v>100</v>
      </c>
      <c r="BA44" s="12">
        <v>0</v>
      </c>
      <c r="BB44" s="12">
        <v>0</v>
      </c>
      <c r="BC44" s="12">
        <v>0</v>
      </c>
      <c r="BD44" s="12">
        <v>100</v>
      </c>
      <c r="BE44" s="12">
        <v>0</v>
      </c>
      <c r="BF44" s="18">
        <v>87.538467666891989</v>
      </c>
      <c r="BG44" s="18">
        <v>11.214954576098734</v>
      </c>
      <c r="BH44" s="18">
        <v>1.2465777570092835</v>
      </c>
      <c r="BI44" s="15"/>
      <c r="BJ44" s="19">
        <f t="shared" ca="1" si="12"/>
        <v>0.92586266504710069</v>
      </c>
      <c r="BK44" s="18">
        <f t="shared" ca="1" si="13"/>
        <v>23.01394925056859</v>
      </c>
      <c r="BL44" s="17">
        <f t="shared" si="14"/>
        <v>4.0932813388160367</v>
      </c>
      <c r="BM44" s="17">
        <f t="shared" ca="1" si="15"/>
        <v>2.7928816012027013</v>
      </c>
      <c r="BN44" s="16">
        <f t="shared" si="16"/>
        <v>3.2316780798318909</v>
      </c>
      <c r="BO44" s="15"/>
      <c r="BP44" s="2"/>
      <c r="BR44" s="5"/>
      <c r="CL44" s="4"/>
      <c r="CP44" s="5"/>
      <c r="DJ44" s="4"/>
    </row>
    <row r="45" spans="1:114" x14ac:dyDescent="0.2">
      <c r="A45">
        <v>1.6</v>
      </c>
      <c r="B45">
        <v>2.2000000000000002</v>
      </c>
      <c r="C45">
        <v>0.18570999999999999</v>
      </c>
      <c r="D45">
        <v>-0.11774</v>
      </c>
      <c r="E45">
        <v>-6.2570000000000001E-2</v>
      </c>
      <c r="F45">
        <v>2.0346500000000001</v>
      </c>
      <c r="G45">
        <v>1.9477</v>
      </c>
      <c r="H45" s="15"/>
      <c r="I45" s="11">
        <f t="shared" si="0"/>
        <v>5.2493438320209975</v>
      </c>
      <c r="J45" s="10">
        <f t="shared" si="1"/>
        <v>-1.4293438320209977</v>
      </c>
      <c r="K45" s="6">
        <v>98</v>
      </c>
      <c r="L45" s="10">
        <v>514.43569553805776</v>
      </c>
      <c r="M45" s="10">
        <v>504.19947506561675</v>
      </c>
      <c r="N45" s="10">
        <v>2.2747156605424319</v>
      </c>
      <c r="O45" s="10">
        <v>6.0713208061311326</v>
      </c>
      <c r="P45" s="10">
        <v>6.1191281562381201</v>
      </c>
      <c r="Q45" s="10">
        <v>0.25889550677061968</v>
      </c>
      <c r="R45" s="10">
        <v>4.2309214672467625</v>
      </c>
      <c r="S45" s="10">
        <v>3.3199548685408287</v>
      </c>
      <c r="T45" s="14" t="s">
        <v>33</v>
      </c>
      <c r="U45" s="6">
        <v>3</v>
      </c>
      <c r="V45" s="14" t="s">
        <v>33</v>
      </c>
      <c r="W45" s="6">
        <v>3</v>
      </c>
      <c r="X45" s="14" t="s">
        <v>151</v>
      </c>
      <c r="Y45" s="6">
        <v>4</v>
      </c>
      <c r="Z45" s="14" t="s">
        <v>119</v>
      </c>
      <c r="AA45" s="9">
        <v>4</v>
      </c>
      <c r="AB45" s="7">
        <v>96.086397468858365</v>
      </c>
      <c r="AC45" s="6">
        <v>3.5636025311416404</v>
      </c>
      <c r="AD45" s="13">
        <v>0.35</v>
      </c>
      <c r="AE45" s="8">
        <v>611.91281562381198</v>
      </c>
      <c r="AF45" s="6">
        <v>689.63650687871666</v>
      </c>
      <c r="AG45" s="6">
        <v>333.93461171785901</v>
      </c>
      <c r="AH45" s="6">
        <v>21.502063707395592</v>
      </c>
      <c r="AI45" s="6">
        <v>2.3635513155736776</v>
      </c>
      <c r="AJ45" s="6"/>
      <c r="AK45" s="6"/>
      <c r="AL45" s="6"/>
      <c r="AM45" s="6"/>
      <c r="AN45" s="6">
        <v>6.0713208061311326</v>
      </c>
      <c r="AO45" s="6">
        <v>1.4504874611836327</v>
      </c>
      <c r="AP45" s="6">
        <v>2.6714768937428719</v>
      </c>
      <c r="AQ45" s="6">
        <v>111.47500000000001</v>
      </c>
      <c r="AR45" s="6"/>
      <c r="AS45" s="6"/>
      <c r="AT45" s="6">
        <v>18.433349560758284</v>
      </c>
      <c r="AU45" s="6">
        <v>1</v>
      </c>
      <c r="AV45" s="10"/>
      <c r="AW45" s="13">
        <v>103.4454760318075</v>
      </c>
      <c r="AX45" s="1" t="s">
        <v>150</v>
      </c>
      <c r="AY45" s="17">
        <v>1.4293438320209999</v>
      </c>
      <c r="AZ45" s="12">
        <v>100</v>
      </c>
      <c r="BA45" s="12">
        <v>0</v>
      </c>
      <c r="BB45" s="12">
        <v>0</v>
      </c>
      <c r="BC45" s="12">
        <v>0</v>
      </c>
      <c r="BD45" s="12">
        <v>100</v>
      </c>
      <c r="BE45" s="12">
        <v>0</v>
      </c>
      <c r="BF45" s="18">
        <v>96.086397468858365</v>
      </c>
      <c r="BG45" s="18">
        <v>3.5636025311416404</v>
      </c>
      <c r="BH45" s="18">
        <v>0.35</v>
      </c>
      <c r="BI45" s="15"/>
      <c r="BJ45" s="19">
        <f t="shared" ca="1" si="12"/>
        <v>0.94316111683168846</v>
      </c>
      <c r="BK45" s="18">
        <f t="shared" ca="1" si="13"/>
        <v>21.429619589466345</v>
      </c>
      <c r="BL45" s="17">
        <f t="shared" si="14"/>
        <v>4.4165722972010695</v>
      </c>
      <c r="BM45" s="17">
        <f t="shared" ca="1" si="15"/>
        <v>2.8379222106414757</v>
      </c>
      <c r="BN45" s="16">
        <f t="shared" si="16"/>
        <v>3.278097684019365</v>
      </c>
      <c r="BO45" s="15"/>
      <c r="BP45" s="2"/>
      <c r="BR45" s="5"/>
      <c r="CL45" s="4"/>
      <c r="CP45" s="5"/>
      <c r="DJ45" s="4"/>
    </row>
    <row r="46" spans="1:114" x14ac:dyDescent="0.2">
      <c r="A46">
        <v>1.65</v>
      </c>
      <c r="B46">
        <v>2.2999999999999998</v>
      </c>
      <c r="C46">
        <v>0.18717</v>
      </c>
      <c r="D46">
        <v>-0.11748</v>
      </c>
      <c r="E46">
        <v>-6.2059999999999997E-2</v>
      </c>
      <c r="F46">
        <v>2.0373299999999999</v>
      </c>
      <c r="G46">
        <v>1.9435500000000001</v>
      </c>
      <c r="H46" s="15"/>
      <c r="I46" s="11">
        <f t="shared" si="0"/>
        <v>5.4133858267716528</v>
      </c>
      <c r="J46" s="10">
        <f t="shared" si="1"/>
        <v>-1.593385826771653</v>
      </c>
      <c r="K46" s="6">
        <v>98</v>
      </c>
      <c r="L46" s="10">
        <v>530.51181102362193</v>
      </c>
      <c r="M46" s="10">
        <v>510.03937007874009</v>
      </c>
      <c r="N46" s="10">
        <v>2.3458005249343827</v>
      </c>
      <c r="O46" s="10">
        <v>6.4563828555208627</v>
      </c>
      <c r="P46" s="10">
        <v>6.5061564756725732</v>
      </c>
      <c r="Q46" s="10">
        <v>0.2607054780467789</v>
      </c>
      <c r="R46" s="10">
        <v>4.0070582228016347</v>
      </c>
      <c r="S46" s="10">
        <v>3.4565013994243641</v>
      </c>
      <c r="T46" s="14" t="s">
        <v>33</v>
      </c>
      <c r="U46" s="6">
        <v>3</v>
      </c>
      <c r="V46" s="14" t="s">
        <v>33</v>
      </c>
      <c r="W46" s="6">
        <v>3</v>
      </c>
      <c r="X46" s="14" t="s">
        <v>151</v>
      </c>
      <c r="Y46" s="6">
        <v>4</v>
      </c>
      <c r="Z46" s="14" t="s">
        <v>119</v>
      </c>
      <c r="AA46" s="9">
        <v>4</v>
      </c>
      <c r="AB46" s="7">
        <v>89.592648671765815</v>
      </c>
      <c r="AC46" s="6">
        <v>9.3810190862283775</v>
      </c>
      <c r="AD46" s="13">
        <v>1.0263322420058008</v>
      </c>
      <c r="AE46" s="8">
        <v>650.61564756725727</v>
      </c>
      <c r="AF46" s="6">
        <v>734.22359648950146</v>
      </c>
      <c r="AG46" s="6">
        <v>362.96173567544298</v>
      </c>
      <c r="AH46" s="6">
        <v>22.848703703793902</v>
      </c>
      <c r="AI46" s="6">
        <v>2.49559638117967</v>
      </c>
      <c r="AJ46" s="6"/>
      <c r="AK46" s="6"/>
      <c r="AL46" s="6"/>
      <c r="AM46" s="6"/>
      <c r="AN46" s="6">
        <v>6.4563828555208627</v>
      </c>
      <c r="AO46" s="6">
        <v>1.5240273335188326</v>
      </c>
      <c r="AP46" s="6">
        <v>2.9036938854035439</v>
      </c>
      <c r="AQ46" s="6">
        <v>111.47500000000001</v>
      </c>
      <c r="AR46" s="6"/>
      <c r="AS46" s="6"/>
      <c r="AT46" s="6">
        <v>19.060776909502806</v>
      </c>
      <c r="AU46" s="6">
        <v>1</v>
      </c>
      <c r="AV46" s="10"/>
      <c r="AW46" s="13">
        <v>110.13353947342522</v>
      </c>
      <c r="AX46" s="1" t="s">
        <v>150</v>
      </c>
      <c r="AY46" s="17">
        <v>1.5933858267716501</v>
      </c>
      <c r="AZ46" s="12">
        <v>100</v>
      </c>
      <c r="BA46" s="12">
        <v>0</v>
      </c>
      <c r="BB46" s="12">
        <v>0</v>
      </c>
      <c r="BC46" s="12">
        <v>0</v>
      </c>
      <c r="BD46" s="12">
        <v>100</v>
      </c>
      <c r="BE46" s="12">
        <v>0</v>
      </c>
      <c r="BF46" s="18">
        <v>89.592648671765815</v>
      </c>
      <c r="BG46" s="18">
        <v>9.3810190862283775</v>
      </c>
      <c r="BH46" s="18">
        <v>1.0263322420058008</v>
      </c>
      <c r="BI46" s="15"/>
      <c r="BJ46" s="19">
        <f t="shared" ca="1" si="12"/>
        <v>0.9326559000482586</v>
      </c>
      <c r="BK46" s="18">
        <f t="shared" ca="1" si="13"/>
        <v>22.233385489625753</v>
      </c>
      <c r="BL46" s="17">
        <f t="shared" si="14"/>
        <v>4.1773695176826582</v>
      </c>
      <c r="BM46" s="17">
        <f t="shared" ca="1" si="15"/>
        <v>2.8099873120277108</v>
      </c>
      <c r="BN46" s="16">
        <f t="shared" si="16"/>
        <v>3.242794687078145</v>
      </c>
      <c r="BO46" s="15"/>
      <c r="BP46" s="2"/>
      <c r="BR46" s="5"/>
      <c r="CL46" s="4"/>
      <c r="CP46" s="5"/>
      <c r="DJ46" s="4"/>
    </row>
    <row r="47" spans="1:114" x14ac:dyDescent="0.2">
      <c r="A47">
        <v>1.7</v>
      </c>
      <c r="B47">
        <v>0.4</v>
      </c>
      <c r="C47">
        <v>0.18826000000000001</v>
      </c>
      <c r="D47">
        <v>-0.11471000000000001</v>
      </c>
      <c r="E47">
        <v>-6.1830000000000003E-2</v>
      </c>
      <c r="F47">
        <v>2.0358499999999999</v>
      </c>
      <c r="G47">
        <v>1.9442999999999999</v>
      </c>
      <c r="H47" s="15"/>
      <c r="I47" s="11">
        <f t="shared" si="0"/>
        <v>5.577427821522309</v>
      </c>
      <c r="J47" s="10">
        <f t="shared" si="1"/>
        <v>-1.7574278215223091</v>
      </c>
      <c r="K47" s="6">
        <v>98</v>
      </c>
      <c r="L47" s="10">
        <v>546.58792650918622</v>
      </c>
      <c r="M47" s="10">
        <v>515.87926509186343</v>
      </c>
      <c r="N47" s="10">
        <v>2.4168853893263336</v>
      </c>
      <c r="O47" s="10">
        <v>6.7438606869145641</v>
      </c>
      <c r="P47" s="10">
        <v>6.7945210563021305</v>
      </c>
      <c r="Q47" s="10">
        <v>0.27998863356585968</v>
      </c>
      <c r="R47" s="10">
        <v>4.1208001453783343</v>
      </c>
      <c r="S47" s="10">
        <v>3.5180812074698773</v>
      </c>
      <c r="T47" s="14" t="s">
        <v>33</v>
      </c>
      <c r="U47" s="6">
        <v>3</v>
      </c>
      <c r="V47" s="14" t="s">
        <v>33</v>
      </c>
      <c r="W47" s="6">
        <v>3</v>
      </c>
      <c r="X47" s="14" t="s">
        <v>151</v>
      </c>
      <c r="Y47" s="6">
        <v>4</v>
      </c>
      <c r="Z47" s="14" t="s">
        <v>119</v>
      </c>
      <c r="AA47" s="9">
        <v>4</v>
      </c>
      <c r="AB47" s="7">
        <v>91.133607141882038</v>
      </c>
      <c r="AC47" s="6">
        <v>8.0200770815748967</v>
      </c>
      <c r="AD47" s="13">
        <v>0.84631577654306733</v>
      </c>
      <c r="AE47" s="8">
        <v>679.45210563021305</v>
      </c>
      <c r="AF47" s="6">
        <v>767.2031874173573</v>
      </c>
      <c r="AG47" s="6">
        <v>384.58907922265979</v>
      </c>
      <c r="AH47" s="6">
        <v>22.653171116095756</v>
      </c>
      <c r="AI47" s="6">
        <v>2.4267131739488645</v>
      </c>
      <c r="AJ47" s="6"/>
      <c r="AK47" s="6"/>
      <c r="AL47" s="6"/>
      <c r="AM47" s="6"/>
      <c r="AN47" s="6">
        <v>6.7438606869145641</v>
      </c>
      <c r="AO47" s="6">
        <v>1.5949380252714802</v>
      </c>
      <c r="AP47" s="6">
        <v>3.0767126337812782</v>
      </c>
      <c r="AQ47" s="6">
        <v>111.47500000000001</v>
      </c>
      <c r="AR47" s="6"/>
      <c r="AS47" s="6"/>
      <c r="AT47" s="6">
        <v>19.34476846485332</v>
      </c>
      <c r="AU47" s="6">
        <v>1</v>
      </c>
      <c r="AV47" s="10"/>
      <c r="AW47" s="13">
        <v>115.0804781126036</v>
      </c>
      <c r="AX47" s="1" t="s">
        <v>150</v>
      </c>
      <c r="AY47" s="17">
        <v>1.75742782152231</v>
      </c>
      <c r="AZ47" s="12">
        <v>100</v>
      </c>
      <c r="BA47" s="12">
        <v>0</v>
      </c>
      <c r="BB47" s="12">
        <v>0</v>
      </c>
      <c r="BC47" s="12">
        <v>0</v>
      </c>
      <c r="BD47" s="12">
        <v>100</v>
      </c>
      <c r="BE47" s="12">
        <v>0</v>
      </c>
      <c r="BF47" s="18">
        <v>91.133607141882038</v>
      </c>
      <c r="BG47" s="18">
        <v>8.0200770815748967</v>
      </c>
      <c r="BH47" s="18">
        <v>0.84631577654306733</v>
      </c>
      <c r="BI47" s="15"/>
      <c r="BJ47" s="19">
        <f t="shared" ca="1" si="12"/>
        <v>0.93177816659969337</v>
      </c>
      <c r="BK47" s="18">
        <f t="shared" ca="1" si="13"/>
        <v>22.958183306864736</v>
      </c>
      <c r="BL47" s="17">
        <f t="shared" si="14"/>
        <v>4.2934961406935725</v>
      </c>
      <c r="BM47" s="17">
        <f t="shared" ca="1" si="15"/>
        <v>2.8073213985448238</v>
      </c>
      <c r="BN47" s="16">
        <f t="shared" si="16"/>
        <v>3.2341164678876066</v>
      </c>
      <c r="BO47" s="15"/>
      <c r="BP47" s="2"/>
      <c r="BR47" s="5"/>
      <c r="CL47" s="4"/>
      <c r="CP47" s="5"/>
      <c r="DJ47" s="4"/>
    </row>
    <row r="48" spans="1:114" x14ac:dyDescent="0.2">
      <c r="A48">
        <v>1.75</v>
      </c>
      <c r="B48">
        <v>2.2000000000000002</v>
      </c>
      <c r="C48">
        <v>0.18465000000000001</v>
      </c>
      <c r="D48">
        <v>-0.10993</v>
      </c>
      <c r="E48">
        <v>-6.2370000000000002E-2</v>
      </c>
      <c r="F48">
        <v>2.0356999999999998</v>
      </c>
      <c r="G48">
        <v>1.94278</v>
      </c>
      <c r="H48" s="15"/>
      <c r="I48" s="11">
        <f t="shared" si="0"/>
        <v>5.7414698162729652</v>
      </c>
      <c r="J48" s="10">
        <f t="shared" si="1"/>
        <v>-1.9214698162729653</v>
      </c>
      <c r="K48" s="6">
        <v>98</v>
      </c>
      <c r="L48" s="10">
        <v>562.66404199475051</v>
      </c>
      <c r="M48" s="10">
        <v>521.71916010498683</v>
      </c>
      <c r="N48" s="10">
        <v>2.4879702537182848</v>
      </c>
      <c r="O48" s="10">
        <v>5.7917552086290112</v>
      </c>
      <c r="P48" s="10">
        <v>5.8403336450280472</v>
      </c>
      <c r="Q48" s="10">
        <v>0.31326425933524832</v>
      </c>
      <c r="R48" s="10">
        <v>5.3638075900327085</v>
      </c>
      <c r="S48" s="10">
        <v>3.3735025277108415</v>
      </c>
      <c r="T48" s="14" t="s">
        <v>33</v>
      </c>
      <c r="U48" s="6">
        <v>3</v>
      </c>
      <c r="V48" s="14" t="s">
        <v>33</v>
      </c>
      <c r="W48" s="6">
        <v>3</v>
      </c>
      <c r="X48" s="14" t="s">
        <v>151</v>
      </c>
      <c r="Y48" s="6">
        <v>4</v>
      </c>
      <c r="Z48" s="14" t="s">
        <v>119</v>
      </c>
      <c r="AA48" s="9">
        <v>4</v>
      </c>
      <c r="AB48" s="7">
        <v>97.81</v>
      </c>
      <c r="AC48" s="6">
        <v>1.8400000000000034</v>
      </c>
      <c r="AD48" s="13">
        <v>0.35</v>
      </c>
      <c r="AE48" s="8">
        <v>584.03336450280472</v>
      </c>
      <c r="AF48" s="6">
        <v>654.00019106243201</v>
      </c>
      <c r="AG48" s="6">
        <v>313.02502337710354</v>
      </c>
      <c r="AH48" s="6">
        <v>18.216663922132597</v>
      </c>
      <c r="AI48" s="6">
        <v>1.8643472630491991</v>
      </c>
      <c r="AJ48" s="6"/>
      <c r="AK48" s="6"/>
      <c r="AL48" s="6"/>
      <c r="AM48" s="6"/>
      <c r="AN48" s="6">
        <v>5.7917552086290112</v>
      </c>
      <c r="AO48" s="6">
        <v>1.4609503593386823</v>
      </c>
      <c r="AP48" s="6">
        <v>2.5042001870168282</v>
      </c>
      <c r="AQ48" s="6">
        <v>111.47500000000001</v>
      </c>
      <c r="AR48" s="6"/>
      <c r="AS48" s="6"/>
      <c r="AT48" s="6">
        <v>15.868862713933034</v>
      </c>
      <c r="AU48" s="6">
        <v>1</v>
      </c>
      <c r="AV48" s="10"/>
      <c r="AW48" s="13">
        <v>98.10002865936481</v>
      </c>
      <c r="AX48" s="1" t="s">
        <v>150</v>
      </c>
      <c r="AY48" s="17">
        <v>1.92146981627297</v>
      </c>
      <c r="AZ48" s="12">
        <v>100</v>
      </c>
      <c r="BA48" s="12">
        <v>0</v>
      </c>
      <c r="BB48" s="12">
        <v>0</v>
      </c>
      <c r="BC48" s="12">
        <v>0</v>
      </c>
      <c r="BD48" s="12">
        <v>100</v>
      </c>
      <c r="BE48" s="12">
        <v>0</v>
      </c>
      <c r="BF48" s="18">
        <v>97.81</v>
      </c>
      <c r="BG48" s="18">
        <v>1.8400000000000034</v>
      </c>
      <c r="BH48" s="18">
        <v>0.35</v>
      </c>
      <c r="BI48" s="15"/>
      <c r="BJ48" s="19">
        <f t="shared" ca="1" si="12"/>
        <v>0.97537951532242961</v>
      </c>
      <c r="BK48" s="18">
        <f t="shared" ca="1" si="13"/>
        <v>20.587263339943203</v>
      </c>
      <c r="BL48" s="17">
        <f t="shared" si="14"/>
        <v>5.6352611587853687</v>
      </c>
      <c r="BM48" s="17">
        <f t="shared" ca="1" si="15"/>
        <v>2.9213984828868749</v>
      </c>
      <c r="BN48" s="16">
        <f t="shared" si="16"/>
        <v>3.35367968247151</v>
      </c>
      <c r="BO48" s="15"/>
      <c r="BP48" s="2"/>
      <c r="BR48" s="5"/>
      <c r="CL48" s="4"/>
      <c r="CP48" s="5"/>
      <c r="DJ48" s="4"/>
    </row>
    <row r="49" spans="1:147" x14ac:dyDescent="0.2">
      <c r="A49">
        <v>1.8</v>
      </c>
      <c r="B49">
        <v>2.2999999999999998</v>
      </c>
      <c r="C49">
        <v>0.18165000000000001</v>
      </c>
      <c r="D49">
        <v>-0.11561</v>
      </c>
      <c r="E49">
        <v>-6.2579999999999997E-2</v>
      </c>
      <c r="F49">
        <v>2.03403</v>
      </c>
      <c r="G49">
        <v>1.9455499999999999</v>
      </c>
      <c r="H49" s="15"/>
      <c r="I49" s="11">
        <f t="shared" si="0"/>
        <v>5.9055118110236222</v>
      </c>
      <c r="J49" s="10">
        <f t="shared" si="1"/>
        <v>-2.0855118110236224</v>
      </c>
      <c r="K49" s="6">
        <v>98</v>
      </c>
      <c r="L49" s="10">
        <v>578.74015748031491</v>
      </c>
      <c r="M49" s="10">
        <v>527.55905511811022</v>
      </c>
      <c r="N49" s="10">
        <v>2.5590551181102361</v>
      </c>
      <c r="O49" s="10">
        <v>5.0005318194720418</v>
      </c>
      <c r="P49" s="10">
        <v>5.0483006152644272</v>
      </c>
      <c r="Q49" s="10">
        <v>0.27372334837915474</v>
      </c>
      <c r="R49" s="10">
        <v>5.4220889213986965</v>
      </c>
      <c r="S49" s="10">
        <v>3.3172774855823288</v>
      </c>
      <c r="T49" s="14" t="s">
        <v>33</v>
      </c>
      <c r="U49" s="6">
        <v>3</v>
      </c>
      <c r="V49" s="14" t="s">
        <v>33</v>
      </c>
      <c r="W49" s="6">
        <v>3</v>
      </c>
      <c r="X49" s="14" t="s">
        <v>33</v>
      </c>
      <c r="Y49" s="6">
        <v>3</v>
      </c>
      <c r="Z49" s="14" t="s">
        <v>119</v>
      </c>
      <c r="AA49" s="9">
        <v>4</v>
      </c>
      <c r="AB49" s="7">
        <v>97.81</v>
      </c>
      <c r="AC49" s="6">
        <v>1.8400000000000034</v>
      </c>
      <c r="AD49" s="13">
        <v>0.35</v>
      </c>
      <c r="AE49" s="8">
        <v>504.83006152644276</v>
      </c>
      <c r="AF49" s="6">
        <v>559.87418076756114</v>
      </c>
      <c r="AG49" s="6">
        <v>253.62254614483203</v>
      </c>
      <c r="AH49" s="6">
        <v>15.59771727371162</v>
      </c>
      <c r="AI49" s="6">
        <v>1.8443076358512345</v>
      </c>
      <c r="AJ49" s="6"/>
      <c r="AK49" s="6"/>
      <c r="AL49" s="6"/>
      <c r="AM49" s="6"/>
      <c r="AN49" s="6">
        <v>5.0005318194720418</v>
      </c>
      <c r="AO49" s="6">
        <v>1.2977065301954069</v>
      </c>
      <c r="AP49" s="6">
        <v>2.0289803691586563</v>
      </c>
      <c r="AQ49" s="6">
        <v>111.47500000000001</v>
      </c>
      <c r="AR49" s="6"/>
      <c r="AS49" s="6"/>
      <c r="AT49" s="6">
        <v>13.086931123447501</v>
      </c>
      <c r="AU49" s="6">
        <v>1</v>
      </c>
      <c r="AV49" s="10"/>
      <c r="AW49" s="13">
        <v>83.981127115134171</v>
      </c>
      <c r="AX49" s="1" t="s">
        <v>150</v>
      </c>
      <c r="AY49" s="17">
        <v>2.0855118110236202</v>
      </c>
      <c r="AZ49" s="12">
        <v>100</v>
      </c>
      <c r="BA49" s="12">
        <v>0</v>
      </c>
      <c r="BB49" s="12">
        <v>0</v>
      </c>
      <c r="BC49" s="12">
        <v>0</v>
      </c>
      <c r="BD49" s="12">
        <v>100</v>
      </c>
      <c r="BE49" s="12">
        <v>0</v>
      </c>
      <c r="BF49" s="18">
        <v>97.81</v>
      </c>
      <c r="BG49" s="18">
        <v>1.8400000000000034</v>
      </c>
      <c r="BH49" s="18">
        <v>0.35</v>
      </c>
      <c r="BI49" s="15"/>
      <c r="BJ49" s="19">
        <f t="shared" ca="1" si="12"/>
        <v>0.99487151117702377</v>
      </c>
      <c r="BK49" s="18">
        <f t="shared" ca="1" si="13"/>
        <v>17.9130830798719</v>
      </c>
      <c r="BL49" s="17">
        <f t="shared" si="14"/>
        <v>5.7517828066276246</v>
      </c>
      <c r="BM49" s="17">
        <f t="shared" ca="1" si="15"/>
        <v>2.9721964258427267</v>
      </c>
      <c r="BN49" s="16">
        <f t="shared" si="16"/>
        <v>3.4080681293485862</v>
      </c>
      <c r="BO49" s="15"/>
      <c r="BP49" s="2"/>
      <c r="BR49" s="5"/>
      <c r="CL49" s="4"/>
      <c r="CP49" s="5"/>
      <c r="DJ49" s="4"/>
    </row>
    <row r="50" spans="1:147" x14ac:dyDescent="0.2">
      <c r="A50">
        <v>1.85</v>
      </c>
      <c r="B50">
        <v>2.2999999999999998</v>
      </c>
      <c r="C50">
        <v>0.18556</v>
      </c>
      <c r="D50">
        <v>-0.12093</v>
      </c>
      <c r="E50">
        <v>-6.3200000000000006E-2</v>
      </c>
      <c r="F50">
        <v>2.0299499999999999</v>
      </c>
      <c r="G50">
        <v>1.9446300000000001</v>
      </c>
      <c r="H50" s="15"/>
      <c r="I50" s="11">
        <f t="shared" si="0"/>
        <v>6.0695538057742784</v>
      </c>
      <c r="J50" s="10">
        <f t="shared" si="1"/>
        <v>-2.2495538057742785</v>
      </c>
      <c r="K50" s="6">
        <v>98</v>
      </c>
      <c r="L50" s="10">
        <v>594.81627296587919</v>
      </c>
      <c r="M50" s="10">
        <v>533.39895013123362</v>
      </c>
      <c r="N50" s="10">
        <v>2.6301399825021874</v>
      </c>
      <c r="O50" s="10">
        <v>6.0317596366732902</v>
      </c>
      <c r="P50" s="10">
        <v>6.0771380649603266</v>
      </c>
      <c r="Q50" s="10">
        <v>0.23668855149774326</v>
      </c>
      <c r="R50" s="10">
        <v>3.8947371109181548</v>
      </c>
      <c r="S50" s="10">
        <v>3.1512797421552845</v>
      </c>
      <c r="T50" s="14" t="s">
        <v>33</v>
      </c>
      <c r="U50" s="6">
        <v>3</v>
      </c>
      <c r="V50" s="14" t="s">
        <v>33</v>
      </c>
      <c r="W50" s="6">
        <v>3</v>
      </c>
      <c r="X50" s="14" t="s">
        <v>151</v>
      </c>
      <c r="Y50" s="6">
        <v>4</v>
      </c>
      <c r="Z50" s="14" t="s">
        <v>119</v>
      </c>
      <c r="AA50" s="9">
        <v>4</v>
      </c>
      <c r="AB50" s="7">
        <v>88.63655922848514</v>
      </c>
      <c r="AC50" s="6">
        <v>10.23181997088318</v>
      </c>
      <c r="AD50" s="13">
        <v>1.1316208006316804</v>
      </c>
      <c r="AE50" s="8">
        <v>607.7138064960327</v>
      </c>
      <c r="AF50" s="6">
        <v>679.96822687969257</v>
      </c>
      <c r="AG50" s="6">
        <v>330.78535487202453</v>
      </c>
      <c r="AH50" s="6">
        <v>10.72058934143514</v>
      </c>
      <c r="AI50" s="6">
        <v>2.5675673903552827</v>
      </c>
      <c r="AJ50" s="6"/>
      <c r="AK50" s="6"/>
      <c r="AL50" s="6"/>
      <c r="AM50" s="6"/>
      <c r="AN50" s="6">
        <v>6.0317596366732902</v>
      </c>
      <c r="AO50" s="6">
        <v>1.4539863811510167</v>
      </c>
      <c r="AP50" s="6">
        <v>2.6462828389761959</v>
      </c>
      <c r="AQ50" s="6">
        <v>111.47500000000001</v>
      </c>
      <c r="AR50" s="6"/>
      <c r="AS50" s="6"/>
      <c r="AT50" s="6">
        <v>15.594150489802546</v>
      </c>
      <c r="AU50" s="6">
        <v>1</v>
      </c>
      <c r="AV50" s="10"/>
      <c r="AW50" s="13">
        <v>101.99523403195388</v>
      </c>
      <c r="AX50" s="1" t="s">
        <v>150</v>
      </c>
      <c r="AY50" s="17">
        <v>2.2495538057742799</v>
      </c>
      <c r="AZ50" s="12">
        <v>100</v>
      </c>
      <c r="BA50" s="12">
        <v>0</v>
      </c>
      <c r="BB50" s="12">
        <v>0</v>
      </c>
      <c r="BC50" s="12">
        <v>0</v>
      </c>
      <c r="BD50" s="12">
        <v>100</v>
      </c>
      <c r="BE50" s="12">
        <v>0</v>
      </c>
      <c r="BF50" s="18">
        <v>88.63655922848514</v>
      </c>
      <c r="BG50" s="18">
        <v>10.23181997088318</v>
      </c>
      <c r="BH50" s="18">
        <v>1.1316208006316804</v>
      </c>
      <c r="BI50" s="15"/>
      <c r="BJ50" s="19">
        <f t="shared" ca="1" si="12"/>
        <v>0.94400016766198991</v>
      </c>
      <c r="BK50" s="18">
        <f t="shared" ca="1" si="13"/>
        <v>20.059753759776296</v>
      </c>
      <c r="BL50" s="17">
        <f t="shared" si="14"/>
        <v>4.0951489849301064</v>
      </c>
      <c r="BM50" s="17">
        <f t="shared" ca="1" si="15"/>
        <v>2.8383136880383995</v>
      </c>
      <c r="BN50" s="16">
        <f t="shared" si="16"/>
        <v>3.2604665862123223</v>
      </c>
      <c r="BO50" s="15"/>
      <c r="BP50" s="2"/>
      <c r="BR50" s="5"/>
      <c r="CL50" s="4"/>
      <c r="CP50" s="5"/>
      <c r="DJ50" s="4"/>
    </row>
    <row r="51" spans="1:147" x14ac:dyDescent="0.2">
      <c r="A51">
        <v>1.9</v>
      </c>
      <c r="B51">
        <v>2.2999999999999998</v>
      </c>
      <c r="C51">
        <v>0.18343999999999999</v>
      </c>
      <c r="D51">
        <v>-0.12144000000000001</v>
      </c>
      <c r="E51">
        <v>-6.3119999999999996E-2</v>
      </c>
      <c r="F51">
        <v>2.0351499999999998</v>
      </c>
      <c r="G51">
        <v>1.9455800000000001</v>
      </c>
      <c r="H51" s="15"/>
      <c r="I51" s="11">
        <f t="shared" si="0"/>
        <v>6.2335958005249337</v>
      </c>
      <c r="J51" s="10">
        <f t="shared" si="1"/>
        <v>-2.4135958005249338</v>
      </c>
      <c r="K51" s="6">
        <v>98</v>
      </c>
      <c r="L51" s="10">
        <v>610.89238845144337</v>
      </c>
      <c r="M51" s="10">
        <v>539.2388451443569</v>
      </c>
      <c r="N51" s="10">
        <v>2.7012248468941378</v>
      </c>
      <c r="O51" s="10">
        <v>5.4726284416690305</v>
      </c>
      <c r="P51" s="10">
        <v>5.5183153044728863</v>
      </c>
      <c r="Q51" s="10">
        <v>0.233138223225277</v>
      </c>
      <c r="R51" s="10">
        <v>4.2248079415887334</v>
      </c>
      <c r="S51" s="10">
        <v>3.172698805823293</v>
      </c>
      <c r="T51" s="14" t="s">
        <v>33</v>
      </c>
      <c r="U51" s="6">
        <v>3</v>
      </c>
      <c r="V51" s="14" t="s">
        <v>33</v>
      </c>
      <c r="W51" s="6">
        <v>3</v>
      </c>
      <c r="X51" s="14" t="s">
        <v>151</v>
      </c>
      <c r="Y51" s="6">
        <v>4</v>
      </c>
      <c r="Z51" s="14" t="s">
        <v>119</v>
      </c>
      <c r="AA51" s="9">
        <v>4</v>
      </c>
      <c r="AB51" s="7">
        <v>97.81</v>
      </c>
      <c r="AC51" s="6">
        <v>1.8400000000000034</v>
      </c>
      <c r="AD51" s="13">
        <v>0.35</v>
      </c>
      <c r="AE51" s="8">
        <v>551.83153044728863</v>
      </c>
      <c r="AF51" s="6">
        <v>613.27871885260754</v>
      </c>
      <c r="AG51" s="6">
        <v>288.8736478354665</v>
      </c>
      <c r="AH51" s="6">
        <v>9.6988928693997636</v>
      </c>
      <c r="AI51" s="6">
        <v>2.3669715021979232</v>
      </c>
      <c r="AJ51" s="6"/>
      <c r="AK51" s="6"/>
      <c r="AL51" s="6"/>
      <c r="AM51" s="6"/>
      <c r="AN51" s="6">
        <v>5.4726284416690305</v>
      </c>
      <c r="AO51" s="6">
        <v>1.3597418336613656</v>
      </c>
      <c r="AP51" s="6">
        <v>2.3109891826837319</v>
      </c>
      <c r="AQ51" s="6">
        <v>111.47500000000001</v>
      </c>
      <c r="AR51" s="6"/>
      <c r="AS51" s="6"/>
      <c r="AT51" s="6">
        <v>13.605938184425007</v>
      </c>
      <c r="AU51" s="6">
        <v>1</v>
      </c>
      <c r="AV51" s="10"/>
      <c r="AW51" s="13">
        <v>91.991807827891122</v>
      </c>
      <c r="AX51" s="1" t="s">
        <v>150</v>
      </c>
      <c r="AY51" s="17">
        <v>2.4135958005249298</v>
      </c>
      <c r="AZ51" s="12">
        <v>100</v>
      </c>
      <c r="BA51" s="12">
        <v>0</v>
      </c>
      <c r="BB51" s="12">
        <v>0</v>
      </c>
      <c r="BC51" s="12">
        <v>0</v>
      </c>
      <c r="BD51" s="12">
        <v>100</v>
      </c>
      <c r="BE51" s="12">
        <v>0</v>
      </c>
      <c r="BF51" s="18">
        <v>97.81</v>
      </c>
      <c r="BG51" s="18">
        <v>1.8400000000000034</v>
      </c>
      <c r="BH51" s="18">
        <v>0.35</v>
      </c>
      <c r="BI51" s="15"/>
      <c r="BJ51" s="19">
        <f t="shared" ca="1" si="12"/>
        <v>0.96437130066345256</v>
      </c>
      <c r="BK51" s="18">
        <f t="shared" ca="1" si="13"/>
        <v>18.413758194661551</v>
      </c>
      <c r="BL51" s="17">
        <f t="shared" si="14"/>
        <v>4.4723590463260816</v>
      </c>
      <c r="BM51" s="17">
        <f t="shared" ca="1" si="15"/>
        <v>2.8914190775739588</v>
      </c>
      <c r="BN51" s="16">
        <f t="shared" si="16"/>
        <v>3.3149301749611984</v>
      </c>
      <c r="BO51" s="15"/>
      <c r="BP51" s="2"/>
      <c r="BR51" s="5"/>
      <c r="CL51" s="4"/>
      <c r="CP51" s="5"/>
      <c r="DJ51" s="4"/>
    </row>
    <row r="52" spans="1:147" x14ac:dyDescent="0.2">
      <c r="A52">
        <v>1.95</v>
      </c>
      <c r="B52">
        <v>2.2999999999999998</v>
      </c>
      <c r="C52">
        <v>0.18362000000000001</v>
      </c>
      <c r="D52">
        <v>-0.12341000000000001</v>
      </c>
      <c r="E52">
        <v>-6.2960000000000002E-2</v>
      </c>
      <c r="F52">
        <v>2.0224799999999998</v>
      </c>
      <c r="G52">
        <v>1.9405300000000001</v>
      </c>
      <c r="H52" s="15"/>
      <c r="I52" s="11">
        <f t="shared" si="0"/>
        <v>6.3976377952755898</v>
      </c>
      <c r="J52" s="10">
        <f t="shared" si="1"/>
        <v>-2.57763779527559</v>
      </c>
      <c r="K52" s="6">
        <v>98</v>
      </c>
      <c r="L52" s="10">
        <v>626.96850393700765</v>
      </c>
      <c r="M52" s="10">
        <v>545.0787401574803</v>
      </c>
      <c r="N52" s="10">
        <v>2.7723097112860891</v>
      </c>
      <c r="O52" s="10">
        <v>5.5201018450184511</v>
      </c>
      <c r="P52" s="10">
        <v>5.5664055768559448</v>
      </c>
      <c r="Q52" s="10">
        <v>0.21942421009437835</v>
      </c>
      <c r="R52" s="10">
        <v>3.9419371633052118</v>
      </c>
      <c r="S52" s="10">
        <v>3.215536933159302</v>
      </c>
      <c r="T52" s="14" t="s">
        <v>33</v>
      </c>
      <c r="U52" s="6">
        <v>3</v>
      </c>
      <c r="V52" s="14" t="s">
        <v>33</v>
      </c>
      <c r="W52" s="6">
        <v>3</v>
      </c>
      <c r="X52" s="14" t="s">
        <v>151</v>
      </c>
      <c r="Y52" s="6">
        <v>4</v>
      </c>
      <c r="Z52" s="14" t="s">
        <v>119</v>
      </c>
      <c r="AA52" s="9">
        <v>4</v>
      </c>
      <c r="AB52" s="7">
        <v>91.782375379935445</v>
      </c>
      <c r="AC52" s="6">
        <v>7.4509101613552389</v>
      </c>
      <c r="AD52" s="13">
        <v>0.76671445870932065</v>
      </c>
      <c r="AE52" s="8">
        <v>556.64055768559444</v>
      </c>
      <c r="AF52" s="6">
        <v>617.99074410440483</v>
      </c>
      <c r="AG52" s="6">
        <v>292.48041826419586</v>
      </c>
      <c r="AH52" s="6">
        <v>9.1178171356775231</v>
      </c>
      <c r="AI52" s="6">
        <v>2.5368237964542439</v>
      </c>
      <c r="AJ52" s="6"/>
      <c r="AK52" s="6"/>
      <c r="AL52" s="6"/>
      <c r="AM52" s="6"/>
      <c r="AN52" s="6">
        <v>5.5201018450184511</v>
      </c>
      <c r="AO52" s="6">
        <v>1.361604274804546</v>
      </c>
      <c r="AP52" s="6">
        <v>2.3398433461135668</v>
      </c>
      <c r="AQ52" s="6">
        <v>111.47500000000001</v>
      </c>
      <c r="AR52" s="6"/>
      <c r="AS52" s="6"/>
      <c r="AT52" s="6">
        <v>13.346694268617988</v>
      </c>
      <c r="AU52" s="6">
        <v>1</v>
      </c>
      <c r="AV52" s="10"/>
      <c r="AW52" s="13">
        <v>92.698611615660724</v>
      </c>
      <c r="AX52" s="1" t="s">
        <v>150</v>
      </c>
      <c r="AY52" s="17">
        <v>2.57763779527559</v>
      </c>
      <c r="AZ52" s="12">
        <v>100</v>
      </c>
      <c r="BA52" s="12">
        <v>0</v>
      </c>
      <c r="BB52" s="12">
        <v>0</v>
      </c>
      <c r="BC52" s="12">
        <v>0</v>
      </c>
      <c r="BD52" s="12">
        <v>100</v>
      </c>
      <c r="BE52" s="12">
        <v>0</v>
      </c>
      <c r="BF52" s="18">
        <v>91.782375379935445</v>
      </c>
      <c r="BG52" s="18">
        <v>7.4509101613552389</v>
      </c>
      <c r="BH52" s="18">
        <v>0.76671445870932065</v>
      </c>
      <c r="BI52" s="15"/>
      <c r="BJ52" s="19">
        <f t="shared" ca="1" si="12"/>
        <v>0.95858108193177038</v>
      </c>
      <c r="BK52" s="18">
        <f t="shared" ca="1" si="13"/>
        <v>18.219631845337457</v>
      </c>
      <c r="BL52" s="17">
        <f t="shared" si="14"/>
        <v>4.1771843993700051</v>
      </c>
      <c r="BM52" s="17">
        <f t="shared" ca="1" si="15"/>
        <v>2.8758595019306594</v>
      </c>
      <c r="BN52" s="16">
        <f t="shared" si="16"/>
        <v>3.2951209962043739</v>
      </c>
      <c r="BO52" s="15"/>
      <c r="BP52" s="2"/>
      <c r="BR52" s="5"/>
      <c r="CL52" s="4"/>
      <c r="CP52" s="5"/>
      <c r="DJ52" s="4"/>
    </row>
    <row r="53" spans="1:147" x14ac:dyDescent="0.2">
      <c r="A53">
        <v>2</v>
      </c>
      <c r="B53">
        <v>2.2000000000000002</v>
      </c>
      <c r="C53">
        <v>0.18479999999999999</v>
      </c>
      <c r="D53">
        <v>-0.12581999999999999</v>
      </c>
      <c r="E53">
        <v>-6.3079999999999997E-2</v>
      </c>
      <c r="F53">
        <v>2.0213800000000002</v>
      </c>
      <c r="G53">
        <v>1.9438500000000001</v>
      </c>
      <c r="H53" s="15"/>
      <c r="I53" s="11">
        <f t="shared" si="0"/>
        <v>6.561679790026246</v>
      </c>
      <c r="J53" s="10">
        <f t="shared" si="1"/>
        <v>-2.7416797900262462</v>
      </c>
      <c r="K53" s="6">
        <v>98</v>
      </c>
      <c r="L53" s="10">
        <v>643.04461942257194</v>
      </c>
      <c r="M53" s="10">
        <v>550.91863517060369</v>
      </c>
      <c r="N53" s="10">
        <v>2.8433945756780399</v>
      </c>
      <c r="O53" s="10">
        <v>5.8313163780868553</v>
      </c>
      <c r="P53" s="10">
        <v>5.8771574581491199</v>
      </c>
      <c r="Q53" s="10">
        <v>0.20264716864997964</v>
      </c>
      <c r="R53" s="10">
        <v>3.4480472931517965</v>
      </c>
      <c r="S53" s="10">
        <v>3.1834083376572955</v>
      </c>
      <c r="T53" s="14" t="s">
        <v>33</v>
      </c>
      <c r="U53" s="6">
        <v>3</v>
      </c>
      <c r="V53" s="14" t="s">
        <v>33</v>
      </c>
      <c r="W53" s="6">
        <v>3</v>
      </c>
      <c r="X53" s="14" t="s">
        <v>151</v>
      </c>
      <c r="Y53" s="6">
        <v>4</v>
      </c>
      <c r="Z53" s="14" t="s">
        <v>119</v>
      </c>
      <c r="AA53" s="9">
        <v>4</v>
      </c>
      <c r="AB53" s="7">
        <v>79.578901749933351</v>
      </c>
      <c r="AC53" s="6">
        <v>18.509348235789474</v>
      </c>
      <c r="AD53" s="13">
        <v>1.9117500142771802</v>
      </c>
      <c r="AE53" s="8">
        <v>587.715745814912</v>
      </c>
      <c r="AF53" s="6">
        <v>653.60413511033335</v>
      </c>
      <c r="AG53" s="6">
        <v>315.786809361184</v>
      </c>
      <c r="AH53" s="6">
        <v>6.9945688178589727</v>
      </c>
      <c r="AI53" s="6">
        <v>2.9001922392019122</v>
      </c>
      <c r="AJ53" s="6"/>
      <c r="AK53" s="6"/>
      <c r="AL53" s="6"/>
      <c r="AM53" s="6"/>
      <c r="AN53" s="6">
        <v>5.8313163780868553</v>
      </c>
      <c r="AO53" s="6">
        <v>1.4050960287457013</v>
      </c>
      <c r="AP53" s="6">
        <v>2.5262944748894718</v>
      </c>
      <c r="AQ53" s="6">
        <v>111.47500000000001</v>
      </c>
      <c r="AR53" s="6"/>
      <c r="AS53" s="6"/>
      <c r="AT53" s="6">
        <v>13.784087470412315</v>
      </c>
      <c r="AU53" s="6">
        <v>1</v>
      </c>
      <c r="AV53" s="10"/>
      <c r="AW53" s="13">
        <v>98.040620266550007</v>
      </c>
      <c r="AX53" s="1" t="s">
        <v>150</v>
      </c>
      <c r="AY53" s="17">
        <v>2.7416797900262502</v>
      </c>
      <c r="AZ53" s="12">
        <v>100</v>
      </c>
      <c r="BA53" s="12">
        <v>0</v>
      </c>
      <c r="BB53" s="12">
        <v>0</v>
      </c>
      <c r="BC53" s="12">
        <v>0</v>
      </c>
      <c r="BD53" s="12">
        <v>100</v>
      </c>
      <c r="BE53" s="12">
        <v>0</v>
      </c>
      <c r="BF53" s="18">
        <v>79.578901749933351</v>
      </c>
      <c r="BG53" s="18">
        <v>18.509348235789474</v>
      </c>
      <c r="BH53" s="18">
        <v>1.9117500142771802</v>
      </c>
      <c r="BI53" s="15"/>
      <c r="BJ53" s="19">
        <f t="shared" ca="1" si="12"/>
        <v>0.94155454600839539</v>
      </c>
      <c r="BK53" s="18">
        <f t="shared" ca="1" si="13"/>
        <v>18.641083048796435</v>
      </c>
      <c r="BL53" s="17">
        <f t="shared" si="14"/>
        <v>3.6475967776062679</v>
      </c>
      <c r="BM53" s="17">
        <f t="shared" ca="1" si="15"/>
        <v>2.8308082801149386</v>
      </c>
      <c r="BN53" s="16">
        <f t="shared" si="16"/>
        <v>3.2435929054127302</v>
      </c>
      <c r="BO53" s="15"/>
      <c r="BP53" s="2"/>
      <c r="BR53" s="5"/>
      <c r="CL53" s="4"/>
      <c r="CP53" s="5"/>
      <c r="DJ53" s="4"/>
    </row>
    <row r="54" spans="1:147" x14ac:dyDescent="0.2">
      <c r="A54">
        <v>2.0499999999999998</v>
      </c>
      <c r="B54">
        <v>2.2999999999999998</v>
      </c>
      <c r="C54">
        <v>0.18196000000000001</v>
      </c>
      <c r="D54">
        <v>-0.12622</v>
      </c>
      <c r="E54">
        <v>-6.2770000000000006E-2</v>
      </c>
      <c r="F54">
        <v>2.0163500000000001</v>
      </c>
      <c r="G54">
        <v>1.9443299999999999</v>
      </c>
      <c r="H54" s="15"/>
      <c r="I54" s="11">
        <f t="shared" si="0"/>
        <v>6.7257217847769022</v>
      </c>
      <c r="J54" s="10">
        <f t="shared" si="1"/>
        <v>-2.9057217847769023</v>
      </c>
      <c r="K54" s="6">
        <v>98</v>
      </c>
      <c r="L54" s="10">
        <v>659.12073490813623</v>
      </c>
      <c r="M54" s="10">
        <v>556.75853018372709</v>
      </c>
      <c r="N54" s="10">
        <v>2.9144794400699912</v>
      </c>
      <c r="O54" s="10">
        <v>5.0822915696849291</v>
      </c>
      <c r="P54" s="10">
        <v>5.1293278334998691</v>
      </c>
      <c r="Q54" s="10">
        <v>0.19986259745588847</v>
      </c>
      <c r="R54" s="10">
        <v>3.8964676063513997</v>
      </c>
      <c r="S54" s="10">
        <v>3.2664072093708136</v>
      </c>
      <c r="T54" s="14" t="s">
        <v>33</v>
      </c>
      <c r="U54" s="6">
        <v>3</v>
      </c>
      <c r="V54" s="14" t="s">
        <v>33</v>
      </c>
      <c r="W54" s="6">
        <v>3</v>
      </c>
      <c r="X54" s="14" t="s">
        <v>151</v>
      </c>
      <c r="Y54" s="6">
        <v>4</v>
      </c>
      <c r="Z54" s="14" t="s">
        <v>119</v>
      </c>
      <c r="AA54" s="9">
        <v>4</v>
      </c>
      <c r="AB54" s="7">
        <v>92.717854592325949</v>
      </c>
      <c r="AC54" s="6">
        <v>6.9321454076740565</v>
      </c>
      <c r="AD54" s="13">
        <v>0.35</v>
      </c>
      <c r="AE54" s="8">
        <v>512.93278334998695</v>
      </c>
      <c r="AF54" s="6">
        <v>564.67852541715308</v>
      </c>
      <c r="AG54" s="6">
        <v>259.69958751249021</v>
      </c>
      <c r="AH54" s="6">
        <v>7.2396569684740619</v>
      </c>
      <c r="AI54" s="6">
        <v>2.5664270848035784</v>
      </c>
      <c r="AJ54" s="6"/>
      <c r="AK54" s="6"/>
      <c r="AL54" s="6"/>
      <c r="AM54" s="6"/>
      <c r="AN54" s="6">
        <v>5.0822915696849291</v>
      </c>
      <c r="AO54" s="6">
        <v>1.2780587574831084</v>
      </c>
      <c r="AP54" s="6">
        <v>2.0775967000999214</v>
      </c>
      <c r="AQ54" s="6">
        <v>111.47500000000001</v>
      </c>
      <c r="AR54" s="6"/>
      <c r="AS54" s="6"/>
      <c r="AT54" s="6">
        <v>11.519371023355321</v>
      </c>
      <c r="AU54" s="6">
        <v>1</v>
      </c>
      <c r="AV54" s="10"/>
      <c r="AW54" s="13">
        <v>84.701778812572954</v>
      </c>
      <c r="AX54" s="1" t="s">
        <v>150</v>
      </c>
      <c r="AY54" s="17">
        <v>2.9057217847769001</v>
      </c>
      <c r="AZ54" s="12">
        <v>100</v>
      </c>
      <c r="BA54" s="12">
        <v>0</v>
      </c>
      <c r="BB54" s="12">
        <v>0</v>
      </c>
      <c r="BC54" s="12">
        <v>0</v>
      </c>
      <c r="BD54" s="12">
        <v>100</v>
      </c>
      <c r="BE54" s="12">
        <v>0</v>
      </c>
      <c r="BF54" s="18">
        <v>92.717854592325949</v>
      </c>
      <c r="BG54" s="18">
        <v>6.9321454076740565</v>
      </c>
      <c r="BH54" s="18">
        <v>0.35</v>
      </c>
      <c r="BI54" s="15"/>
      <c r="BJ54" s="19">
        <f t="shared" ca="1" si="12"/>
        <v>0.97058353903660533</v>
      </c>
      <c r="BK54" s="18">
        <f t="shared" ca="1" si="13"/>
        <v>16.576853037761047</v>
      </c>
      <c r="BL54" s="17">
        <f t="shared" si="14"/>
        <v>4.1640058371523887</v>
      </c>
      <c r="BM54" s="17">
        <f t="shared" ca="1" si="15"/>
        <v>2.9066377117154514</v>
      </c>
      <c r="BN54" s="16">
        <f t="shared" si="16"/>
        <v>3.3220658793516371</v>
      </c>
      <c r="BO54" s="15"/>
      <c r="BP54" s="2"/>
      <c r="BR54" s="5"/>
      <c r="CL54" s="4"/>
      <c r="CP54" s="5"/>
      <c r="DJ54" s="4"/>
    </row>
    <row r="55" spans="1:147" x14ac:dyDescent="0.2">
      <c r="A55">
        <v>2.1</v>
      </c>
      <c r="B55">
        <v>2.2000000000000002</v>
      </c>
      <c r="C55">
        <v>0.18260999999999999</v>
      </c>
      <c r="D55">
        <v>-0.12486999999999999</v>
      </c>
      <c r="E55">
        <v>-6.2609999999999999E-2</v>
      </c>
      <c r="F55">
        <v>2.01335</v>
      </c>
      <c r="G55">
        <v>1.9459</v>
      </c>
      <c r="H55" s="15"/>
      <c r="I55" s="11">
        <f t="shared" si="0"/>
        <v>6.8897637795275593</v>
      </c>
      <c r="J55" s="10">
        <f t="shared" si="1"/>
        <v>-3.0697637795275594</v>
      </c>
      <c r="K55" s="6">
        <v>98</v>
      </c>
      <c r="L55" s="10">
        <v>675.19685039370063</v>
      </c>
      <c r="M55" s="10">
        <v>562.59842519685049</v>
      </c>
      <c r="N55" s="10">
        <v>2.9855643044619424</v>
      </c>
      <c r="O55" s="10">
        <v>5.2537233040022686</v>
      </c>
      <c r="P55" s="10">
        <v>5.3013764368508465</v>
      </c>
      <c r="Q55" s="10">
        <v>0.20926052523594593</v>
      </c>
      <c r="R55" s="10">
        <v>3.9472866665596009</v>
      </c>
      <c r="S55" s="10">
        <v>3.3092453367068262</v>
      </c>
      <c r="T55" s="14" t="s">
        <v>33</v>
      </c>
      <c r="U55" s="6">
        <v>3</v>
      </c>
      <c r="V55" s="14" t="s">
        <v>33</v>
      </c>
      <c r="W55" s="6">
        <v>3</v>
      </c>
      <c r="X55" s="14" t="s">
        <v>151</v>
      </c>
      <c r="Y55" s="6">
        <v>4</v>
      </c>
      <c r="Z55" s="14" t="s">
        <v>119</v>
      </c>
      <c r="AA55" s="9">
        <v>4</v>
      </c>
      <c r="AB55" s="7">
        <v>93.079498895415099</v>
      </c>
      <c r="AC55" s="6">
        <v>6.5705011045849062</v>
      </c>
      <c r="AD55" s="13">
        <v>0.35</v>
      </c>
      <c r="AE55" s="8">
        <v>530.13764368508464</v>
      </c>
      <c r="AF55" s="6">
        <v>583.97388372399951</v>
      </c>
      <c r="AG55" s="6">
        <v>272.60323276381348</v>
      </c>
      <c r="AH55" s="6">
        <v>6.6585812347518942</v>
      </c>
      <c r="AI55" s="6">
        <v>2.5333858026368929</v>
      </c>
      <c r="AJ55" s="6"/>
      <c r="AK55" s="6"/>
      <c r="AL55" s="6"/>
      <c r="AM55" s="6"/>
      <c r="AN55" s="6">
        <v>5.2537233040022686</v>
      </c>
      <c r="AO55" s="6">
        <v>1.3214680003458792</v>
      </c>
      <c r="AP55" s="6">
        <v>2.1808258621105079</v>
      </c>
      <c r="AQ55" s="6">
        <v>111.47500000000001</v>
      </c>
      <c r="AR55" s="6"/>
      <c r="AS55" s="6"/>
      <c r="AT55" s="6">
        <v>11.634877687114857</v>
      </c>
      <c r="AU55" s="6">
        <v>1</v>
      </c>
      <c r="AV55" s="10"/>
      <c r="AW55" s="13">
        <v>87.596082558599932</v>
      </c>
      <c r="AX55" s="1" t="s">
        <v>150</v>
      </c>
      <c r="AY55" s="17">
        <v>3.0697637795275599</v>
      </c>
      <c r="AZ55" s="12">
        <v>100</v>
      </c>
      <c r="BA55" s="12">
        <v>0</v>
      </c>
      <c r="BB55" s="12">
        <v>0</v>
      </c>
      <c r="BC55" s="12">
        <v>0</v>
      </c>
      <c r="BD55" s="12">
        <v>100</v>
      </c>
      <c r="BE55" s="12">
        <v>0</v>
      </c>
      <c r="BF55" s="18">
        <v>93.079498895415099</v>
      </c>
      <c r="BG55" s="18">
        <v>6.5705011045849062</v>
      </c>
      <c r="BH55" s="18">
        <v>0.35</v>
      </c>
      <c r="BI55" s="15"/>
      <c r="BJ55" s="19">
        <f t="shared" ca="1" si="12"/>
        <v>0.96924235191553265</v>
      </c>
      <c r="BK55" s="18">
        <f t="shared" ca="1" si="13"/>
        <v>16.94038220535791</v>
      </c>
      <c r="BL55" s="17">
        <f t="shared" si="14"/>
        <v>4.2157510820315176</v>
      </c>
      <c r="BM55" s="17">
        <f t="shared" ca="1" si="15"/>
        <v>2.902755384393962</v>
      </c>
      <c r="BN55" s="16">
        <f t="shared" si="16"/>
        <v>3.3131439902615853</v>
      </c>
      <c r="BO55" s="15"/>
      <c r="BP55" s="2"/>
      <c r="BR55" s="5"/>
      <c r="CL55" s="4"/>
      <c r="CP55" s="5"/>
      <c r="DJ55" s="4"/>
    </row>
    <row r="56" spans="1:147" x14ac:dyDescent="0.2">
      <c r="A56">
        <v>2.15</v>
      </c>
      <c r="B56">
        <v>2.2999999999999998</v>
      </c>
      <c r="C56">
        <v>0.18317</v>
      </c>
      <c r="D56">
        <v>-0.12399</v>
      </c>
      <c r="E56">
        <v>-6.2590000000000007E-2</v>
      </c>
      <c r="F56">
        <v>2.00725</v>
      </c>
      <c r="G56">
        <v>1.9444300000000001</v>
      </c>
      <c r="H56" s="15"/>
      <c r="I56" s="11">
        <f t="shared" si="0"/>
        <v>7.0538057742782145</v>
      </c>
      <c r="J56" s="10">
        <f t="shared" si="1"/>
        <v>-3.2338057742782147</v>
      </c>
      <c r="K56" s="6">
        <v>98</v>
      </c>
      <c r="L56" s="10">
        <v>691.2729658792648</v>
      </c>
      <c r="M56" s="10">
        <v>568.43832020997377</v>
      </c>
      <c r="N56" s="10">
        <v>3.0566491688538928</v>
      </c>
      <c r="O56" s="10">
        <v>5.4014183366449036</v>
      </c>
      <c r="P56" s="10">
        <v>5.4491485781226867</v>
      </c>
      <c r="Q56" s="10">
        <v>0.21538658186294629</v>
      </c>
      <c r="R56" s="10">
        <v>3.9526648755308891</v>
      </c>
      <c r="S56" s="10">
        <v>3.3146001026238254</v>
      </c>
      <c r="T56" s="14" t="s">
        <v>33</v>
      </c>
      <c r="U56" s="6">
        <v>3</v>
      </c>
      <c r="V56" s="14" t="s">
        <v>33</v>
      </c>
      <c r="W56" s="6">
        <v>3</v>
      </c>
      <c r="X56" s="14" t="s">
        <v>151</v>
      </c>
      <c r="Y56" s="6">
        <v>4</v>
      </c>
      <c r="Z56" s="14" t="s">
        <v>119</v>
      </c>
      <c r="AA56" s="9">
        <v>4</v>
      </c>
      <c r="AB56" s="7">
        <v>92.551998666644266</v>
      </c>
      <c r="AC56" s="6">
        <v>7.0980013333557395</v>
      </c>
      <c r="AD56" s="13">
        <v>0.35</v>
      </c>
      <c r="AE56" s="8">
        <v>544.91485781226868</v>
      </c>
      <c r="AF56" s="6">
        <v>600.41318766859456</v>
      </c>
      <c r="AG56" s="6">
        <v>283.68614335920148</v>
      </c>
      <c r="AH56" s="6">
        <v>5.3064192089814703</v>
      </c>
      <c r="AI56" s="6">
        <v>2.5299387413047212</v>
      </c>
      <c r="AJ56" s="6"/>
      <c r="AK56" s="6"/>
      <c r="AL56" s="6"/>
      <c r="AM56" s="6"/>
      <c r="AN56" s="6">
        <v>5.4014183366449036</v>
      </c>
      <c r="AO56" s="6">
        <v>1.3576845419067551</v>
      </c>
      <c r="AP56" s="6">
        <v>2.269489146873612</v>
      </c>
      <c r="AQ56" s="6">
        <v>111.47500000000001</v>
      </c>
      <c r="AR56" s="6"/>
      <c r="AS56" s="6"/>
      <c r="AT56" s="6">
        <v>11.686684937031456</v>
      </c>
      <c r="AU56" s="6">
        <v>1</v>
      </c>
      <c r="AV56" s="10"/>
      <c r="AW56" s="13">
        <v>90.061978150289193</v>
      </c>
      <c r="AX56" s="1" t="s">
        <v>150</v>
      </c>
      <c r="AY56" s="17">
        <v>3.2338057742782098</v>
      </c>
      <c r="AZ56" s="12">
        <v>100</v>
      </c>
      <c r="BA56" s="12">
        <v>0</v>
      </c>
      <c r="BB56" s="12">
        <v>0</v>
      </c>
      <c r="BC56" s="12">
        <v>0</v>
      </c>
      <c r="BD56" s="12">
        <v>100</v>
      </c>
      <c r="BE56" s="12">
        <v>0</v>
      </c>
      <c r="BF56" s="18">
        <v>92.551998666644266</v>
      </c>
      <c r="BG56" s="18">
        <v>7.0980013333557395</v>
      </c>
      <c r="BH56" s="18">
        <v>0.35</v>
      </c>
      <c r="BI56" s="15"/>
      <c r="BJ56" s="19">
        <f t="shared" ca="1" si="12"/>
        <v>0.96751862304015801</v>
      </c>
      <c r="BK56" s="18">
        <f t="shared" ca="1" si="13"/>
        <v>17.204725023886404</v>
      </c>
      <c r="BL56" s="17">
        <f t="shared" si="14"/>
        <v>4.2203599765392692</v>
      </c>
      <c r="BM56" s="17">
        <f t="shared" ca="1" si="15"/>
        <v>2.8978690104732552</v>
      </c>
      <c r="BN56" s="16">
        <f t="shared" si="16"/>
        <v>3.3034897499846299</v>
      </c>
      <c r="BO56" s="15"/>
      <c r="BP56" s="2"/>
      <c r="BR56" s="5"/>
      <c r="CL56" s="4"/>
      <c r="CP56" s="5"/>
      <c r="DJ56" s="4"/>
    </row>
    <row r="57" spans="1:147" x14ac:dyDescent="0.2">
      <c r="A57">
        <v>2.2000000000000002</v>
      </c>
      <c r="B57">
        <v>2.2000000000000002</v>
      </c>
      <c r="C57">
        <v>0.18733</v>
      </c>
      <c r="D57">
        <v>-0.12759999999999999</v>
      </c>
      <c r="E57">
        <v>-6.2649999999999997E-2</v>
      </c>
      <c r="F57">
        <v>2.0032999999999999</v>
      </c>
      <c r="G57">
        <v>1.94425</v>
      </c>
      <c r="H57" s="15"/>
      <c r="I57" s="11">
        <f t="shared" si="0"/>
        <v>7.2178477690288716</v>
      </c>
      <c r="J57" s="10">
        <f t="shared" si="1"/>
        <v>-3.3978477690288718</v>
      </c>
      <c r="K57" s="6">
        <v>98</v>
      </c>
      <c r="L57" s="10">
        <v>707.3490813648292</v>
      </c>
      <c r="M57" s="10">
        <v>574.27821522309716</v>
      </c>
      <c r="N57" s="10">
        <v>3.1277340332458445</v>
      </c>
      <c r="O57" s="10">
        <v>6.4985814362759005</v>
      </c>
      <c r="P57" s="10">
        <v>6.5460803518660695</v>
      </c>
      <c r="Q57" s="10">
        <v>0.19025582683627423</v>
      </c>
      <c r="R57" s="10">
        <v>2.9064083636253968</v>
      </c>
      <c r="S57" s="10">
        <v>3.2985358048728242</v>
      </c>
      <c r="T57" s="14" t="s">
        <v>33</v>
      </c>
      <c r="U57" s="6">
        <v>3</v>
      </c>
      <c r="V57" s="14" t="s">
        <v>33</v>
      </c>
      <c r="W57" s="6">
        <v>3</v>
      </c>
      <c r="X57" s="14" t="s">
        <v>151</v>
      </c>
      <c r="Y57" s="6">
        <v>4</v>
      </c>
      <c r="Z57" s="14" t="s">
        <v>118</v>
      </c>
      <c r="AA57" s="9">
        <v>5</v>
      </c>
      <c r="AB57" s="7">
        <v>64.665668056961024</v>
      </c>
      <c r="AC57" s="6">
        <v>32.503388165172836</v>
      </c>
      <c r="AD57" s="13">
        <v>2.8309437778661413</v>
      </c>
      <c r="AE57" s="8">
        <v>654.60803518660691</v>
      </c>
      <c r="AF57" s="6">
        <v>728.51833072748877</v>
      </c>
      <c r="AG57" s="6">
        <v>365.95602638995524</v>
      </c>
      <c r="AH57" s="6">
        <v>3.513636444897867</v>
      </c>
      <c r="AI57" s="6">
        <v>3.4406727303544491</v>
      </c>
      <c r="AJ57" s="6"/>
      <c r="AK57" s="6"/>
      <c r="AL57" s="6"/>
      <c r="AM57" s="6"/>
      <c r="AN57" s="6">
        <v>6.4985814362759005</v>
      </c>
      <c r="AO57" s="6">
        <v>1.5268839176212197</v>
      </c>
      <c r="AP57" s="6">
        <v>2.9276482111196418</v>
      </c>
      <c r="AQ57" s="6">
        <v>111.47500000000001</v>
      </c>
      <c r="AR57" s="6"/>
      <c r="AS57" s="6"/>
      <c r="AT57" s="6">
        <v>13.976475844173729</v>
      </c>
      <c r="AU57" s="6">
        <v>1</v>
      </c>
      <c r="AV57" s="10"/>
      <c r="AW57" s="13">
        <v>109.27774960912332</v>
      </c>
      <c r="AX57" s="1" t="s">
        <v>150</v>
      </c>
      <c r="AY57" s="17">
        <v>3.39784776902887</v>
      </c>
      <c r="AZ57" s="12">
        <v>100</v>
      </c>
      <c r="BA57" s="12">
        <v>0</v>
      </c>
      <c r="BB57" s="12">
        <v>0</v>
      </c>
      <c r="BC57" s="12">
        <v>0</v>
      </c>
      <c r="BD57" s="12">
        <v>100</v>
      </c>
      <c r="BE57" s="12">
        <v>0</v>
      </c>
      <c r="BF57" s="18">
        <v>64.665668056961024</v>
      </c>
      <c r="BG57" s="18">
        <v>32.503388165172836</v>
      </c>
      <c r="BH57" s="18">
        <v>2.8309437778661413</v>
      </c>
      <c r="BI57" s="15"/>
      <c r="BJ57" s="19">
        <f t="shared" ca="1" si="12"/>
        <v>0.91921073358772631</v>
      </c>
      <c r="BK57" s="18">
        <f t="shared" ca="1" si="13"/>
        <v>19.406280262766426</v>
      </c>
      <c r="BL57" s="17">
        <f t="shared" si="14"/>
        <v>3.0724056632830328</v>
      </c>
      <c r="BM57" s="17">
        <f t="shared" ca="1" si="15"/>
        <v>2.7707144985550238</v>
      </c>
      <c r="BN57" s="16">
        <f t="shared" si="16"/>
        <v>3.164248649274354</v>
      </c>
      <c r="BO57" s="15"/>
      <c r="BP57" s="2"/>
      <c r="BR57" s="5"/>
      <c r="CL57" s="4"/>
      <c r="CP57" s="5"/>
      <c r="DJ57" s="4"/>
    </row>
    <row r="58" spans="1:147" x14ac:dyDescent="0.2">
      <c r="A58">
        <v>2.25</v>
      </c>
      <c r="B58">
        <v>2.2000000000000002</v>
      </c>
      <c r="C58">
        <v>0.18557000000000001</v>
      </c>
      <c r="D58">
        <v>-0.12948000000000001</v>
      </c>
      <c r="E58">
        <v>-6.343E-2</v>
      </c>
      <c r="F58">
        <v>2.0003799999999998</v>
      </c>
      <c r="G58">
        <v>1.94723</v>
      </c>
      <c r="H58" s="15"/>
      <c r="I58" s="11">
        <f t="shared" si="0"/>
        <v>7.3818897637795269</v>
      </c>
      <c r="J58" s="10">
        <f t="shared" si="1"/>
        <v>-3.561889763779527</v>
      </c>
      <c r="K58" s="6">
        <v>98</v>
      </c>
      <c r="L58" s="10">
        <v>723.42519685039338</v>
      </c>
      <c r="M58" s="10">
        <v>580.11811023622045</v>
      </c>
      <c r="N58" s="10">
        <v>3.1988188976377949</v>
      </c>
      <c r="O58" s="10">
        <v>6.034397047970482</v>
      </c>
      <c r="P58" s="10">
        <v>6.0788887270216625</v>
      </c>
      <c r="Q58" s="10">
        <v>0.17716834222404595</v>
      </c>
      <c r="R58" s="10">
        <v>2.914485692697474</v>
      </c>
      <c r="S58" s="10">
        <v>3.0896999341097708</v>
      </c>
      <c r="T58" s="14" t="s">
        <v>33</v>
      </c>
      <c r="U58" s="6">
        <v>3</v>
      </c>
      <c r="V58" s="14" t="s">
        <v>33</v>
      </c>
      <c r="W58" s="6">
        <v>3</v>
      </c>
      <c r="X58" s="14" t="s">
        <v>151</v>
      </c>
      <c r="Y58" s="6">
        <v>4</v>
      </c>
      <c r="Z58" s="14" t="s">
        <v>118</v>
      </c>
      <c r="AA58" s="9">
        <v>5</v>
      </c>
      <c r="AB58" s="7">
        <v>66.779810915706548</v>
      </c>
      <c r="AC58" s="6">
        <v>30.531786885944399</v>
      </c>
      <c r="AD58" s="13">
        <v>2.6884021983490589</v>
      </c>
      <c r="AE58" s="8">
        <v>607.88887270216628</v>
      </c>
      <c r="AF58" s="6">
        <v>672.60895630546656</v>
      </c>
      <c r="AG58" s="6">
        <v>330.91665452662471</v>
      </c>
      <c r="AH58" s="6">
        <v>0</v>
      </c>
      <c r="AI58" s="6">
        <v>3.4311371042431151</v>
      </c>
      <c r="AJ58" s="6"/>
      <c r="AK58" s="6"/>
      <c r="AL58" s="6"/>
      <c r="AM58" s="6"/>
      <c r="AN58" s="6">
        <v>6.034397047970482</v>
      </c>
      <c r="AO58" s="6">
        <v>1.4389291546032543</v>
      </c>
      <c r="AP58" s="6">
        <v>2.6473332362129973</v>
      </c>
      <c r="AQ58" s="6">
        <v>111.47500000000001</v>
      </c>
      <c r="AR58" s="6"/>
      <c r="AS58" s="6"/>
      <c r="AT58" s="6">
        <v>12.552728028915713</v>
      </c>
      <c r="AU58" s="6">
        <v>1</v>
      </c>
      <c r="AV58" s="10"/>
      <c r="AW58" s="13">
        <v>100.89134344581997</v>
      </c>
      <c r="AX58" s="1" t="s">
        <v>150</v>
      </c>
      <c r="AY58" s="17">
        <v>3.5618897637795301</v>
      </c>
      <c r="AZ58" s="12">
        <v>100</v>
      </c>
      <c r="BA58" s="12">
        <v>0</v>
      </c>
      <c r="BB58" s="12">
        <v>0</v>
      </c>
      <c r="BC58" s="12">
        <v>0</v>
      </c>
      <c r="BD58" s="12">
        <v>100</v>
      </c>
      <c r="BE58" s="12">
        <v>0</v>
      </c>
      <c r="BF58" s="18">
        <v>66.779810915706548</v>
      </c>
      <c r="BG58" s="18">
        <v>30.531786885944399</v>
      </c>
      <c r="BH58" s="18">
        <v>2.6884021983490589</v>
      </c>
      <c r="BI58" s="15"/>
      <c r="BJ58" s="19">
        <f t="shared" ca="1" si="12"/>
        <v>0.93003314725155095</v>
      </c>
      <c r="BK58" s="18">
        <f t="shared" ca="1" si="13"/>
        <v>18.001821003744716</v>
      </c>
      <c r="BL58" s="17">
        <f t="shared" si="14"/>
        <v>3.0988785064339055</v>
      </c>
      <c r="BM58" s="17">
        <f t="shared" ca="1" si="15"/>
        <v>2.7987576326112182</v>
      </c>
      <c r="BN58" s="16">
        <f t="shared" si="16"/>
        <v>3.1921594169263869</v>
      </c>
      <c r="BO58" s="15"/>
      <c r="BP58" s="2"/>
      <c r="BR58" s="5"/>
      <c r="CL58" s="4"/>
      <c r="CP58" s="5"/>
      <c r="DJ58" s="4"/>
    </row>
    <row r="59" spans="1:147" x14ac:dyDescent="0.2">
      <c r="A59">
        <v>2.2999999999999998</v>
      </c>
      <c r="B59">
        <v>2.2000000000000002</v>
      </c>
      <c r="C59">
        <v>0.19492000000000001</v>
      </c>
      <c r="D59">
        <v>-0.12978999999999999</v>
      </c>
      <c r="E59">
        <v>-6.4420000000000005E-2</v>
      </c>
      <c r="F59">
        <v>1.9957</v>
      </c>
      <c r="G59">
        <v>1.94293</v>
      </c>
      <c r="H59" s="15"/>
      <c r="I59" s="11">
        <f t="shared" si="0"/>
        <v>7.5459317585301831</v>
      </c>
      <c r="J59" s="10">
        <f t="shared" si="1"/>
        <v>-3.7259317585301832</v>
      </c>
      <c r="K59" s="6">
        <v>98</v>
      </c>
      <c r="L59" s="10">
        <v>739.50131233595766</v>
      </c>
      <c r="M59" s="10">
        <v>585.95800524934384</v>
      </c>
      <c r="N59" s="10">
        <v>3.2699037620297462</v>
      </c>
      <c r="O59" s="10">
        <v>8.5003766108430323</v>
      </c>
      <c r="P59" s="10">
        <v>8.5410514127485744</v>
      </c>
      <c r="Q59" s="10">
        <v>0.17501029954862549</v>
      </c>
      <c r="R59" s="10">
        <v>2.0490486603019504</v>
      </c>
      <c r="S59" s="10">
        <v>2.8246390212182035</v>
      </c>
      <c r="T59" s="14" t="s">
        <v>153</v>
      </c>
      <c r="U59" s="6">
        <v>5</v>
      </c>
      <c r="V59" s="14" t="s">
        <v>33</v>
      </c>
      <c r="W59" s="6">
        <v>3</v>
      </c>
      <c r="X59" s="14" t="s">
        <v>151</v>
      </c>
      <c r="Y59" s="6">
        <v>4</v>
      </c>
      <c r="Z59" s="14" t="s">
        <v>118</v>
      </c>
      <c r="AA59" s="9">
        <v>5</v>
      </c>
      <c r="AB59" s="7">
        <v>38.451189670411232</v>
      </c>
      <c r="AC59" s="6">
        <v>54.344124907450677</v>
      </c>
      <c r="AD59" s="13">
        <v>7.2046854221380947</v>
      </c>
      <c r="AE59" s="8">
        <v>854.10514127485749</v>
      </c>
      <c r="AF59" s="6">
        <v>961.32950077418775</v>
      </c>
      <c r="AG59" s="6">
        <v>515.57885595614312</v>
      </c>
      <c r="AH59" s="6">
        <v>0</v>
      </c>
      <c r="AI59" s="6">
        <v>4.8803135785591287</v>
      </c>
      <c r="AJ59" s="6"/>
      <c r="AK59" s="6"/>
      <c r="AL59" s="6"/>
      <c r="AM59" s="6"/>
      <c r="AN59" s="6">
        <v>4.2501883054215162</v>
      </c>
      <c r="AO59" s="6">
        <v>1.8487762289865302</v>
      </c>
      <c r="AP59" s="6">
        <v>4.1246308476491444</v>
      </c>
      <c r="AQ59" s="6">
        <v>114.66</v>
      </c>
      <c r="AR59" s="6"/>
      <c r="AS59" s="6"/>
      <c r="AT59" s="6">
        <v>17.84763356358944</v>
      </c>
      <c r="AU59" s="6">
        <v>1</v>
      </c>
      <c r="AV59" s="10"/>
      <c r="AW59" s="13">
        <v>144.19942511612817</v>
      </c>
      <c r="AX59" s="1" t="s">
        <v>150</v>
      </c>
      <c r="AY59" s="17">
        <v>3.7259317585301801</v>
      </c>
      <c r="AZ59" s="12">
        <v>0</v>
      </c>
      <c r="BA59" s="12">
        <v>100</v>
      </c>
      <c r="BB59" s="12">
        <v>0</v>
      </c>
      <c r="BC59" s="12">
        <v>0</v>
      </c>
      <c r="BD59" s="12">
        <v>100</v>
      </c>
      <c r="BE59" s="12">
        <v>0</v>
      </c>
      <c r="BF59" s="18">
        <v>38.451189670411232</v>
      </c>
      <c r="BG59" s="18">
        <v>54.344124907450677</v>
      </c>
      <c r="BH59" s="18">
        <v>7.2046854221380947</v>
      </c>
      <c r="BI59" s="15"/>
      <c r="BJ59" s="19">
        <f t="shared" ca="1" si="12"/>
        <v>0.85939865248998293</v>
      </c>
      <c r="BK59" s="18">
        <f t="shared" ca="1" si="13"/>
        <v>23.277329464351258</v>
      </c>
      <c r="BL59" s="17">
        <f t="shared" si="14"/>
        <v>2.1417679358783164</v>
      </c>
      <c r="BM59" s="17">
        <f t="shared" ca="1" si="15"/>
        <v>2.6130031067582444</v>
      </c>
      <c r="BN59" s="16">
        <f t="shared" si="16"/>
        <v>2.9864183815648877</v>
      </c>
      <c r="BO59" s="15"/>
      <c r="BP59" s="2"/>
      <c r="BR59" s="5"/>
      <c r="CL59" s="4"/>
      <c r="CP59" s="5"/>
      <c r="DJ59" s="4"/>
      <c r="EQ59" s="1" t="s">
        <v>157</v>
      </c>
    </row>
    <row r="60" spans="1:147" x14ac:dyDescent="0.2">
      <c r="A60">
        <v>2.35</v>
      </c>
      <c r="B60">
        <v>2.2000000000000002</v>
      </c>
      <c r="C60">
        <v>0.19127</v>
      </c>
      <c r="D60">
        <v>-0.13643</v>
      </c>
      <c r="E60">
        <v>-6.4579999999999999E-2</v>
      </c>
      <c r="F60">
        <v>1.99078</v>
      </c>
      <c r="G60">
        <v>1.94285</v>
      </c>
      <c r="H60" s="15"/>
      <c r="I60" s="11">
        <f t="shared" si="0"/>
        <v>7.7099737532808401</v>
      </c>
      <c r="J60" s="10">
        <f t="shared" si="1"/>
        <v>-3.8899737532808403</v>
      </c>
      <c r="K60" s="6">
        <v>98</v>
      </c>
      <c r="L60" s="10">
        <v>755.57742782152206</v>
      </c>
      <c r="M60" s="10">
        <v>591.79790026246724</v>
      </c>
      <c r="N60" s="10">
        <v>3.340988626421697</v>
      </c>
      <c r="O60" s="10">
        <v>7.5377214873687182</v>
      </c>
      <c r="P60" s="10">
        <v>7.5777794202406215</v>
      </c>
      <c r="Q60" s="10">
        <v>0.12878641772671329</v>
      </c>
      <c r="R60" s="10">
        <v>1.6995271382895951</v>
      </c>
      <c r="S60" s="10">
        <v>2.7818008938821945</v>
      </c>
      <c r="T60" s="14" t="s">
        <v>153</v>
      </c>
      <c r="U60" s="6">
        <v>5</v>
      </c>
      <c r="V60" s="14" t="s">
        <v>33</v>
      </c>
      <c r="W60" s="6">
        <v>3</v>
      </c>
      <c r="X60" s="14" t="s">
        <v>151</v>
      </c>
      <c r="Y60" s="6">
        <v>4</v>
      </c>
      <c r="Z60" s="14" t="s">
        <v>118</v>
      </c>
      <c r="AA60" s="9">
        <v>5</v>
      </c>
      <c r="AB60" s="7">
        <v>34.608374630517311</v>
      </c>
      <c r="AC60" s="6">
        <v>56.805042556634675</v>
      </c>
      <c r="AD60" s="13">
        <v>8.5865828128480146</v>
      </c>
      <c r="AE60" s="8">
        <v>757.7779420240621</v>
      </c>
      <c r="AF60" s="6">
        <v>847.05773015645411</v>
      </c>
      <c r="AG60" s="6">
        <v>443.3334565180466</v>
      </c>
      <c r="AH60" s="6">
        <v>0</v>
      </c>
      <c r="AI60" s="6">
        <v>5.8839895961084823</v>
      </c>
      <c r="AJ60" s="6"/>
      <c r="AK60" s="6"/>
      <c r="AL60" s="6"/>
      <c r="AM60" s="6"/>
      <c r="AN60" s="6">
        <v>3.7688607436843591</v>
      </c>
      <c r="AO60" s="6">
        <v>1.637249326907652</v>
      </c>
      <c r="AP60" s="6">
        <v>3.5466676521443725</v>
      </c>
      <c r="AQ60" s="6">
        <v>114.66</v>
      </c>
      <c r="AR60" s="6"/>
      <c r="AS60" s="6"/>
      <c r="AT60" s="6">
        <v>15.277995943009191</v>
      </c>
      <c r="AU60" s="6">
        <v>1</v>
      </c>
      <c r="AV60" s="10"/>
      <c r="AW60" s="13">
        <v>127.05865952346811</v>
      </c>
      <c r="AX60" s="1" t="s">
        <v>150</v>
      </c>
      <c r="AY60" s="17">
        <v>3.8899737532808398</v>
      </c>
      <c r="AZ60" s="12">
        <v>0</v>
      </c>
      <c r="BA60" s="12">
        <v>100</v>
      </c>
      <c r="BB60" s="12">
        <v>0</v>
      </c>
      <c r="BC60" s="12">
        <v>0</v>
      </c>
      <c r="BD60" s="12">
        <v>100</v>
      </c>
      <c r="BE60" s="12">
        <v>0</v>
      </c>
      <c r="BF60" s="18">
        <v>34.608374630517311</v>
      </c>
      <c r="BG60" s="18">
        <v>56.805042556634675</v>
      </c>
      <c r="BH60" s="18">
        <v>8.5865828128480146</v>
      </c>
      <c r="BI60" s="15"/>
      <c r="BJ60" s="19">
        <f t="shared" ca="1" si="12"/>
        <v>0.86036294791285561</v>
      </c>
      <c r="BK60" s="18">
        <f t="shared" ca="1" si="13"/>
        <v>20.361365598289098</v>
      </c>
      <c r="BL60" s="17">
        <f t="shared" si="14"/>
        <v>1.7887025550392854</v>
      </c>
      <c r="BM60" s="17">
        <f t="shared" ca="1" si="15"/>
        <v>2.6151719147227013</v>
      </c>
      <c r="BN60" s="16">
        <f t="shared" si="16"/>
        <v>2.9909316977001787</v>
      </c>
      <c r="BO60" s="15"/>
      <c r="BP60" s="2"/>
      <c r="BR60" s="5"/>
      <c r="CL60" s="4"/>
      <c r="CP60" s="5"/>
      <c r="DJ60" s="4"/>
    </row>
    <row r="61" spans="1:147" x14ac:dyDescent="0.2">
      <c r="A61">
        <v>2.4</v>
      </c>
      <c r="B61">
        <v>2.2999999999999998</v>
      </c>
      <c r="C61">
        <v>0.20585000000000001</v>
      </c>
      <c r="D61">
        <v>-0.13680999999999999</v>
      </c>
      <c r="E61">
        <v>-6.5390000000000004E-2</v>
      </c>
      <c r="F61">
        <v>1.98963</v>
      </c>
      <c r="G61">
        <v>1.93943</v>
      </c>
      <c r="H61" s="15"/>
      <c r="I61" s="11">
        <f t="shared" si="0"/>
        <v>7.8740157480314954</v>
      </c>
      <c r="J61" s="10">
        <f t="shared" si="1"/>
        <v>-4.054015748031496</v>
      </c>
      <c r="K61" s="6">
        <v>98</v>
      </c>
      <c r="L61" s="10">
        <v>771.65354330708624</v>
      </c>
      <c r="M61" s="10">
        <v>597.63779527559052</v>
      </c>
      <c r="N61" s="10">
        <v>3.4120734908136479</v>
      </c>
      <c r="O61" s="10">
        <v>11.383067158671588</v>
      </c>
      <c r="P61" s="10">
        <v>11.420002192060696</v>
      </c>
      <c r="Q61" s="10">
        <v>0.12614107509232678</v>
      </c>
      <c r="R61" s="10">
        <v>1.1045626171597529</v>
      </c>
      <c r="S61" s="10">
        <v>2.564932874243639</v>
      </c>
      <c r="T61" s="14" t="s">
        <v>34</v>
      </c>
      <c r="U61" s="6">
        <v>6</v>
      </c>
      <c r="V61" s="14" t="s">
        <v>151</v>
      </c>
      <c r="W61" s="6">
        <v>4</v>
      </c>
      <c r="X61" s="14" t="s">
        <v>154</v>
      </c>
      <c r="Y61" s="6">
        <v>5</v>
      </c>
      <c r="Z61" s="14" t="s">
        <v>118</v>
      </c>
      <c r="AA61" s="9">
        <v>5</v>
      </c>
      <c r="AB61" s="7">
        <v>15.868559665642984</v>
      </c>
      <c r="AC61" s="6">
        <v>62.453908993364351</v>
      </c>
      <c r="AD61" s="13">
        <v>21.677531340992662</v>
      </c>
      <c r="AE61" s="8">
        <v>1142.0002192060697</v>
      </c>
      <c r="AF61" s="6">
        <v>1298.1382847537827</v>
      </c>
      <c r="AG61" s="6">
        <v>731.50016440455215</v>
      </c>
      <c r="AH61" s="6">
        <v>0</v>
      </c>
      <c r="AI61" s="6">
        <v>9.0533572697886253</v>
      </c>
      <c r="AJ61" s="6"/>
      <c r="AK61" s="6"/>
      <c r="AL61" s="6"/>
      <c r="AM61" s="6"/>
      <c r="AN61" s="6">
        <v>4.5532268634686357</v>
      </c>
      <c r="AO61" s="6">
        <v>2.2365278700784077</v>
      </c>
      <c r="AP61" s="6">
        <v>5.8520013152364179</v>
      </c>
      <c r="AQ61" s="6">
        <v>114.66</v>
      </c>
      <c r="AR61" s="6"/>
      <c r="AS61" s="6"/>
      <c r="AT61" s="6">
        <v>23.396138712468062</v>
      </c>
      <c r="AU61" s="6">
        <v>1</v>
      </c>
      <c r="AV61" s="10"/>
      <c r="AW61" s="13">
        <v>194.72074271306741</v>
      </c>
      <c r="AX61" s="1" t="s">
        <v>150</v>
      </c>
      <c r="AY61" s="17">
        <v>4.0540157480315004</v>
      </c>
      <c r="AZ61" s="12">
        <v>0</v>
      </c>
      <c r="BA61" s="12">
        <v>100</v>
      </c>
      <c r="BB61" s="12">
        <v>0</v>
      </c>
      <c r="BC61" s="12">
        <v>0</v>
      </c>
      <c r="BD61" s="12">
        <v>100</v>
      </c>
      <c r="BE61" s="12">
        <v>0</v>
      </c>
      <c r="BF61" s="18">
        <v>15.868559665642984</v>
      </c>
      <c r="BG61" s="18">
        <v>62.453908993364351</v>
      </c>
      <c r="BH61" s="18">
        <v>21.677531340992662</v>
      </c>
      <c r="BI61" s="15"/>
      <c r="BJ61" s="19">
        <f t="shared" ca="1" si="12"/>
        <v>0.77663132002293844</v>
      </c>
      <c r="BK61" s="18">
        <f t="shared" ca="1" si="13"/>
        <v>27.829274062008192</v>
      </c>
      <c r="BL61" s="17">
        <f t="shared" si="14"/>
        <v>1.1431853336229836</v>
      </c>
      <c r="BM61" s="17">
        <f t="shared" ca="1" si="15"/>
        <v>2.3950417113674991</v>
      </c>
      <c r="BN61" s="16">
        <f t="shared" si="16"/>
        <v>2.7454939513641992</v>
      </c>
      <c r="BO61" s="15"/>
      <c r="BP61" s="2"/>
      <c r="BR61" s="5"/>
      <c r="CL61" s="4"/>
      <c r="CP61" s="5"/>
      <c r="DJ61" s="4"/>
    </row>
    <row r="62" spans="1:147" x14ac:dyDescent="0.2">
      <c r="A62">
        <v>2.4500000000000002</v>
      </c>
      <c r="B62">
        <v>2.2999999999999998</v>
      </c>
      <c r="C62">
        <v>0.20841000000000001</v>
      </c>
      <c r="D62">
        <v>-0.13073000000000001</v>
      </c>
      <c r="E62">
        <v>-6.5519999999999995E-2</v>
      </c>
      <c r="F62">
        <v>1.9889300000000001</v>
      </c>
      <c r="G62">
        <v>1.9400299999999999</v>
      </c>
      <c r="H62" s="15"/>
      <c r="I62" s="11">
        <f t="shared" si="0"/>
        <v>8.0380577427821525</v>
      </c>
      <c r="J62" s="10">
        <f t="shared" si="1"/>
        <v>-4.2180577427821522</v>
      </c>
      <c r="K62" s="6">
        <v>98</v>
      </c>
      <c r="L62" s="10">
        <v>787.72965879265064</v>
      </c>
      <c r="M62" s="10">
        <v>603.47769028871392</v>
      </c>
      <c r="N62" s="10">
        <v>3.4831583552055991</v>
      </c>
      <c r="O62" s="10">
        <v>12.058244450752204</v>
      </c>
      <c r="P62" s="10">
        <v>12.094678278051481</v>
      </c>
      <c r="Q62" s="10">
        <v>0.16846655724251128</v>
      </c>
      <c r="R62" s="10">
        <v>1.3928982100187965</v>
      </c>
      <c r="S62" s="10">
        <v>2.5301268957831327</v>
      </c>
      <c r="T62" s="14" t="s">
        <v>153</v>
      </c>
      <c r="U62" s="6">
        <v>5</v>
      </c>
      <c r="V62" s="14" t="s">
        <v>151</v>
      </c>
      <c r="W62" s="6">
        <v>4</v>
      </c>
      <c r="X62" s="14" t="s">
        <v>154</v>
      </c>
      <c r="Y62" s="6">
        <v>5</v>
      </c>
      <c r="Z62" s="14" t="s">
        <v>118</v>
      </c>
      <c r="AA62" s="9">
        <v>5</v>
      </c>
      <c r="AB62" s="7">
        <v>18.672072169799762</v>
      </c>
      <c r="AC62" s="6">
        <v>62.625428536880811</v>
      </c>
      <c r="AD62" s="13">
        <v>18.702499293319427</v>
      </c>
      <c r="AE62" s="8">
        <v>1209.4678278051481</v>
      </c>
      <c r="AF62" s="6">
        <v>1376.5662880770772</v>
      </c>
      <c r="AG62" s="6">
        <v>782.10087085386101</v>
      </c>
      <c r="AH62" s="6">
        <v>0</v>
      </c>
      <c r="AI62" s="6">
        <v>7.1792755048949735</v>
      </c>
      <c r="AJ62" s="6"/>
      <c r="AK62" s="6"/>
      <c r="AL62" s="6"/>
      <c r="AM62" s="6"/>
      <c r="AN62" s="6">
        <v>6.0291222253761019</v>
      </c>
      <c r="AO62" s="6">
        <v>2.4146996141181911</v>
      </c>
      <c r="AP62" s="6">
        <v>6.2568069668308883</v>
      </c>
      <c r="AQ62" s="6">
        <v>114.66</v>
      </c>
      <c r="AR62" s="6"/>
      <c r="AS62" s="6"/>
      <c r="AT62" s="6">
        <v>24.349586053241609</v>
      </c>
      <c r="AU62" s="6">
        <v>1</v>
      </c>
      <c r="AV62" s="10"/>
      <c r="AW62" s="13">
        <v>206.48494321156156</v>
      </c>
      <c r="AX62" s="1" t="s">
        <v>150</v>
      </c>
      <c r="AY62" s="17">
        <v>4.2180577427821504</v>
      </c>
      <c r="AZ62" s="12">
        <v>0</v>
      </c>
      <c r="BA62" s="12">
        <v>100</v>
      </c>
      <c r="BB62" s="12">
        <v>0</v>
      </c>
      <c r="BC62" s="12">
        <v>0</v>
      </c>
      <c r="BD62" s="12">
        <v>100</v>
      </c>
      <c r="BE62" s="12">
        <v>0</v>
      </c>
      <c r="BF62" s="18">
        <v>18.672072169799762</v>
      </c>
      <c r="BG62" s="18">
        <v>62.625428536880811</v>
      </c>
      <c r="BH62" s="18">
        <v>18.702499293319427</v>
      </c>
      <c r="BI62" s="15"/>
      <c r="BJ62" s="19">
        <f t="shared" ca="1" si="12"/>
        <v>0.78865824379191718</v>
      </c>
      <c r="BK62" s="18">
        <f t="shared" ca="1" si="13"/>
        <v>29.734524262038505</v>
      </c>
      <c r="BL62" s="17">
        <f t="shared" si="14"/>
        <v>1.4397850028270824</v>
      </c>
      <c r="BM62" s="17">
        <f t="shared" ca="1" si="15"/>
        <v>2.4262462892692422</v>
      </c>
      <c r="BN62" s="16">
        <f t="shared" si="16"/>
        <v>2.7715434462034367</v>
      </c>
      <c r="BO62" s="15"/>
      <c r="BP62" s="2"/>
      <c r="BR62" s="5"/>
      <c r="CL62" s="4"/>
      <c r="CP62" s="5"/>
      <c r="DJ62" s="4"/>
    </row>
    <row r="63" spans="1:147" x14ac:dyDescent="0.2">
      <c r="A63">
        <v>2.5</v>
      </c>
      <c r="B63">
        <v>2.2999999999999998</v>
      </c>
      <c r="C63">
        <v>0.19167000000000001</v>
      </c>
      <c r="D63">
        <v>-0.12587999999999999</v>
      </c>
      <c r="E63">
        <v>-6.4689999999999998E-2</v>
      </c>
      <c r="F63">
        <v>1.9863999999999999</v>
      </c>
      <c r="G63">
        <v>1.93988</v>
      </c>
      <c r="H63" s="15"/>
      <c r="I63" s="11">
        <f t="shared" si="0"/>
        <v>8.2020997375328086</v>
      </c>
      <c r="J63" s="10">
        <f t="shared" si="1"/>
        <v>-4.3820997375328083</v>
      </c>
      <c r="K63" s="6">
        <v>98</v>
      </c>
      <c r="L63" s="10">
        <v>803.80577427821493</v>
      </c>
      <c r="M63" s="10">
        <v>609.31758530183731</v>
      </c>
      <c r="N63" s="10">
        <v>3.5542432195975504</v>
      </c>
      <c r="O63" s="10">
        <v>7.6432179392563171</v>
      </c>
      <c r="P63" s="10">
        <v>7.6828517746675944</v>
      </c>
      <c r="Q63" s="10">
        <v>0.20222948297086593</v>
      </c>
      <c r="R63" s="10">
        <v>2.6322189845920279</v>
      </c>
      <c r="S63" s="10">
        <v>2.7523496813386874</v>
      </c>
      <c r="T63" s="14" t="s">
        <v>153</v>
      </c>
      <c r="U63" s="6">
        <v>4</v>
      </c>
      <c r="V63" s="14" t="s">
        <v>33</v>
      </c>
      <c r="W63" s="6">
        <v>3</v>
      </c>
      <c r="X63" s="14" t="s">
        <v>151</v>
      </c>
      <c r="Y63" s="6">
        <v>4</v>
      </c>
      <c r="Z63" s="14" t="s">
        <v>118</v>
      </c>
      <c r="AA63" s="9">
        <v>5</v>
      </c>
      <c r="AB63" s="7">
        <v>53.97317752850357</v>
      </c>
      <c r="AC63" s="6">
        <v>42.161694387551513</v>
      </c>
      <c r="AD63" s="13">
        <v>3.8651280839449189</v>
      </c>
      <c r="AE63" s="8">
        <v>768.28517746675948</v>
      </c>
      <c r="AF63" s="6">
        <v>856.58222206217488</v>
      </c>
      <c r="AG63" s="6">
        <v>451.21388310006955</v>
      </c>
      <c r="AH63" s="6">
        <v>0</v>
      </c>
      <c r="AI63" s="6">
        <v>3.7990760109763122</v>
      </c>
      <c r="AJ63" s="6"/>
      <c r="AK63" s="6"/>
      <c r="AL63" s="6"/>
      <c r="AM63" s="6"/>
      <c r="AN63" s="6">
        <v>5.0954786261708778</v>
      </c>
      <c r="AO63" s="6">
        <v>1.7608969656764923</v>
      </c>
      <c r="AP63" s="6">
        <v>3.6097110648005568</v>
      </c>
      <c r="AQ63" s="6">
        <v>114.66</v>
      </c>
      <c r="AR63" s="6"/>
      <c r="AS63" s="6"/>
      <c r="AT63" s="6">
        <v>14.48603350732699</v>
      </c>
      <c r="AU63" s="6">
        <v>1</v>
      </c>
      <c r="AV63" s="10"/>
      <c r="AW63" s="13">
        <v>128.48733330932623</v>
      </c>
      <c r="AX63" s="1" t="s">
        <v>150</v>
      </c>
      <c r="AY63" s="17">
        <v>4.3820997375328101</v>
      </c>
      <c r="AZ63" s="12">
        <v>100</v>
      </c>
      <c r="BA63" s="12">
        <v>0</v>
      </c>
      <c r="BB63" s="12">
        <v>0</v>
      </c>
      <c r="BC63" s="12">
        <v>0</v>
      </c>
      <c r="BD63" s="12">
        <v>100</v>
      </c>
      <c r="BE63" s="12">
        <v>0</v>
      </c>
      <c r="BF63" s="18">
        <v>53.97317752850357</v>
      </c>
      <c r="BG63" s="18">
        <v>42.161694387551513</v>
      </c>
      <c r="BH63" s="18">
        <v>3.8651280839449189</v>
      </c>
      <c r="BI63" s="15"/>
      <c r="BJ63" s="19">
        <f t="shared" ca="1" si="12"/>
        <v>0.89903099253625562</v>
      </c>
      <c r="BK63" s="18">
        <f t="shared" ca="1" si="13"/>
        <v>21.071737179485947</v>
      </c>
      <c r="BL63" s="17">
        <f t="shared" si="14"/>
        <v>2.7775154872638117</v>
      </c>
      <c r="BM63" s="17">
        <f t="shared" ca="1" si="15"/>
        <v>2.7155763920406955</v>
      </c>
      <c r="BN63" s="16">
        <f t="shared" si="16"/>
        <v>3.0824707251328767</v>
      </c>
      <c r="BO63" s="15"/>
      <c r="BP63" s="2"/>
      <c r="BR63" s="5"/>
      <c r="CL63" s="4"/>
      <c r="CP63" s="5"/>
      <c r="DJ63" s="4"/>
    </row>
    <row r="64" spans="1:147" x14ac:dyDescent="0.2">
      <c r="A64">
        <v>2.5499999999999998</v>
      </c>
      <c r="B64">
        <v>2.2999999999999998</v>
      </c>
      <c r="C64">
        <v>0.18304999999999999</v>
      </c>
      <c r="D64">
        <v>-0.1207</v>
      </c>
      <c r="E64">
        <v>-6.2269999999999999E-2</v>
      </c>
      <c r="F64">
        <v>1.9833000000000001</v>
      </c>
      <c r="G64">
        <v>1.9428000000000001</v>
      </c>
      <c r="H64" s="15"/>
      <c r="I64" s="11">
        <f t="shared" si="0"/>
        <v>8.366141732283463</v>
      </c>
      <c r="J64" s="10">
        <f t="shared" si="1"/>
        <v>-4.5461417322834627</v>
      </c>
      <c r="K64" s="6">
        <v>98</v>
      </c>
      <c r="L64" s="10">
        <v>819.8818897637791</v>
      </c>
      <c r="M64" s="10">
        <v>615.15748031496059</v>
      </c>
      <c r="N64" s="10">
        <v>3.6253280839895003</v>
      </c>
      <c r="O64" s="10">
        <v>5.3697694010786234</v>
      </c>
      <c r="P64" s="10">
        <v>5.4187333806236833</v>
      </c>
      <c r="Q64" s="10">
        <v>0.23828967993434555</v>
      </c>
      <c r="R64" s="10">
        <v>4.3975162311255662</v>
      </c>
      <c r="S64" s="10">
        <v>3.4002763572958492</v>
      </c>
      <c r="T64" s="14" t="s">
        <v>33</v>
      </c>
      <c r="U64" s="6">
        <v>3</v>
      </c>
      <c r="V64" s="14" t="s">
        <v>33</v>
      </c>
      <c r="W64" s="6">
        <v>3</v>
      </c>
      <c r="X64" s="14" t="s">
        <v>33</v>
      </c>
      <c r="Y64" s="6">
        <v>3</v>
      </c>
      <c r="Z64" s="14" t="s">
        <v>119</v>
      </c>
      <c r="AA64" s="9">
        <v>4</v>
      </c>
      <c r="AB64" s="7">
        <v>97.81</v>
      </c>
      <c r="AC64" s="6">
        <v>1.8400000000000034</v>
      </c>
      <c r="AD64" s="13">
        <v>0.35</v>
      </c>
      <c r="AE64" s="8">
        <v>541.87333806236825</v>
      </c>
      <c r="AF64" s="6">
        <v>589.26969832256395</v>
      </c>
      <c r="AG64" s="6">
        <v>281.40500354677624</v>
      </c>
      <c r="AH64" s="6">
        <v>0</v>
      </c>
      <c r="AI64" s="6">
        <v>2.274010935814204</v>
      </c>
      <c r="AJ64" s="6"/>
      <c r="AK64" s="6"/>
      <c r="AL64" s="6"/>
      <c r="AM64" s="6"/>
      <c r="AN64" s="6">
        <v>5.3697694010786234</v>
      </c>
      <c r="AO64" s="6">
        <v>1.4100853827365554</v>
      </c>
      <c r="AP64" s="6">
        <v>2.2512400283742098</v>
      </c>
      <c r="AQ64" s="6">
        <v>111.47500000000001</v>
      </c>
      <c r="AR64" s="6"/>
      <c r="AS64" s="6"/>
      <c r="AT64" s="6">
        <v>9.5794728371469375</v>
      </c>
      <c r="AU64" s="6">
        <v>1</v>
      </c>
      <c r="AV64" s="10"/>
      <c r="AW64" s="13">
        <v>88.390454748384599</v>
      </c>
      <c r="AX64" s="1" t="s">
        <v>150</v>
      </c>
      <c r="AY64" s="17">
        <v>4.5461417322834601</v>
      </c>
      <c r="AZ64" s="12">
        <v>100</v>
      </c>
      <c r="BA64" s="12">
        <v>0</v>
      </c>
      <c r="BB64" s="12">
        <v>0</v>
      </c>
      <c r="BC64" s="12">
        <v>0</v>
      </c>
      <c r="BD64" s="12">
        <v>100</v>
      </c>
      <c r="BE64" s="12">
        <v>0</v>
      </c>
      <c r="BF64" s="18">
        <v>97.81</v>
      </c>
      <c r="BG64" s="18">
        <v>1.8400000000000034</v>
      </c>
      <c r="BH64" s="18">
        <v>0.35</v>
      </c>
      <c r="BI64" s="15"/>
      <c r="BJ64" s="19">
        <f t="shared" ca="1" si="12"/>
        <v>0.98988323111623688</v>
      </c>
      <c r="BK64" s="18">
        <f t="shared" ca="1" si="13"/>
        <v>16.082015633142021</v>
      </c>
      <c r="BL64" s="17">
        <f t="shared" si="14"/>
        <v>4.7574277231764599</v>
      </c>
      <c r="BM64" s="17">
        <f t="shared" ca="1" si="15"/>
        <v>2.9536715599975634</v>
      </c>
      <c r="BN64" s="16">
        <f t="shared" si="16"/>
        <v>3.331203476759292</v>
      </c>
      <c r="BO64" s="15"/>
      <c r="BP64" s="2"/>
      <c r="BR64" s="5"/>
      <c r="CL64" s="4"/>
      <c r="CP64" s="5"/>
      <c r="DJ64" s="4"/>
    </row>
    <row r="65" spans="1:131" x14ac:dyDescent="0.2">
      <c r="A65">
        <v>2.6</v>
      </c>
      <c r="B65">
        <v>2.2999999999999998</v>
      </c>
      <c r="C65">
        <v>0.18209</v>
      </c>
      <c r="D65">
        <v>-0.12019000000000001</v>
      </c>
      <c r="E65">
        <v>-6.0789999999999997E-2</v>
      </c>
      <c r="F65">
        <v>1.9811799999999999</v>
      </c>
      <c r="G65">
        <v>1.94</v>
      </c>
      <c r="H65" s="15"/>
      <c r="I65" s="11">
        <f t="shared" si="0"/>
        <v>8.530183727034121</v>
      </c>
      <c r="J65" s="10">
        <f t="shared" si="1"/>
        <v>-4.7101837270341207</v>
      </c>
      <c r="K65" s="6">
        <v>98</v>
      </c>
      <c r="L65" s="10">
        <v>835.95800524934361</v>
      </c>
      <c r="M65" s="10">
        <v>620.99737532808399</v>
      </c>
      <c r="N65" s="10">
        <v>3.6964129483814525</v>
      </c>
      <c r="O65" s="10">
        <v>5.1165779165483958</v>
      </c>
      <c r="P65" s="10">
        <v>5.1712479346546125</v>
      </c>
      <c r="Q65" s="10">
        <v>0.2418400082068117</v>
      </c>
      <c r="R65" s="10">
        <v>4.6766276005863983</v>
      </c>
      <c r="S65" s="10">
        <v>3.7965290351539482</v>
      </c>
      <c r="T65" s="14" t="s">
        <v>33</v>
      </c>
      <c r="U65" s="6">
        <v>3</v>
      </c>
      <c r="V65" s="14" t="s">
        <v>33</v>
      </c>
      <c r="W65" s="6">
        <v>3</v>
      </c>
      <c r="X65" s="14" t="s">
        <v>33</v>
      </c>
      <c r="Y65" s="6">
        <v>3</v>
      </c>
      <c r="Z65" s="14" t="s">
        <v>119</v>
      </c>
      <c r="AA65" s="9">
        <v>4</v>
      </c>
      <c r="AB65" s="7">
        <v>97.81</v>
      </c>
      <c r="AC65" s="6">
        <v>1.8400000000000034</v>
      </c>
      <c r="AD65" s="13">
        <v>0.35</v>
      </c>
      <c r="AE65" s="8">
        <v>517.12479346546127</v>
      </c>
      <c r="AF65" s="6">
        <v>559.20810965058126</v>
      </c>
      <c r="AG65" s="6">
        <v>262.84359509909592</v>
      </c>
      <c r="AH65" s="6">
        <v>2.0595309278913407</v>
      </c>
      <c r="AI65" s="6">
        <v>2.1382929867552654</v>
      </c>
      <c r="AJ65" s="6"/>
      <c r="AK65" s="6"/>
      <c r="AL65" s="6"/>
      <c r="AM65" s="6"/>
      <c r="AN65" s="6">
        <v>5.1165779165483958</v>
      </c>
      <c r="AO65" s="6">
        <v>1.3731638363893199</v>
      </c>
      <c r="AP65" s="6">
        <v>2.1027487607927675</v>
      </c>
      <c r="AQ65" s="6">
        <v>111.47500000000001</v>
      </c>
      <c r="AR65" s="6"/>
      <c r="AS65" s="6"/>
      <c r="AT65" s="6">
        <v>8.8840113295525356</v>
      </c>
      <c r="AU65" s="6">
        <v>1</v>
      </c>
      <c r="AV65" s="10"/>
      <c r="AW65" s="13">
        <v>83.881216447587178</v>
      </c>
      <c r="AX65" s="1" t="s">
        <v>150</v>
      </c>
      <c r="AY65" s="17">
        <v>4.7101837270341198</v>
      </c>
      <c r="AZ65" s="12">
        <v>100</v>
      </c>
      <c r="BA65" s="12">
        <v>0</v>
      </c>
      <c r="BB65" s="12">
        <v>0</v>
      </c>
      <c r="BC65" s="12">
        <v>0</v>
      </c>
      <c r="BD65" s="12">
        <v>100</v>
      </c>
      <c r="BE65" s="12">
        <v>0</v>
      </c>
      <c r="BF65" s="18">
        <v>97.81</v>
      </c>
      <c r="BG65" s="18">
        <v>1.8400000000000034</v>
      </c>
      <c r="BH65" s="18">
        <v>0.35</v>
      </c>
      <c r="BI65" s="15"/>
      <c r="BJ65" s="19">
        <f t="shared" ca="1" si="12"/>
        <v>1</v>
      </c>
      <c r="BK65" s="18">
        <f t="shared" ca="1" si="13"/>
        <v>15.308499265455687</v>
      </c>
      <c r="BL65" s="17">
        <f t="shared" si="14"/>
        <v>5.0878671429081344</v>
      </c>
      <c r="BM65" s="17">
        <f t="shared" ca="1" si="15"/>
        <v>2.9888246828712122</v>
      </c>
      <c r="BN65" s="16">
        <f t="shared" si="16"/>
        <v>3.3629985544863481</v>
      </c>
      <c r="BO65" s="15"/>
      <c r="BP65" s="2"/>
      <c r="BR65" s="5"/>
      <c r="CL65" s="4"/>
      <c r="CP65" s="5"/>
      <c r="DJ65" s="4"/>
    </row>
    <row r="66" spans="1:131" x14ac:dyDescent="0.2">
      <c r="A66">
        <v>2.65</v>
      </c>
      <c r="B66">
        <v>2.2000000000000002</v>
      </c>
      <c r="C66">
        <v>0.17990999999999999</v>
      </c>
      <c r="D66">
        <v>-0.12564</v>
      </c>
      <c r="E66">
        <v>-5.9499999999999997E-2</v>
      </c>
      <c r="F66">
        <v>1.98028</v>
      </c>
      <c r="G66">
        <v>1.93828</v>
      </c>
      <c r="H66" s="15"/>
      <c r="I66" s="11">
        <f t="shared" si="0"/>
        <v>8.6942257217847754</v>
      </c>
      <c r="J66" s="10">
        <f t="shared" si="1"/>
        <v>-4.8742257217847751</v>
      </c>
      <c r="K66" s="6">
        <v>98</v>
      </c>
      <c r="L66" s="10">
        <v>852.03412073490779</v>
      </c>
      <c r="M66" s="10">
        <v>626.83727034120727</v>
      </c>
      <c r="N66" s="10">
        <v>3.7674978127734025</v>
      </c>
      <c r="O66" s="10">
        <v>4.5416222537609947</v>
      </c>
      <c r="P66" s="10">
        <v>4.6012657784509221</v>
      </c>
      <c r="Q66" s="10">
        <v>0.20390022568732055</v>
      </c>
      <c r="R66" s="10">
        <v>4.4313942185701407</v>
      </c>
      <c r="S66" s="10">
        <v>4.1419114368005348</v>
      </c>
      <c r="T66" s="14" t="s">
        <v>33</v>
      </c>
      <c r="U66" s="6">
        <v>3</v>
      </c>
      <c r="V66" s="14" t="s">
        <v>33</v>
      </c>
      <c r="W66" s="6">
        <v>3</v>
      </c>
      <c r="X66" s="14" t="s">
        <v>33</v>
      </c>
      <c r="Y66" s="6">
        <v>3</v>
      </c>
      <c r="Z66" s="14" t="s">
        <v>33</v>
      </c>
      <c r="AA66" s="9">
        <v>3</v>
      </c>
      <c r="AB66" s="7">
        <v>97.81</v>
      </c>
      <c r="AC66" s="6">
        <v>1.8400000000000034</v>
      </c>
      <c r="AD66" s="13">
        <v>0.35</v>
      </c>
      <c r="AE66" s="8">
        <v>460.12657784509219</v>
      </c>
      <c r="AF66" s="6">
        <v>491.20573153923152</v>
      </c>
      <c r="AG66" s="6">
        <v>230.06328892254612</v>
      </c>
      <c r="AH66" s="6">
        <v>7.7022231228438649</v>
      </c>
      <c r="AI66" s="6">
        <v>2.2566261331691355</v>
      </c>
      <c r="AJ66" s="6"/>
      <c r="AK66" s="6"/>
      <c r="AL66" s="6"/>
      <c r="AM66" s="6"/>
      <c r="AN66" s="6">
        <v>4.5416222537609947</v>
      </c>
      <c r="AO66" s="6">
        <v>1.2411904740049513</v>
      </c>
      <c r="AP66" s="6">
        <v>1</v>
      </c>
      <c r="AQ66" s="6">
        <v>111.47500000000001</v>
      </c>
      <c r="AR66" s="6"/>
      <c r="AS66" s="6"/>
      <c r="AT66" s="6">
        <v>7.5997168981355365</v>
      </c>
      <c r="AU66" s="6">
        <v>1</v>
      </c>
      <c r="AV66" s="10"/>
      <c r="AW66" s="13">
        <v>73.68085973088472</v>
      </c>
      <c r="AX66" s="1" t="s">
        <v>150</v>
      </c>
      <c r="AY66" s="17">
        <v>4.8742257217847804</v>
      </c>
      <c r="AZ66" s="12">
        <v>100</v>
      </c>
      <c r="BA66" s="12">
        <v>0</v>
      </c>
      <c r="BB66" s="12">
        <v>0</v>
      </c>
      <c r="BC66" s="12">
        <v>100</v>
      </c>
      <c r="BD66" s="12">
        <v>0</v>
      </c>
      <c r="BE66" s="12">
        <v>0</v>
      </c>
      <c r="BF66" s="18">
        <v>97.81</v>
      </c>
      <c r="BG66" s="18">
        <v>1.8400000000000034</v>
      </c>
      <c r="BH66" s="18">
        <v>0.35</v>
      </c>
      <c r="BI66" s="15"/>
      <c r="BJ66" s="19">
        <f t="shared" ca="1" si="12"/>
        <v>1</v>
      </c>
      <c r="BK66" s="18">
        <f t="shared" ca="1" si="13"/>
        <v>13.321635185510743</v>
      </c>
      <c r="BL66" s="17">
        <f t="shared" si="14"/>
        <v>4.8835468125337282</v>
      </c>
      <c r="BM66" s="17">
        <f t="shared" ca="1" si="15"/>
        <v>3.0239661053829017</v>
      </c>
      <c r="BN66" s="16">
        <f t="shared" si="16"/>
        <v>3.3921415773835939</v>
      </c>
      <c r="BO66" s="15"/>
      <c r="BP66" s="2"/>
      <c r="BR66" s="5"/>
      <c r="CL66" s="4"/>
      <c r="CP66" s="5"/>
      <c r="DJ66" s="4"/>
    </row>
    <row r="67" spans="1:131" x14ac:dyDescent="0.2">
      <c r="A67">
        <v>2.7</v>
      </c>
      <c r="B67">
        <v>0.3</v>
      </c>
      <c r="C67">
        <v>0.17910999999999999</v>
      </c>
      <c r="D67">
        <v>-0.12764</v>
      </c>
      <c r="E67">
        <v>-5.815E-2</v>
      </c>
      <c r="F67">
        <v>1.9737499999999999</v>
      </c>
      <c r="G67">
        <v>1.9373499999999999</v>
      </c>
      <c r="H67" s="15"/>
      <c r="I67" s="11">
        <f t="shared" si="0"/>
        <v>8.8582677165354333</v>
      </c>
      <c r="J67" s="10">
        <f t="shared" si="1"/>
        <v>-5.038267716535433</v>
      </c>
      <c r="K67" s="6">
        <v>98</v>
      </c>
      <c r="L67" s="10">
        <v>868.1102362204723</v>
      </c>
      <c r="M67" s="10">
        <v>632.67716535433067</v>
      </c>
      <c r="N67" s="10">
        <v>3.8385826771653546</v>
      </c>
      <c r="O67" s="10">
        <v>4.3306293499858048</v>
      </c>
      <c r="P67" s="10">
        <v>4.3954777071470579</v>
      </c>
      <c r="Q67" s="10">
        <v>0.18997736971686505</v>
      </c>
      <c r="R67" s="10">
        <v>4.3221097312804329</v>
      </c>
      <c r="S67" s="10">
        <v>4.5033581361981243</v>
      </c>
      <c r="T67" s="14" t="s">
        <v>33</v>
      </c>
      <c r="U67" s="6">
        <v>3</v>
      </c>
      <c r="V67" s="14" t="s">
        <v>33</v>
      </c>
      <c r="W67" s="6">
        <v>3</v>
      </c>
      <c r="X67" s="14" t="s">
        <v>33</v>
      </c>
      <c r="Y67" s="6">
        <v>3</v>
      </c>
      <c r="Z67" s="14" t="s">
        <v>33</v>
      </c>
      <c r="AA67" s="9">
        <v>3</v>
      </c>
      <c r="AB67" s="7">
        <v>97.81</v>
      </c>
      <c r="AC67" s="6">
        <v>1.8400000000000034</v>
      </c>
      <c r="AD67" s="13">
        <v>0.35</v>
      </c>
      <c r="AE67" s="8">
        <v>439.54777071470579</v>
      </c>
      <c r="AF67" s="6">
        <v>466.04971635727316</v>
      </c>
      <c r="AG67" s="6">
        <v>219.7738853573529</v>
      </c>
      <c r="AH67" s="6">
        <v>13.675380871531264</v>
      </c>
      <c r="AI67" s="6">
        <v>2.3136848950471882</v>
      </c>
      <c r="AJ67" s="6"/>
      <c r="AK67" s="6"/>
      <c r="AL67" s="6"/>
      <c r="AM67" s="6"/>
      <c r="AN67" s="6">
        <v>4.3306293499858048</v>
      </c>
      <c r="AO67" s="6">
        <v>1.1951839510795546</v>
      </c>
      <c r="AP67" s="6">
        <v>1</v>
      </c>
      <c r="AQ67" s="6">
        <v>111.47500000000001</v>
      </c>
      <c r="AR67" s="6"/>
      <c r="AS67" s="6"/>
      <c r="AT67" s="6">
        <v>7.0518147208530833</v>
      </c>
      <c r="AU67" s="6">
        <v>1</v>
      </c>
      <c r="AV67" s="10"/>
      <c r="AW67" s="13">
        <v>69.907457453590979</v>
      </c>
      <c r="AX67" s="1" t="s">
        <v>150</v>
      </c>
      <c r="AY67" s="17">
        <v>5.0382677165354304</v>
      </c>
      <c r="AZ67" s="12">
        <v>100</v>
      </c>
      <c r="BA67" s="12">
        <v>0</v>
      </c>
      <c r="BB67" s="12">
        <v>0</v>
      </c>
      <c r="BC67" s="12">
        <v>100</v>
      </c>
      <c r="BD67" s="12">
        <v>0</v>
      </c>
      <c r="BE67" s="12">
        <v>0</v>
      </c>
      <c r="BF67" s="18">
        <v>97.81</v>
      </c>
      <c r="BG67" s="18">
        <v>1.8400000000000034</v>
      </c>
      <c r="BH67" s="18">
        <v>0.35</v>
      </c>
      <c r="BI67" s="15"/>
      <c r="BJ67" s="19">
        <f t="shared" ca="1" si="12"/>
        <v>1</v>
      </c>
      <c r="BK67" s="18">
        <f t="shared" ca="1" si="13"/>
        <v>12.522729777415714</v>
      </c>
      <c r="BL67" s="17">
        <f t="shared" si="14"/>
        <v>4.7956855257660367</v>
      </c>
      <c r="BM67" s="17">
        <f t="shared" ca="1" si="15"/>
        <v>3.0399087753046485</v>
      </c>
      <c r="BN67" s="16">
        <f t="shared" si="16"/>
        <v>3.4028254312054096</v>
      </c>
      <c r="BO67" s="15"/>
      <c r="BP67" s="2"/>
      <c r="BR67" s="5"/>
      <c r="CL67" s="4"/>
      <c r="CP67" s="5"/>
      <c r="DJ67" s="4"/>
    </row>
    <row r="68" spans="1:131" x14ac:dyDescent="0.2">
      <c r="A68">
        <v>2.75</v>
      </c>
      <c r="B68">
        <v>2.2999999999999998</v>
      </c>
      <c r="C68">
        <v>0.17837</v>
      </c>
      <c r="D68">
        <v>-0.12970999999999999</v>
      </c>
      <c r="E68">
        <v>-5.6820000000000002E-2</v>
      </c>
      <c r="F68">
        <v>1.97305</v>
      </c>
      <c r="G68">
        <v>1.9391499999999999</v>
      </c>
      <c r="H68" s="15"/>
      <c r="I68" s="11">
        <f t="shared" si="0"/>
        <v>9.0223097112860895</v>
      </c>
      <c r="J68" s="10">
        <f t="shared" si="1"/>
        <v>-5.2023097112860892</v>
      </c>
      <c r="K68" s="6">
        <v>98</v>
      </c>
      <c r="L68" s="10">
        <v>884.18635170603659</v>
      </c>
      <c r="M68" s="10">
        <v>638.51706036745406</v>
      </c>
      <c r="N68" s="10">
        <v>3.9096675415573054</v>
      </c>
      <c r="O68" s="10">
        <v>4.1354609139937555</v>
      </c>
      <c r="P68" s="10">
        <v>4.2054369949971289</v>
      </c>
      <c r="Q68" s="10">
        <v>0.17556721378744372</v>
      </c>
      <c r="R68" s="10">
        <v>4.1747674259845517</v>
      </c>
      <c r="S68" s="10">
        <v>4.8594500696787133</v>
      </c>
      <c r="T68" s="14" t="s">
        <v>33</v>
      </c>
      <c r="U68" s="6">
        <v>3</v>
      </c>
      <c r="V68" s="14" t="s">
        <v>33</v>
      </c>
      <c r="W68" s="6">
        <v>3</v>
      </c>
      <c r="X68" s="14" t="s">
        <v>33</v>
      </c>
      <c r="Y68" s="6">
        <v>3</v>
      </c>
      <c r="Z68" s="14" t="s">
        <v>33</v>
      </c>
      <c r="AA68" s="9">
        <v>3</v>
      </c>
      <c r="AB68" s="7">
        <v>97.81</v>
      </c>
      <c r="AC68" s="6">
        <v>1.8400000000000034</v>
      </c>
      <c r="AD68" s="13">
        <v>0.35</v>
      </c>
      <c r="AE68" s="8">
        <v>420.54369949971289</v>
      </c>
      <c r="AF68" s="6">
        <v>442.74633166401298</v>
      </c>
      <c r="AG68" s="6">
        <v>210.27184974985644</v>
      </c>
      <c r="AH68" s="6">
        <v>19.538383435640391</v>
      </c>
      <c r="AI68" s="6">
        <v>2.3953430166571881</v>
      </c>
      <c r="AJ68" s="6"/>
      <c r="AK68" s="6"/>
      <c r="AL68" s="6"/>
      <c r="AM68" s="6"/>
      <c r="AN68" s="6">
        <v>4.1354609139937555</v>
      </c>
      <c r="AO68" s="6">
        <v>1.1509693506827776</v>
      </c>
      <c r="AP68" s="6">
        <v>1</v>
      </c>
      <c r="AQ68" s="6">
        <v>111.47500000000001</v>
      </c>
      <c r="AR68" s="6"/>
      <c r="AS68" s="6"/>
      <c r="AT68" s="6">
        <v>6.5545423934223885</v>
      </c>
      <c r="AU68" s="6">
        <v>1</v>
      </c>
      <c r="AV68" s="10"/>
      <c r="AW68" s="13">
        <v>66.411949749601945</v>
      </c>
      <c r="AX68" s="1" t="s">
        <v>150</v>
      </c>
      <c r="AY68" s="17">
        <v>5.2023097112860901</v>
      </c>
      <c r="AZ68" s="12">
        <v>100</v>
      </c>
      <c r="BA68" s="12">
        <v>0</v>
      </c>
      <c r="BB68" s="12">
        <v>0</v>
      </c>
      <c r="BC68" s="12">
        <v>100</v>
      </c>
      <c r="BD68" s="12">
        <v>0</v>
      </c>
      <c r="BE68" s="12">
        <v>0</v>
      </c>
      <c r="BF68" s="18">
        <v>97.81</v>
      </c>
      <c r="BG68" s="18">
        <v>1.8400000000000034</v>
      </c>
      <c r="BH68" s="18">
        <v>0.35</v>
      </c>
      <c r="BI68" s="15"/>
      <c r="BJ68" s="19">
        <f t="shared" ca="1" si="12"/>
        <v>1</v>
      </c>
      <c r="BK68" s="18">
        <f t="shared" ca="1" si="13"/>
        <v>11.787762779520348</v>
      </c>
      <c r="BL68" s="17">
        <f t="shared" si="14"/>
        <v>4.6651919735405043</v>
      </c>
      <c r="BM68" s="17">
        <f t="shared" ca="1" si="15"/>
        <v>3.0530246399312331</v>
      </c>
      <c r="BN68" s="16">
        <f t="shared" si="16"/>
        <v>3.4107783895653716</v>
      </c>
      <c r="BO68" s="15"/>
      <c r="BP68" s="2"/>
      <c r="BR68" s="5"/>
      <c r="CL68" s="4"/>
      <c r="CP68" s="5"/>
      <c r="DJ68" s="4"/>
    </row>
    <row r="69" spans="1:131" x14ac:dyDescent="0.2">
      <c r="A69">
        <v>2.8</v>
      </c>
      <c r="B69">
        <v>2.2000000000000002</v>
      </c>
      <c r="C69">
        <v>0.17860999999999999</v>
      </c>
      <c r="D69">
        <v>-0.13098000000000001</v>
      </c>
      <c r="E69">
        <v>-5.7320000000000003E-2</v>
      </c>
      <c r="F69">
        <v>1.9695</v>
      </c>
      <c r="G69">
        <v>1.9386000000000001</v>
      </c>
      <c r="H69" s="15"/>
      <c r="I69" s="11">
        <f t="shared" si="0"/>
        <v>9.1863517060367439</v>
      </c>
      <c r="J69" s="10">
        <f t="shared" si="1"/>
        <v>-5.3663517060367436</v>
      </c>
      <c r="K69" s="6">
        <v>98</v>
      </c>
      <c r="L69" s="10">
        <v>900.26246719160076</v>
      </c>
      <c r="M69" s="10">
        <v>644.35695538057735</v>
      </c>
      <c r="N69" s="10">
        <v>3.9807524059492558</v>
      </c>
      <c r="O69" s="10">
        <v>4.1987587851263095</v>
      </c>
      <c r="P69" s="10">
        <v>4.2668071503995622</v>
      </c>
      <c r="Q69" s="10">
        <v>0.16672620024620435</v>
      </c>
      <c r="R69" s="10">
        <v>3.9075166598657125</v>
      </c>
      <c r="S69" s="10">
        <v>4.7255809217536795</v>
      </c>
      <c r="T69" s="14" t="s">
        <v>33</v>
      </c>
      <c r="U69" s="6">
        <v>3</v>
      </c>
      <c r="V69" s="14" t="s">
        <v>33</v>
      </c>
      <c r="W69" s="6">
        <v>3</v>
      </c>
      <c r="X69" s="14" t="s">
        <v>33</v>
      </c>
      <c r="Y69" s="6">
        <v>3</v>
      </c>
      <c r="Z69" s="14" t="s">
        <v>119</v>
      </c>
      <c r="AA69" s="9">
        <v>4</v>
      </c>
      <c r="AB69" s="7">
        <v>97.81</v>
      </c>
      <c r="AC69" s="6">
        <v>1.8400000000000034</v>
      </c>
      <c r="AD69" s="13">
        <v>0.35</v>
      </c>
      <c r="AE69" s="8">
        <v>426.68071503995623</v>
      </c>
      <c r="AF69" s="6">
        <v>449.02069609456021</v>
      </c>
      <c r="AG69" s="6">
        <v>213.34035751997811</v>
      </c>
      <c r="AH69" s="6">
        <v>15.322186610833857</v>
      </c>
      <c r="AI69" s="6">
        <v>2.5591701508813696</v>
      </c>
      <c r="AJ69" s="6"/>
      <c r="AK69" s="6"/>
      <c r="AL69" s="6"/>
      <c r="AM69" s="6"/>
      <c r="AN69" s="6">
        <v>4.1987587851263095</v>
      </c>
      <c r="AO69" s="6">
        <v>1.157321022600885</v>
      </c>
      <c r="AP69" s="6">
        <v>1</v>
      </c>
      <c r="AQ69" s="6">
        <v>111.47500000000001</v>
      </c>
      <c r="AR69" s="6"/>
      <c r="AS69" s="6"/>
      <c r="AT69" s="6">
        <v>6.5274376019993303</v>
      </c>
      <c r="AU69" s="6">
        <v>1</v>
      </c>
      <c r="AV69" s="10"/>
      <c r="AW69" s="13">
        <v>67.353104414184031</v>
      </c>
      <c r="AX69" s="1" t="s">
        <v>150</v>
      </c>
      <c r="AY69" s="17">
        <v>5.3663517060367401</v>
      </c>
      <c r="AZ69" s="12">
        <v>100</v>
      </c>
      <c r="BA69" s="12">
        <v>0</v>
      </c>
      <c r="BB69" s="12">
        <v>0</v>
      </c>
      <c r="BC69" s="12">
        <v>0</v>
      </c>
      <c r="BD69" s="12">
        <v>100</v>
      </c>
      <c r="BE69" s="12">
        <v>0</v>
      </c>
      <c r="BF69" s="18">
        <v>97.81</v>
      </c>
      <c r="BG69" s="18">
        <v>1.8400000000000034</v>
      </c>
      <c r="BH69" s="18">
        <v>0.35</v>
      </c>
      <c r="BI69" s="15"/>
      <c r="BJ69" s="19">
        <f t="shared" ca="1" si="12"/>
        <v>1</v>
      </c>
      <c r="BK69" s="18">
        <f t="shared" ca="1" si="13"/>
        <v>11.846464556433673</v>
      </c>
      <c r="BL69" s="17">
        <f t="shared" si="14"/>
        <v>4.3683614716186741</v>
      </c>
      <c r="BM69" s="17">
        <f t="shared" ca="1" si="15"/>
        <v>3.0337389486624109</v>
      </c>
      <c r="BN69" s="16">
        <f t="shared" si="16"/>
        <v>3.3900401215293074</v>
      </c>
      <c r="BO69" s="15"/>
      <c r="BP69" s="2"/>
      <c r="BR69" s="5"/>
      <c r="CL69" s="4"/>
      <c r="CP69" s="5"/>
      <c r="DJ69" s="4"/>
    </row>
    <row r="70" spans="1:131" x14ac:dyDescent="0.2">
      <c r="A70">
        <v>2.85</v>
      </c>
      <c r="B70">
        <v>2.2999999999999998</v>
      </c>
      <c r="C70">
        <v>0.17929</v>
      </c>
      <c r="D70">
        <v>-0.13303999999999999</v>
      </c>
      <c r="E70">
        <v>-5.6800000000000003E-2</v>
      </c>
      <c r="F70">
        <v>1.9690000000000001</v>
      </c>
      <c r="G70">
        <v>1.9381999999999999</v>
      </c>
      <c r="H70" s="15"/>
      <c r="I70" s="11">
        <f t="shared" si="0"/>
        <v>9.3503937007874018</v>
      </c>
      <c r="J70" s="10">
        <f t="shared" si="1"/>
        <v>-5.5303937007874016</v>
      </c>
      <c r="K70" s="6">
        <v>98</v>
      </c>
      <c r="L70" s="10">
        <v>916.33858267716528</v>
      </c>
      <c r="M70" s="10">
        <v>650.19685039370074</v>
      </c>
      <c r="N70" s="10">
        <v>4.0518372703412071</v>
      </c>
      <c r="O70" s="10">
        <v>4.3781027533352264</v>
      </c>
      <c r="P70" s="10">
        <v>4.448155942967805</v>
      </c>
      <c r="Q70" s="10">
        <v>0.15238565859663533</v>
      </c>
      <c r="R70" s="10">
        <v>3.4258164630569086</v>
      </c>
      <c r="S70" s="10">
        <v>4.8648048355957147</v>
      </c>
      <c r="T70" s="14" t="s">
        <v>33</v>
      </c>
      <c r="U70" s="6">
        <v>3</v>
      </c>
      <c r="V70" s="14" t="s">
        <v>33</v>
      </c>
      <c r="W70" s="6">
        <v>3</v>
      </c>
      <c r="X70" s="14" t="s">
        <v>33</v>
      </c>
      <c r="Y70" s="6">
        <v>3</v>
      </c>
      <c r="Z70" s="14" t="s">
        <v>119</v>
      </c>
      <c r="AA70" s="9">
        <v>4</v>
      </c>
      <c r="AB70" s="7">
        <v>86.368788460161767</v>
      </c>
      <c r="AC70" s="6">
        <v>12.269032388285353</v>
      </c>
      <c r="AD70" s="13">
        <v>1.3621791515528805</v>
      </c>
      <c r="AE70" s="8">
        <v>444.81559429678055</v>
      </c>
      <c r="AF70" s="6">
        <v>469.41019430932033</v>
      </c>
      <c r="AG70" s="6">
        <v>222.40779714839024</v>
      </c>
      <c r="AH70" s="6">
        <v>16.7239041995213</v>
      </c>
      <c r="AI70" s="6">
        <v>2.9190121852228028</v>
      </c>
      <c r="AJ70" s="6"/>
      <c r="AK70" s="6"/>
      <c r="AL70" s="6"/>
      <c r="AM70" s="6"/>
      <c r="AN70" s="6">
        <v>4.3781027533352264</v>
      </c>
      <c r="AO70" s="6">
        <v>1.1789794918383862</v>
      </c>
      <c r="AP70" s="6">
        <v>1</v>
      </c>
      <c r="AQ70" s="6">
        <v>111.47500000000001</v>
      </c>
      <c r="AR70" s="6"/>
      <c r="AS70" s="6"/>
      <c r="AT70" s="6">
        <v>6.713083126946997</v>
      </c>
      <c r="AU70" s="6">
        <v>1</v>
      </c>
      <c r="AV70" s="10"/>
      <c r="AW70" s="13">
        <v>70.411529146398053</v>
      </c>
      <c r="AX70" s="1" t="s">
        <v>150</v>
      </c>
      <c r="AY70" s="17">
        <v>5.5303937007873998</v>
      </c>
      <c r="AZ70" s="12">
        <v>100</v>
      </c>
      <c r="BA70" s="12">
        <v>0</v>
      </c>
      <c r="BB70" s="12">
        <v>0</v>
      </c>
      <c r="BC70" s="12">
        <v>0</v>
      </c>
      <c r="BD70" s="12">
        <v>100</v>
      </c>
      <c r="BE70" s="12">
        <v>0</v>
      </c>
      <c r="BF70" s="18">
        <v>86.368788460161767</v>
      </c>
      <c r="BG70" s="18">
        <v>12.269032388285353</v>
      </c>
      <c r="BH70" s="18">
        <v>1.3621791515528805</v>
      </c>
      <c r="BI70" s="15"/>
      <c r="BJ70" s="19">
        <f t="shared" ca="1" si="12"/>
        <v>1</v>
      </c>
      <c r="BK70" s="18">
        <f t="shared" ca="1" si="13"/>
        <v>12.273165116728098</v>
      </c>
      <c r="BL70" s="17">
        <f t="shared" si="14"/>
        <v>3.8192022154864107</v>
      </c>
      <c r="BM70" s="17">
        <f t="shared" ca="1" si="15"/>
        <v>2.9860464206669883</v>
      </c>
      <c r="BN70" s="16">
        <f t="shared" si="16"/>
        <v>3.3444465442084685</v>
      </c>
      <c r="BO70" s="15"/>
      <c r="BP70" s="2"/>
      <c r="BR70" s="5"/>
      <c r="CL70" s="4"/>
      <c r="CP70" s="5"/>
      <c r="DJ70" s="4"/>
    </row>
    <row r="71" spans="1:131" x14ac:dyDescent="0.2">
      <c r="A71">
        <v>2.9</v>
      </c>
      <c r="B71">
        <v>2.2000000000000002</v>
      </c>
      <c r="C71">
        <v>0.17938000000000001</v>
      </c>
      <c r="D71">
        <v>-0.13405</v>
      </c>
      <c r="E71">
        <v>-5.5370000000000003E-2</v>
      </c>
      <c r="F71">
        <v>1.9651000000000001</v>
      </c>
      <c r="G71">
        <v>1.93943</v>
      </c>
      <c r="H71" s="15"/>
      <c r="I71" s="11">
        <f t="shared" si="0"/>
        <v>9.5144356955380562</v>
      </c>
      <c r="J71" s="10">
        <f t="shared" si="1"/>
        <v>-5.694435695538056</v>
      </c>
      <c r="K71" s="6">
        <v>98</v>
      </c>
      <c r="L71" s="10">
        <v>932.41469816272945</v>
      </c>
      <c r="M71" s="10">
        <v>656.03674540682402</v>
      </c>
      <c r="N71" s="10">
        <v>4.1229221347331571</v>
      </c>
      <c r="O71" s="10">
        <v>4.4018394550099371</v>
      </c>
      <c r="P71" s="10">
        <v>4.4774059116306599</v>
      </c>
      <c r="Q71" s="10">
        <v>0.14535461633155525</v>
      </c>
      <c r="R71" s="10">
        <v>3.2464024750129807</v>
      </c>
      <c r="S71" s="10">
        <v>5.2476705986613092</v>
      </c>
      <c r="T71" s="14" t="s">
        <v>33</v>
      </c>
      <c r="U71" s="6">
        <v>3</v>
      </c>
      <c r="V71" s="14" t="s">
        <v>33</v>
      </c>
      <c r="W71" s="6">
        <v>3</v>
      </c>
      <c r="X71" s="14" t="s">
        <v>33</v>
      </c>
      <c r="Y71" s="6">
        <v>3</v>
      </c>
      <c r="Z71" s="14" t="s">
        <v>119</v>
      </c>
      <c r="AA71" s="9">
        <v>4</v>
      </c>
      <c r="AB71" s="7">
        <v>82.464177254117033</v>
      </c>
      <c r="AC71" s="6">
        <v>15.834905499170247</v>
      </c>
      <c r="AD71" s="13">
        <v>1.700917246712722</v>
      </c>
      <c r="AE71" s="8">
        <v>447.74059116306597</v>
      </c>
      <c r="AF71" s="6">
        <v>471.90571324109357</v>
      </c>
      <c r="AG71" s="6">
        <v>223.87029558153299</v>
      </c>
      <c r="AH71" s="6">
        <v>23.137682686521991</v>
      </c>
      <c r="AI71" s="6">
        <v>3.080332792057773</v>
      </c>
      <c r="AJ71" s="6"/>
      <c r="AK71" s="6"/>
      <c r="AL71" s="6"/>
      <c r="AM71" s="6"/>
      <c r="AN71" s="6">
        <v>4.4018394550099371</v>
      </c>
      <c r="AO71" s="6">
        <v>1.1803177465657304</v>
      </c>
      <c r="AP71" s="6">
        <v>1</v>
      </c>
      <c r="AQ71" s="6">
        <v>111.47500000000001</v>
      </c>
      <c r="AR71" s="6"/>
      <c r="AS71" s="6"/>
      <c r="AT71" s="6">
        <v>6.6284057341860505</v>
      </c>
      <c r="AU71" s="6">
        <v>1</v>
      </c>
      <c r="AV71" s="10"/>
      <c r="AW71" s="13">
        <v>70.785856986164035</v>
      </c>
      <c r="AX71" s="1" t="s">
        <v>150</v>
      </c>
      <c r="AY71" s="17">
        <v>5.6944356955380604</v>
      </c>
      <c r="AZ71" s="12">
        <v>100</v>
      </c>
      <c r="BA71" s="12">
        <v>0</v>
      </c>
      <c r="BB71" s="12">
        <v>0</v>
      </c>
      <c r="BC71" s="12">
        <v>0</v>
      </c>
      <c r="BD71" s="12">
        <v>100</v>
      </c>
      <c r="BE71" s="12">
        <v>0</v>
      </c>
      <c r="BF71" s="18">
        <v>82.464177254117033</v>
      </c>
      <c r="BG71" s="18">
        <v>15.834905499170247</v>
      </c>
      <c r="BH71" s="18">
        <v>1.700917246712722</v>
      </c>
      <c r="BI71" s="15"/>
      <c r="BJ71" s="19">
        <f t="shared" ca="1" si="12"/>
        <v>0.99865106777064416</v>
      </c>
      <c r="BK71" s="18">
        <f t="shared" ca="1" si="13"/>
        <v>12.209245732836752</v>
      </c>
      <c r="BL71" s="17">
        <f t="shared" si="14"/>
        <v>3.623720293696354</v>
      </c>
      <c r="BM71" s="17">
        <f t="shared" ca="1" si="15"/>
        <v>2.9741491965736904</v>
      </c>
      <c r="BN71" s="16">
        <f t="shared" si="16"/>
        <v>3.3298167250969355</v>
      </c>
      <c r="BO71" s="15"/>
      <c r="BP71" s="2"/>
      <c r="BR71" s="5"/>
      <c r="CL71" s="4"/>
      <c r="CP71" s="5"/>
      <c r="DJ71" s="4"/>
    </row>
    <row r="72" spans="1:131" x14ac:dyDescent="0.2">
      <c r="A72">
        <v>2.95</v>
      </c>
      <c r="B72">
        <v>2.2000000000000002</v>
      </c>
      <c r="C72">
        <v>0.17838999999999999</v>
      </c>
      <c r="D72">
        <v>-0.13528999999999999</v>
      </c>
      <c r="E72">
        <v>-5.1180000000000003E-2</v>
      </c>
      <c r="F72">
        <v>1.96305</v>
      </c>
      <c r="G72">
        <v>1.9385300000000001</v>
      </c>
      <c r="H72" s="15"/>
      <c r="I72" s="11">
        <f t="shared" si="0"/>
        <v>9.6784776902887142</v>
      </c>
      <c r="J72" s="10">
        <f t="shared" si="1"/>
        <v>-5.8584776902887139</v>
      </c>
      <c r="K72" s="6">
        <v>98</v>
      </c>
      <c r="L72" s="10">
        <v>948.49081364829397</v>
      </c>
      <c r="M72" s="10">
        <v>661.87664041994742</v>
      </c>
      <c r="N72" s="10">
        <v>4.1940069991251097</v>
      </c>
      <c r="O72" s="10">
        <v>4.1407357365881321</v>
      </c>
      <c r="P72" s="10">
        <v>4.2324564510272644</v>
      </c>
      <c r="Q72" s="10">
        <v>0.13672244562987293</v>
      </c>
      <c r="R72" s="10">
        <v>3.2303331933087902</v>
      </c>
      <c r="S72" s="10">
        <v>6.3694940582730899</v>
      </c>
      <c r="T72" s="14" t="s">
        <v>33</v>
      </c>
      <c r="U72" s="6">
        <v>3</v>
      </c>
      <c r="V72" s="14" t="s">
        <v>33</v>
      </c>
      <c r="W72" s="6">
        <v>3</v>
      </c>
      <c r="X72" s="14" t="s">
        <v>33</v>
      </c>
      <c r="Y72" s="6">
        <v>3</v>
      </c>
      <c r="Z72" s="14" t="s">
        <v>119</v>
      </c>
      <c r="AA72" s="9">
        <v>4</v>
      </c>
      <c r="AB72" s="7">
        <v>83.861627260132053</v>
      </c>
      <c r="AC72" s="6">
        <v>14.550869635672228</v>
      </c>
      <c r="AD72" s="13">
        <v>1.5875031041957191</v>
      </c>
      <c r="AE72" s="8">
        <v>423.24564510272648</v>
      </c>
      <c r="AF72" s="6">
        <v>442.1424757886021</v>
      </c>
      <c r="AG72" s="6">
        <v>211.62282255136321</v>
      </c>
      <c r="AH72" s="6">
        <v>44.752876645329877</v>
      </c>
      <c r="AI72" s="6">
        <v>3.0956558972658557</v>
      </c>
      <c r="AJ72" s="6"/>
      <c r="AK72" s="6"/>
      <c r="AL72" s="6"/>
      <c r="AM72" s="6"/>
      <c r="AN72" s="6">
        <v>4.1407357365881321</v>
      </c>
      <c r="AO72" s="6">
        <v>1.1304634563376788</v>
      </c>
      <c r="AP72" s="6">
        <v>1</v>
      </c>
      <c r="AQ72" s="6">
        <v>111.47500000000001</v>
      </c>
      <c r="AR72" s="6"/>
      <c r="AS72" s="6"/>
      <c r="AT72" s="6">
        <v>6.0800369559471124</v>
      </c>
      <c r="AU72" s="6">
        <v>1</v>
      </c>
      <c r="AV72" s="10"/>
      <c r="AW72" s="13">
        <v>66.321371368290315</v>
      </c>
      <c r="AX72" s="1" t="s">
        <v>150</v>
      </c>
      <c r="AY72" s="17">
        <v>5.8584776902887103</v>
      </c>
      <c r="AZ72" s="12">
        <v>100</v>
      </c>
      <c r="BA72" s="12">
        <v>0</v>
      </c>
      <c r="BB72" s="12">
        <v>0</v>
      </c>
      <c r="BC72" s="12">
        <v>0</v>
      </c>
      <c r="BD72" s="12">
        <v>100</v>
      </c>
      <c r="BE72" s="12">
        <v>0</v>
      </c>
      <c r="BF72" s="18">
        <v>83.861627260132053</v>
      </c>
      <c r="BG72" s="18">
        <v>14.550869635672228</v>
      </c>
      <c r="BH72" s="18">
        <v>1.5875031041957191</v>
      </c>
      <c r="BI72" s="15"/>
      <c r="BJ72" s="19">
        <f t="shared" ca="1" si="12"/>
        <v>1</v>
      </c>
      <c r="BK72" s="18">
        <f t="shared" ca="1" si="13"/>
        <v>11.3562280784486</v>
      </c>
      <c r="BL72" s="17">
        <f t="shared" si="14"/>
        <v>3.6379661498989404</v>
      </c>
      <c r="BM72" s="17">
        <f t="shared" ca="1" si="15"/>
        <v>3.000425280865413</v>
      </c>
      <c r="BN72" s="16">
        <f t="shared" si="16"/>
        <v>3.3495988828611556</v>
      </c>
      <c r="BO72" s="15"/>
      <c r="BP72" s="2"/>
      <c r="BR72" s="5"/>
      <c r="CL72" s="4"/>
      <c r="CP72" s="5"/>
      <c r="DJ72" s="4"/>
    </row>
    <row r="73" spans="1:131" x14ac:dyDescent="0.2">
      <c r="A73">
        <v>3</v>
      </c>
      <c r="B73">
        <v>2.2999999999999998</v>
      </c>
      <c r="C73">
        <v>0.17785000000000001</v>
      </c>
      <c r="D73">
        <v>-0.13586000000000001</v>
      </c>
      <c r="E73">
        <v>-4.8570000000000002E-2</v>
      </c>
      <c r="F73">
        <v>1.96055</v>
      </c>
      <c r="G73">
        <v>1.9392799999999999</v>
      </c>
      <c r="H73" s="15"/>
      <c r="I73" s="11">
        <f t="shared" si="0"/>
        <v>9.8425196850393704</v>
      </c>
      <c r="J73" s="10">
        <f t="shared" si="1"/>
        <v>-6.0225196850393701</v>
      </c>
      <c r="K73" s="6">
        <v>98</v>
      </c>
      <c r="L73" s="10">
        <v>964.56692913385825</v>
      </c>
      <c r="M73" s="10">
        <v>667.71653543307082</v>
      </c>
      <c r="N73" s="10">
        <v>4.2650918635170605</v>
      </c>
      <c r="O73" s="10">
        <v>3.9983155265398818</v>
      </c>
      <c r="P73" s="10">
        <v>4.1000989170902429</v>
      </c>
      <c r="Q73" s="10">
        <v>0.13275443167829301</v>
      </c>
      <c r="R73" s="10">
        <v>3.2378348513724675</v>
      </c>
      <c r="S73" s="10">
        <v>7.0682910104417651</v>
      </c>
      <c r="T73" s="14" t="s">
        <v>33</v>
      </c>
      <c r="U73" s="6">
        <v>3</v>
      </c>
      <c r="V73" s="14" t="s">
        <v>33</v>
      </c>
      <c r="W73" s="6">
        <v>3</v>
      </c>
      <c r="X73" s="14" t="s">
        <v>33</v>
      </c>
      <c r="Y73" s="6">
        <v>3</v>
      </c>
      <c r="Z73" s="14" t="s">
        <v>119</v>
      </c>
      <c r="AA73" s="9">
        <v>4</v>
      </c>
      <c r="AB73" s="7">
        <v>85.041826204440014</v>
      </c>
      <c r="AC73" s="6">
        <v>13.473064625499433</v>
      </c>
      <c r="AD73" s="13">
        <v>1.4851091700605534</v>
      </c>
      <c r="AE73" s="8">
        <v>410.00989170902432</v>
      </c>
      <c r="AF73" s="6">
        <v>425.62534735568397</v>
      </c>
      <c r="AG73" s="6">
        <v>205.00494585451213</v>
      </c>
      <c r="AH73" s="6">
        <v>57.665811022451066</v>
      </c>
      <c r="AI73" s="6">
        <v>3.0884836500419892</v>
      </c>
      <c r="AJ73" s="6"/>
      <c r="AK73" s="6"/>
      <c r="AL73" s="6"/>
      <c r="AM73" s="6"/>
      <c r="AN73" s="6">
        <v>3.9983155265398818</v>
      </c>
      <c r="AO73" s="6">
        <v>1.105749050501321</v>
      </c>
      <c r="AP73" s="6">
        <v>1</v>
      </c>
      <c r="AQ73" s="6">
        <v>111.47500000000001</v>
      </c>
      <c r="AR73" s="6"/>
      <c r="AS73" s="6"/>
      <c r="AT73" s="6">
        <v>5.7395854441091103</v>
      </c>
      <c r="AU73" s="6">
        <v>1</v>
      </c>
      <c r="AV73" s="10"/>
      <c r="AW73" s="13">
        <v>63.843802103352594</v>
      </c>
      <c r="AX73" s="1" t="s">
        <v>150</v>
      </c>
      <c r="AY73" s="17">
        <v>6.0225196850393701</v>
      </c>
      <c r="AZ73" s="12">
        <v>100</v>
      </c>
      <c r="BA73" s="12">
        <v>0</v>
      </c>
      <c r="BB73" s="12">
        <v>0</v>
      </c>
      <c r="BC73" s="12">
        <v>0</v>
      </c>
      <c r="BD73" s="12">
        <v>100</v>
      </c>
      <c r="BE73" s="12">
        <v>0</v>
      </c>
      <c r="BF73" s="18">
        <v>85.041826204440014</v>
      </c>
      <c r="BG73" s="18">
        <v>13.473064625499433</v>
      </c>
      <c r="BH73" s="18">
        <v>1.4851091700605534</v>
      </c>
      <c r="BI73" s="15"/>
      <c r="BJ73" s="19">
        <f t="shared" ca="1" si="12"/>
        <v>1</v>
      </c>
      <c r="BK73" s="18">
        <f t="shared" ca="1" si="13"/>
        <v>10.836381190341058</v>
      </c>
      <c r="BL73" s="17">
        <f t="shared" si="14"/>
        <v>3.6694638911363189</v>
      </c>
      <c r="BM73" s="17">
        <f t="shared" ca="1" si="15"/>
        <v>3.0190387718446066</v>
      </c>
      <c r="BN73" s="16">
        <f t="shared" si="16"/>
        <v>3.3619420026875453</v>
      </c>
      <c r="BO73" s="15"/>
      <c r="BP73" s="2"/>
      <c r="BR73" s="5"/>
      <c r="CL73" s="4"/>
      <c r="CP73" s="5"/>
      <c r="DF73" s="34" t="s">
        <v>67</v>
      </c>
      <c r="DH73" s="34" t="s">
        <v>68</v>
      </c>
      <c r="DJ73" s="4"/>
    </row>
    <row r="74" spans="1:131" x14ac:dyDescent="0.2">
      <c r="A74">
        <v>3.05</v>
      </c>
      <c r="B74">
        <v>2.2000000000000002</v>
      </c>
      <c r="C74">
        <v>0.18046000000000001</v>
      </c>
      <c r="D74">
        <v>-0.13542000000000001</v>
      </c>
      <c r="E74">
        <v>-4.8649999999999999E-2</v>
      </c>
      <c r="F74">
        <v>1.9611799999999999</v>
      </c>
      <c r="G74">
        <v>1.9383300000000001</v>
      </c>
      <c r="H74" s="15"/>
      <c r="I74" s="11">
        <f t="shared" si="0"/>
        <v>10.006561679790025</v>
      </c>
      <c r="J74" s="10">
        <f t="shared" si="1"/>
        <v>-6.1865616797900245</v>
      </c>
      <c r="K74" s="6">
        <v>98</v>
      </c>
      <c r="L74" s="10">
        <v>980.64304461942243</v>
      </c>
      <c r="M74" s="10">
        <v>673.5564304461941</v>
      </c>
      <c r="N74" s="10">
        <v>4.3361767279090104</v>
      </c>
      <c r="O74" s="10">
        <v>4.6866798751064458</v>
      </c>
      <c r="P74" s="10">
        <v>4.7881548311399875</v>
      </c>
      <c r="Q74" s="10">
        <v>0.13581745999179318</v>
      </c>
      <c r="R74" s="10">
        <v>2.8365302456073058</v>
      </c>
      <c r="S74" s="10">
        <v>7.0468719467737611</v>
      </c>
      <c r="T74" s="14" t="s">
        <v>33</v>
      </c>
      <c r="U74" s="6">
        <v>3</v>
      </c>
      <c r="V74" s="14" t="s">
        <v>33</v>
      </c>
      <c r="W74" s="6">
        <v>3</v>
      </c>
      <c r="X74" s="14" t="s">
        <v>151</v>
      </c>
      <c r="Y74" s="6">
        <v>4</v>
      </c>
      <c r="Z74" s="14" t="s">
        <v>119</v>
      </c>
      <c r="AA74" s="9">
        <v>4</v>
      </c>
      <c r="AB74" s="7">
        <v>72.32086523312455</v>
      </c>
      <c r="AC74" s="6">
        <v>25.323235261266205</v>
      </c>
      <c r="AD74" s="13">
        <v>2.3558995056092416</v>
      </c>
      <c r="AE74" s="8">
        <v>478.81548311399877</v>
      </c>
      <c r="AF74" s="6">
        <v>505.62744809767952</v>
      </c>
      <c r="AG74" s="6">
        <v>239.40774155699938</v>
      </c>
      <c r="AH74" s="6">
        <v>55.762873073789152</v>
      </c>
      <c r="AI74" s="6">
        <v>3.5254339401055756</v>
      </c>
      <c r="AJ74" s="6"/>
      <c r="AK74" s="6"/>
      <c r="AL74" s="6"/>
      <c r="AM74" s="6"/>
      <c r="AN74" s="6">
        <v>4.6866798751064458</v>
      </c>
      <c r="AO74" s="6">
        <v>1.2357331874617181</v>
      </c>
      <c r="AP74" s="6">
        <v>1</v>
      </c>
      <c r="AQ74" s="6">
        <v>111.47500000000001</v>
      </c>
      <c r="AR74" s="6"/>
      <c r="AS74" s="6"/>
      <c r="AT74" s="6">
        <v>6.7590604028689292</v>
      </c>
      <c r="AU74" s="6">
        <v>1</v>
      </c>
      <c r="AV74" s="10"/>
      <c r="AW74" s="13">
        <v>75.844117214651931</v>
      </c>
      <c r="AX74" s="1" t="s">
        <v>150</v>
      </c>
      <c r="AY74" s="17">
        <v>6.18656167979002</v>
      </c>
      <c r="AZ74" s="12">
        <v>100</v>
      </c>
      <c r="BA74" s="12">
        <v>0</v>
      </c>
      <c r="BB74" s="12">
        <v>0</v>
      </c>
      <c r="BC74" s="12">
        <v>0</v>
      </c>
      <c r="BD74" s="12">
        <v>100</v>
      </c>
      <c r="BE74" s="12">
        <v>0</v>
      </c>
      <c r="BF74" s="18">
        <v>72.32086523312455</v>
      </c>
      <c r="BG74" s="18">
        <v>25.323235261266205</v>
      </c>
      <c r="BH74" s="18">
        <v>2.3558995056092416</v>
      </c>
      <c r="BI74" s="15"/>
      <c r="BJ74" s="19">
        <f t="shared" ca="1" si="12"/>
        <v>0.98243096609241742</v>
      </c>
      <c r="BK74" s="18">
        <f t="shared" ca="1" si="13"/>
        <v>12.507107057546785</v>
      </c>
      <c r="BL74" s="17">
        <f t="shared" si="14"/>
        <v>3.1601379167671362</v>
      </c>
      <c r="BM74" s="17">
        <f t="shared" ca="1" si="15"/>
        <v>2.9304902977719296</v>
      </c>
      <c r="BN74" s="16">
        <f t="shared" si="16"/>
        <v>3.2746324839248149</v>
      </c>
      <c r="BO74" s="15"/>
      <c r="BP74" s="2"/>
      <c r="BR74" s="5"/>
      <c r="CC74" s="33" t="s">
        <v>56</v>
      </c>
      <c r="CE74" s="32"/>
      <c r="CH74" s="32"/>
      <c r="CI74" s="30"/>
      <c r="CJ74" s="30"/>
      <c r="CK74" s="30" t="s">
        <v>63</v>
      </c>
      <c r="CL74" s="4"/>
      <c r="CP74" s="5"/>
      <c r="DA74" s="33"/>
      <c r="DC74" s="32"/>
      <c r="DE74" s="31"/>
      <c r="DF74" s="34" t="s">
        <v>74</v>
      </c>
      <c r="DG74" s="30"/>
      <c r="DH74" s="34" t="s">
        <v>69</v>
      </c>
      <c r="DJ74" s="4"/>
    </row>
    <row r="75" spans="1:131" x14ac:dyDescent="0.2">
      <c r="A75">
        <v>3.1</v>
      </c>
      <c r="B75">
        <v>2.2999999999999998</v>
      </c>
      <c r="C75">
        <v>0.1845</v>
      </c>
      <c r="D75">
        <v>-0.12787999999999999</v>
      </c>
      <c r="E75">
        <v>-4.5310000000000003E-2</v>
      </c>
      <c r="F75">
        <v>1.9592799999999999</v>
      </c>
      <c r="G75">
        <v>1.9365000000000001</v>
      </c>
      <c r="H75" s="15"/>
      <c r="I75" s="11">
        <f t="shared" si="0"/>
        <v>10.170603674540683</v>
      </c>
      <c r="J75" s="10">
        <f t="shared" si="1"/>
        <v>-6.3506036745406824</v>
      </c>
      <c r="K75" s="6">
        <v>98</v>
      </c>
      <c r="L75" s="10">
        <v>996.71916010498694</v>
      </c>
      <c r="M75" s="10">
        <v>679.3963254593175</v>
      </c>
      <c r="N75" s="10">
        <v>4.4072615923009621</v>
      </c>
      <c r="O75" s="10">
        <v>5.7521940391711599</v>
      </c>
      <c r="P75" s="10">
        <v>5.8665461362819071</v>
      </c>
      <c r="Q75" s="10">
        <v>0.18830662700041048</v>
      </c>
      <c r="R75" s="10">
        <v>3.2098379971107711</v>
      </c>
      <c r="S75" s="10">
        <v>7.9411178549129833</v>
      </c>
      <c r="T75" s="14" t="s">
        <v>33</v>
      </c>
      <c r="U75" s="6">
        <v>3</v>
      </c>
      <c r="V75" s="14" t="s">
        <v>33</v>
      </c>
      <c r="W75" s="6">
        <v>3</v>
      </c>
      <c r="X75" s="14" t="s">
        <v>151</v>
      </c>
      <c r="Y75" s="6">
        <v>4</v>
      </c>
      <c r="Z75" s="14" t="s">
        <v>119</v>
      </c>
      <c r="AA75" s="9">
        <v>4</v>
      </c>
      <c r="AB75" s="7">
        <v>75.480159496845914</v>
      </c>
      <c r="AC75" s="6">
        <v>22.348134455044843</v>
      </c>
      <c r="AD75" s="13">
        <v>2.1717060481092383</v>
      </c>
      <c r="AE75" s="8">
        <v>586.65461362819065</v>
      </c>
      <c r="AF75" s="6">
        <v>631.55135955640162</v>
      </c>
      <c r="AG75" s="6">
        <v>314.99096022114304</v>
      </c>
      <c r="AH75" s="6">
        <v>72.696471688018732</v>
      </c>
      <c r="AI75" s="6">
        <v>3.1154220272179365</v>
      </c>
      <c r="AJ75" s="6"/>
      <c r="AK75" s="6"/>
      <c r="AL75" s="6"/>
      <c r="AM75" s="6"/>
      <c r="AN75" s="6">
        <v>5.7521940391711599</v>
      </c>
      <c r="AO75" s="6">
        <v>1.4889866709010002</v>
      </c>
      <c r="AP75" s="6">
        <v>2.5199276817691443</v>
      </c>
      <c r="AQ75" s="6">
        <v>111.47500000000001</v>
      </c>
      <c r="AR75" s="6"/>
      <c r="AS75" s="6"/>
      <c r="AT75" s="6">
        <v>8.3922481053252405</v>
      </c>
      <c r="AU75" s="6">
        <v>1</v>
      </c>
      <c r="AV75" s="10"/>
      <c r="AW75" s="13">
        <v>94.732703933460243</v>
      </c>
      <c r="AX75" s="1" t="s">
        <v>150</v>
      </c>
      <c r="AY75" s="17">
        <v>6.3506036745406798</v>
      </c>
      <c r="AZ75" s="12">
        <v>100</v>
      </c>
      <c r="BA75" s="12">
        <v>0</v>
      </c>
      <c r="BB75" s="12">
        <v>0</v>
      </c>
      <c r="BC75" s="12">
        <v>0</v>
      </c>
      <c r="BD75" s="12">
        <v>100</v>
      </c>
      <c r="BE75" s="12">
        <v>0</v>
      </c>
      <c r="BF75" s="18">
        <v>75.480159496845914</v>
      </c>
      <c r="BG75" s="18">
        <v>22.348134455044843</v>
      </c>
      <c r="BH75" s="18">
        <v>2.1717060481092383</v>
      </c>
      <c r="BI75" s="15"/>
      <c r="BJ75" s="19">
        <f t="shared" ca="1" si="12"/>
        <v>0.96690894692873974</v>
      </c>
      <c r="BK75" s="18">
        <f t="shared" ca="1" si="13"/>
        <v>15.218799116725263</v>
      </c>
      <c r="BL75" s="17">
        <f t="shared" si="14"/>
        <v>3.5078256880229608</v>
      </c>
      <c r="BM75" s="17">
        <f t="shared" ca="1" si="15"/>
        <v>2.8893879388425532</v>
      </c>
      <c r="BN75" s="16">
        <f t="shared" si="16"/>
        <v>3.2275153035062489</v>
      </c>
      <c r="BO75" s="15"/>
      <c r="BP75" s="2"/>
      <c r="BR75" s="5"/>
      <c r="CC75" s="33" t="s">
        <v>57</v>
      </c>
      <c r="CE75" s="32"/>
      <c r="CH75" s="32"/>
      <c r="CI75" s="30"/>
      <c r="CJ75" s="30"/>
      <c r="CK75" s="30"/>
      <c r="CL75" s="4"/>
      <c r="CP75" s="5"/>
      <c r="DA75" s="33"/>
      <c r="DC75" s="32"/>
      <c r="DE75" s="31"/>
      <c r="DF75" s="29" t="s">
        <v>75</v>
      </c>
      <c r="DG75" s="30"/>
      <c r="DH75" s="29" t="s">
        <v>76</v>
      </c>
      <c r="DJ75" s="4"/>
      <c r="DV75" s="21">
        <v>20</v>
      </c>
      <c r="DW75" s="21">
        <v>1.31</v>
      </c>
      <c r="DX75" s="21">
        <v>2.0499999999999998</v>
      </c>
      <c r="DY75" s="21">
        <v>2.6</v>
      </c>
      <c r="DZ75" s="21">
        <v>2.95</v>
      </c>
      <c r="EA75" s="21">
        <v>3.6</v>
      </c>
    </row>
    <row r="76" spans="1:131" ht="13.5" thickBot="1" x14ac:dyDescent="0.25">
      <c r="A76">
        <v>3.15</v>
      </c>
      <c r="B76">
        <v>2.2999999999999998</v>
      </c>
      <c r="C76">
        <v>0.18790999999999999</v>
      </c>
      <c r="D76">
        <v>-0.11987</v>
      </c>
      <c r="E76">
        <v>-4.3029999999999999E-2</v>
      </c>
      <c r="F76">
        <v>1.95983</v>
      </c>
      <c r="G76">
        <v>1.94198</v>
      </c>
      <c r="H76" s="15"/>
      <c r="I76" s="11">
        <f t="shared" si="0"/>
        <v>10.334645669291337</v>
      </c>
      <c r="J76" s="10">
        <f t="shared" si="1"/>
        <v>-6.5146456692913368</v>
      </c>
      <c r="K76" s="6">
        <v>98</v>
      </c>
      <c r="L76" s="10">
        <v>1012.7952755905511</v>
      </c>
      <c r="M76" s="10">
        <v>685.23622047244078</v>
      </c>
      <c r="N76" s="10">
        <v>4.478346456692913</v>
      </c>
      <c r="O76" s="10">
        <v>6.651551291512912</v>
      </c>
      <c r="P76" s="10">
        <v>6.7746937723530083</v>
      </c>
      <c r="Q76" s="10">
        <v>0.24406766516208458</v>
      </c>
      <c r="R76" s="10">
        <v>3.6026376005083143</v>
      </c>
      <c r="S76" s="10">
        <v>8.5515611694511371</v>
      </c>
      <c r="T76" s="14" t="s">
        <v>33</v>
      </c>
      <c r="U76" s="6">
        <v>3</v>
      </c>
      <c r="V76" s="14" t="s">
        <v>33</v>
      </c>
      <c r="W76" s="6">
        <v>3</v>
      </c>
      <c r="X76" s="14" t="s">
        <v>151</v>
      </c>
      <c r="Y76" s="6">
        <v>4</v>
      </c>
      <c r="Z76" s="14" t="s">
        <v>119</v>
      </c>
      <c r="AA76" s="9">
        <v>4</v>
      </c>
      <c r="AB76" s="7">
        <v>80.708053898454011</v>
      </c>
      <c r="AC76" s="6">
        <v>17.459315526124016</v>
      </c>
      <c r="AD76" s="13">
        <v>1.8326305754219676</v>
      </c>
      <c r="AE76" s="8">
        <v>677.46937723530084</v>
      </c>
      <c r="AF76" s="6">
        <v>737.44660406561559</v>
      </c>
      <c r="AG76" s="6">
        <v>383.10203292647566</v>
      </c>
      <c r="AH76" s="6">
        <v>83.791845519597757</v>
      </c>
      <c r="AI76" s="6">
        <v>2.775744082221606</v>
      </c>
      <c r="AJ76" s="6"/>
      <c r="AK76" s="6"/>
      <c r="AL76" s="6"/>
      <c r="AM76" s="6"/>
      <c r="AN76" s="6">
        <v>6.651551291512912</v>
      </c>
      <c r="AO76" s="6">
        <v>1.7097378029239125</v>
      </c>
      <c r="AP76" s="6">
        <v>3.0648162634118048</v>
      </c>
      <c r="AQ76" s="6">
        <v>111.47500000000001</v>
      </c>
      <c r="AR76" s="6"/>
      <c r="AS76" s="6"/>
      <c r="AT76" s="6">
        <v>9.7111354726330887</v>
      </c>
      <c r="AU76" s="6">
        <v>1</v>
      </c>
      <c r="AV76" s="10"/>
      <c r="AW76" s="13">
        <v>110.61699060984233</v>
      </c>
      <c r="AX76" s="1" t="s">
        <v>150</v>
      </c>
      <c r="AY76" s="17">
        <v>6.5146456692913404</v>
      </c>
      <c r="AZ76" s="12">
        <v>100</v>
      </c>
      <c r="BA76" s="12">
        <v>0</v>
      </c>
      <c r="BB76" s="12">
        <v>0</v>
      </c>
      <c r="BC76" s="12">
        <v>0</v>
      </c>
      <c r="BD76" s="12">
        <v>100</v>
      </c>
      <c r="BE76" s="12">
        <v>0</v>
      </c>
      <c r="BF76" s="18">
        <v>80.708053898454011</v>
      </c>
      <c r="BG76" s="18">
        <v>17.459315526124016</v>
      </c>
      <c r="BH76" s="18">
        <v>1.8326305754219676</v>
      </c>
      <c r="BI76" s="15"/>
      <c r="BJ76" s="19">
        <f t="shared" ca="1" si="12"/>
        <v>0.95977765740632148</v>
      </c>
      <c r="BK76" s="18">
        <f t="shared" ca="1" si="13"/>
        <v>17.48277266725302</v>
      </c>
      <c r="BL76" s="17">
        <f t="shared" si="14"/>
        <v>3.8936843429670716</v>
      </c>
      <c r="BM76" s="17">
        <f t="shared" ca="1" si="15"/>
        <v>2.8703084923574274</v>
      </c>
      <c r="BN76" s="16">
        <f t="shared" si="16"/>
        <v>3.2024200758545787</v>
      </c>
      <c r="BO76" s="15"/>
      <c r="BP76" s="2"/>
      <c r="BR76" s="2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7" t="s">
        <v>51</v>
      </c>
      <c r="CG76" s="25">
        <f>O6</f>
        <v>20</v>
      </c>
      <c r="CH76" s="27" t="s">
        <v>50</v>
      </c>
      <c r="CI76" s="25">
        <f>O5</f>
        <v>17</v>
      </c>
      <c r="CJ76" s="23"/>
      <c r="CK76" s="23"/>
      <c r="CL76" s="22"/>
      <c r="CP76" s="28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7"/>
      <c r="DE76" s="26"/>
      <c r="DF76" s="23"/>
      <c r="DG76" s="25"/>
      <c r="DH76" s="24"/>
      <c r="DI76" s="23"/>
      <c r="DJ76" s="22"/>
      <c r="DV76" s="21">
        <v>-200</v>
      </c>
      <c r="DW76" s="21">
        <v>1.31</v>
      </c>
      <c r="DX76" s="21">
        <v>2.0499999999999998</v>
      </c>
      <c r="DY76" s="21">
        <v>2.6</v>
      </c>
      <c r="DZ76" s="21">
        <v>2.95</v>
      </c>
      <c r="EA76" s="21">
        <v>3.6</v>
      </c>
    </row>
    <row r="77" spans="1:131" ht="13.5" thickTop="1" x14ac:dyDescent="0.2">
      <c r="A77">
        <v>3.2</v>
      </c>
      <c r="B77">
        <v>2.2999999999999998</v>
      </c>
      <c r="C77">
        <v>0.18662999999999999</v>
      </c>
      <c r="D77">
        <v>-0.11711000000000001</v>
      </c>
      <c r="E77">
        <v>-4.0489999999999998E-2</v>
      </c>
      <c r="F77">
        <v>1.96045</v>
      </c>
      <c r="G77">
        <v>1.9420999999999999</v>
      </c>
      <c r="H77" s="15"/>
      <c r="I77" s="11">
        <f t="shared" ref="I77:I140" si="17">IF(A77="(m)",0,A77/0.3048)</f>
        <v>10.498687664041995</v>
      </c>
      <c r="J77" s="10">
        <f t="shared" ref="J77:J140" si="18">$J$7-I77</f>
        <v>-6.6786876640419948</v>
      </c>
      <c r="K77" s="6">
        <v>98</v>
      </c>
      <c r="L77" s="10">
        <v>1028.8713910761155</v>
      </c>
      <c r="M77" s="10">
        <v>691.07611548556417</v>
      </c>
      <c r="N77" s="10">
        <v>4.5494313210848638</v>
      </c>
      <c r="O77" s="10">
        <v>6.3139626454726052</v>
      </c>
      <c r="P77" s="10">
        <v>6.446897922221714</v>
      </c>
      <c r="Q77" s="10">
        <v>0.26328120640131314</v>
      </c>
      <c r="R77" s="10">
        <v>4.0838432619479388</v>
      </c>
      <c r="S77" s="10">
        <v>9.2316164409103063</v>
      </c>
      <c r="T77" s="14" t="s">
        <v>33</v>
      </c>
      <c r="U77" s="6">
        <v>3</v>
      </c>
      <c r="V77" s="14" t="s">
        <v>33</v>
      </c>
      <c r="W77" s="6">
        <v>3</v>
      </c>
      <c r="X77" s="14" t="s">
        <v>151</v>
      </c>
      <c r="Y77" s="6">
        <v>4</v>
      </c>
      <c r="Z77" s="14" t="s">
        <v>119</v>
      </c>
      <c r="AA77" s="9">
        <v>4</v>
      </c>
      <c r="AB77" s="7">
        <v>93.053207293657692</v>
      </c>
      <c r="AC77" s="6">
        <v>6.5967927063423133</v>
      </c>
      <c r="AD77" s="13">
        <v>0.35</v>
      </c>
      <c r="AE77" s="8">
        <v>644.68979222217138</v>
      </c>
      <c r="AF77" s="6">
        <v>697.93673255101839</v>
      </c>
      <c r="AG77" s="6">
        <v>358.51734416662856</v>
      </c>
      <c r="AH77" s="6">
        <v>96.319236750694813</v>
      </c>
      <c r="AI77" s="6">
        <v>2.4486738002844244</v>
      </c>
      <c r="AJ77" s="6"/>
      <c r="AK77" s="6"/>
      <c r="AL77" s="6"/>
      <c r="AM77" s="6"/>
      <c r="AN77" s="6">
        <v>6.3139626454726052</v>
      </c>
      <c r="AO77" s="6">
        <v>1.6741461421401753</v>
      </c>
      <c r="AP77" s="6">
        <v>2.8681387533330285</v>
      </c>
      <c r="AQ77" s="6">
        <v>111.47500000000001</v>
      </c>
      <c r="AR77" s="6"/>
      <c r="AS77" s="6"/>
      <c r="AT77" s="6">
        <v>9.015262290029554</v>
      </c>
      <c r="AU77" s="6">
        <v>1</v>
      </c>
      <c r="AV77" s="10"/>
      <c r="AW77" s="13">
        <v>104.69050988265275</v>
      </c>
      <c r="AX77" s="1" t="s">
        <v>150</v>
      </c>
      <c r="AY77" s="17">
        <v>6.6786876640419903</v>
      </c>
      <c r="AZ77" s="12">
        <v>100</v>
      </c>
      <c r="BA77" s="12">
        <v>0</v>
      </c>
      <c r="BB77" s="12">
        <v>0</v>
      </c>
      <c r="BC77" s="12">
        <v>0</v>
      </c>
      <c r="BD77" s="12">
        <v>100</v>
      </c>
      <c r="BE77" s="12">
        <v>0</v>
      </c>
      <c r="BF77" s="18">
        <v>93.053207293657692</v>
      </c>
      <c r="BG77" s="18">
        <v>6.5967927063423133</v>
      </c>
      <c r="BH77" s="18">
        <v>0.35</v>
      </c>
      <c r="BI77" s="15"/>
      <c r="BJ77" s="19">
        <f t="shared" ca="1" si="12"/>
        <v>0.97899137432061711</v>
      </c>
      <c r="BK77" s="18">
        <f t="shared" ca="1" si="13"/>
        <v>16.769182271490546</v>
      </c>
      <c r="BL77" s="17">
        <f t="shared" si="14"/>
        <v>4.4379752679603941</v>
      </c>
      <c r="BM77" s="17">
        <f t="shared" ca="1" si="15"/>
        <v>2.9203760443938602</v>
      </c>
      <c r="BN77" s="16">
        <f t="shared" si="16"/>
        <v>3.2507181619605769</v>
      </c>
      <c r="BO77" s="15"/>
      <c r="BP77" s="2"/>
    </row>
    <row r="78" spans="1:131" x14ac:dyDescent="0.2">
      <c r="A78">
        <v>3.25</v>
      </c>
      <c r="B78">
        <v>2.2999999999999998</v>
      </c>
      <c r="C78">
        <v>0.18754999999999999</v>
      </c>
      <c r="D78">
        <v>-0.11611</v>
      </c>
      <c r="E78">
        <v>-3.984E-2</v>
      </c>
      <c r="F78">
        <v>1.9618</v>
      </c>
      <c r="G78">
        <v>1.9451000000000001</v>
      </c>
      <c r="H78" s="15"/>
      <c r="I78" s="11">
        <f t="shared" si="17"/>
        <v>10.662729658792651</v>
      </c>
      <c r="J78" s="10">
        <f t="shared" si="18"/>
        <v>-6.8427296587926509</v>
      </c>
      <c r="K78" s="6">
        <v>98</v>
      </c>
      <c r="L78" s="10">
        <v>1044.9475065616798</v>
      </c>
      <c r="M78" s="10">
        <v>696.91601049868757</v>
      </c>
      <c r="N78" s="10">
        <v>4.6205161854768155</v>
      </c>
      <c r="O78" s="10">
        <v>6.5566044848140779</v>
      </c>
      <c r="P78" s="10">
        <v>6.6920457920123431</v>
      </c>
      <c r="Q78" s="10">
        <v>0.27024263438654089</v>
      </c>
      <c r="R78" s="10">
        <v>4.0382663655575062</v>
      </c>
      <c r="S78" s="10">
        <v>9.4056463332128519</v>
      </c>
      <c r="T78" s="14" t="s">
        <v>33</v>
      </c>
      <c r="U78" s="6">
        <v>3</v>
      </c>
      <c r="V78" s="14" t="s">
        <v>33</v>
      </c>
      <c r="W78" s="6">
        <v>3</v>
      </c>
      <c r="X78" s="14" t="s">
        <v>151</v>
      </c>
      <c r="Y78" s="6">
        <v>4</v>
      </c>
      <c r="Z78" s="14" t="s">
        <v>119</v>
      </c>
      <c r="AA78" s="9">
        <v>4</v>
      </c>
      <c r="AB78" s="7">
        <v>91.107552323392383</v>
      </c>
      <c r="AC78" s="6">
        <v>8.0429821038528644</v>
      </c>
      <c r="AD78" s="13">
        <v>0.84946557275475953</v>
      </c>
      <c r="AE78" s="8">
        <v>669.20457920123431</v>
      </c>
      <c r="AF78" s="6">
        <v>725.83200455664746</v>
      </c>
      <c r="AG78" s="6">
        <v>376.90343440092573</v>
      </c>
      <c r="AH78" s="6">
        <v>98.436963039141332</v>
      </c>
      <c r="AI78" s="6">
        <v>2.476310152616553</v>
      </c>
      <c r="AJ78" s="6"/>
      <c r="AK78" s="6"/>
      <c r="AL78" s="6"/>
      <c r="AM78" s="6"/>
      <c r="AN78" s="6">
        <v>6.5566044848140779</v>
      </c>
      <c r="AO78" s="6">
        <v>1.7286328816596503</v>
      </c>
      <c r="AP78" s="6">
        <v>3.0152274752074057</v>
      </c>
      <c r="AQ78" s="6">
        <v>111.47500000000001</v>
      </c>
      <c r="AR78" s="6"/>
      <c r="AS78" s="6"/>
      <c r="AT78" s="6">
        <v>9.2422854076258592</v>
      </c>
      <c r="AU78" s="6">
        <v>1</v>
      </c>
      <c r="AV78" s="10"/>
      <c r="AW78" s="13">
        <v>108.87480068349711</v>
      </c>
      <c r="AX78" s="1" t="s">
        <v>150</v>
      </c>
      <c r="AY78" s="17">
        <v>6.84272965879265</v>
      </c>
      <c r="AZ78" s="12">
        <v>100</v>
      </c>
      <c r="BA78" s="12">
        <v>0</v>
      </c>
      <c r="BB78" s="12">
        <v>0</v>
      </c>
      <c r="BC78" s="12">
        <v>0</v>
      </c>
      <c r="BD78" s="12">
        <v>100</v>
      </c>
      <c r="BE78" s="12">
        <v>0</v>
      </c>
      <c r="BF78" s="18">
        <v>91.107552323392383</v>
      </c>
      <c r="BG78" s="18">
        <v>8.0429821038528644</v>
      </c>
      <c r="BH78" s="18">
        <v>0.84946557275475953</v>
      </c>
      <c r="BI78" s="15"/>
      <c r="BJ78" s="19">
        <f t="shared" ca="1" si="12"/>
        <v>0.97444965937851902</v>
      </c>
      <c r="BK78" s="18">
        <f t="shared" ca="1" si="13"/>
        <v>17.209165369584394</v>
      </c>
      <c r="BL78" s="17">
        <f t="shared" si="14"/>
        <v>4.3802492732073555</v>
      </c>
      <c r="BM78" s="17">
        <f t="shared" ca="1" si="15"/>
        <v>2.9080933815841155</v>
      </c>
      <c r="BN78" s="16">
        <f t="shared" si="16"/>
        <v>3.2345844980821981</v>
      </c>
      <c r="BO78" s="15"/>
      <c r="BP78" s="2"/>
    </row>
    <row r="79" spans="1:131" x14ac:dyDescent="0.2">
      <c r="A79">
        <v>3.3</v>
      </c>
      <c r="B79">
        <v>2.2999999999999998</v>
      </c>
      <c r="C79">
        <v>0.18947</v>
      </c>
      <c r="D79">
        <v>-0.11618000000000001</v>
      </c>
      <c r="E79">
        <v>-3.9410000000000001E-2</v>
      </c>
      <c r="F79">
        <v>1.96038</v>
      </c>
      <c r="G79">
        <v>1.9432799999999999</v>
      </c>
      <c r="H79" s="15"/>
      <c r="I79" s="11">
        <f t="shared" si="17"/>
        <v>10.826771653543306</v>
      </c>
      <c r="J79" s="10">
        <f t="shared" si="18"/>
        <v>-7.0067716535433053</v>
      </c>
      <c r="K79" s="6">
        <v>98</v>
      </c>
      <c r="L79" s="10">
        <v>1061.0236220472439</v>
      </c>
      <c r="M79" s="10">
        <v>702.75590551181085</v>
      </c>
      <c r="N79" s="10">
        <v>4.6916010498687655</v>
      </c>
      <c r="O79" s="10">
        <v>7.0629874538745376</v>
      </c>
      <c r="P79" s="10">
        <v>7.2000865966007064</v>
      </c>
      <c r="Q79" s="10">
        <v>0.26975533442757493</v>
      </c>
      <c r="R79" s="10">
        <v>3.7465568060657963</v>
      </c>
      <c r="S79" s="10">
        <v>9.520773800428378</v>
      </c>
      <c r="T79" s="14" t="s">
        <v>33</v>
      </c>
      <c r="U79" s="6">
        <v>3</v>
      </c>
      <c r="V79" s="14" t="s">
        <v>33</v>
      </c>
      <c r="W79" s="6">
        <v>3</v>
      </c>
      <c r="X79" s="14" t="s">
        <v>151</v>
      </c>
      <c r="Y79" s="6">
        <v>4</v>
      </c>
      <c r="Z79" s="14" t="s">
        <v>119</v>
      </c>
      <c r="AA79" s="9">
        <v>4</v>
      </c>
      <c r="AB79" s="7">
        <v>82.614381158987172</v>
      </c>
      <c r="AC79" s="6">
        <v>15.696506951167265</v>
      </c>
      <c r="AD79" s="13">
        <v>1.689111889845559</v>
      </c>
      <c r="AE79" s="8">
        <v>720.00865966007063</v>
      </c>
      <c r="AF79" s="6">
        <v>784.65585712671589</v>
      </c>
      <c r="AG79" s="6">
        <v>415.00649474505298</v>
      </c>
      <c r="AH79" s="6">
        <v>99.342982297226314</v>
      </c>
      <c r="AI79" s="6">
        <v>2.6691174103672144</v>
      </c>
      <c r="AJ79" s="6"/>
      <c r="AK79" s="6"/>
      <c r="AL79" s="6"/>
      <c r="AM79" s="6"/>
      <c r="AN79" s="6">
        <v>7.0629874538745376</v>
      </c>
      <c r="AO79" s="6">
        <v>1.8226584832451675</v>
      </c>
      <c r="AP79" s="6">
        <v>3.3200519579604237</v>
      </c>
      <c r="AQ79" s="6">
        <v>111.47500000000001</v>
      </c>
      <c r="AR79" s="6"/>
      <c r="AS79" s="6"/>
      <c r="AT79" s="6">
        <v>9.870804040865961</v>
      </c>
      <c r="AU79" s="6">
        <v>1</v>
      </c>
      <c r="AV79" s="10"/>
      <c r="AW79" s="13">
        <v>117.69837856900739</v>
      </c>
      <c r="AX79" s="1" t="s">
        <v>150</v>
      </c>
      <c r="AY79" s="17">
        <v>7.0067716535433098</v>
      </c>
      <c r="AZ79" s="12">
        <v>100</v>
      </c>
      <c r="BA79" s="12">
        <v>0</v>
      </c>
      <c r="BB79" s="12">
        <v>0</v>
      </c>
      <c r="BC79" s="12">
        <v>0</v>
      </c>
      <c r="BD79" s="12">
        <v>100</v>
      </c>
      <c r="BE79" s="12">
        <v>0</v>
      </c>
      <c r="BF79" s="18">
        <v>82.614381158987172</v>
      </c>
      <c r="BG79" s="18">
        <v>15.696506951167265</v>
      </c>
      <c r="BH79" s="18">
        <v>1.689111889845559</v>
      </c>
      <c r="BI79" s="15"/>
      <c r="BJ79" s="19">
        <f t="shared" ca="1" si="12"/>
        <v>0.9593928171021231</v>
      </c>
      <c r="BK79" s="18">
        <f t="shared" ca="1" si="13"/>
        <v>18.148938164257341</v>
      </c>
      <c r="BL79" s="17">
        <f t="shared" si="14"/>
        <v>4.0445657047120793</v>
      </c>
      <c r="BM79" s="17">
        <f t="shared" ca="1" si="15"/>
        <v>2.8682119593667661</v>
      </c>
      <c r="BN79" s="16">
        <f t="shared" si="16"/>
        <v>3.1899832041092968</v>
      </c>
      <c r="BO79" s="15"/>
      <c r="BP79" s="2"/>
    </row>
    <row r="80" spans="1:131" x14ac:dyDescent="0.2">
      <c r="A80">
        <v>3.35</v>
      </c>
      <c r="B80">
        <v>2.2999999999999998</v>
      </c>
      <c r="C80">
        <v>0.18890000000000001</v>
      </c>
      <c r="D80">
        <v>-0.11318</v>
      </c>
      <c r="E80">
        <v>-3.9059999999999997E-2</v>
      </c>
      <c r="F80">
        <v>1.96333</v>
      </c>
      <c r="G80">
        <v>1.9467000000000001</v>
      </c>
      <c r="H80" s="15"/>
      <c r="I80" s="11">
        <f t="shared" si="17"/>
        <v>10.990813648293964</v>
      </c>
      <c r="J80" s="10">
        <f t="shared" si="18"/>
        <v>-7.1708136482939633</v>
      </c>
      <c r="K80" s="6">
        <v>98</v>
      </c>
      <c r="L80" s="10">
        <v>1077.0997375328084</v>
      </c>
      <c r="M80" s="10">
        <v>708.59580052493425</v>
      </c>
      <c r="N80" s="10">
        <v>4.7626859142607181</v>
      </c>
      <c r="O80" s="10">
        <v>6.9126550099347179</v>
      </c>
      <c r="P80" s="10">
        <v>7.0511035536719708</v>
      </c>
      <c r="Q80" s="10">
        <v>0.29063961838325814</v>
      </c>
      <c r="R80" s="10">
        <v>4.1219025670372282</v>
      </c>
      <c r="S80" s="10">
        <v>9.6144822039759035</v>
      </c>
      <c r="T80" s="14" t="s">
        <v>33</v>
      </c>
      <c r="U80" s="6">
        <v>3</v>
      </c>
      <c r="V80" s="14" t="s">
        <v>33</v>
      </c>
      <c r="W80" s="6">
        <v>3</v>
      </c>
      <c r="X80" s="14" t="s">
        <v>151</v>
      </c>
      <c r="Y80" s="6">
        <v>4</v>
      </c>
      <c r="Z80" s="14" t="s">
        <v>119</v>
      </c>
      <c r="AA80" s="9">
        <v>4</v>
      </c>
      <c r="AB80" s="7">
        <v>91.750942707845979</v>
      </c>
      <c r="AC80" s="6">
        <v>7.4784343993515279</v>
      </c>
      <c r="AD80" s="13">
        <v>0.77062289280248564</v>
      </c>
      <c r="AE80" s="8">
        <v>705.11035536719714</v>
      </c>
      <c r="AF80" s="6">
        <v>766.18278645947851</v>
      </c>
      <c r="AG80" s="6">
        <v>403.8327665253978</v>
      </c>
      <c r="AH80" s="6">
        <v>99.808380816998095</v>
      </c>
      <c r="AI80" s="6">
        <v>2.4260641384320429</v>
      </c>
      <c r="AJ80" s="6"/>
      <c r="AK80" s="6"/>
      <c r="AL80" s="6"/>
      <c r="AM80" s="6"/>
      <c r="AN80" s="6">
        <v>6.9126550099347179</v>
      </c>
      <c r="AO80" s="6">
        <v>1.8200178031722656</v>
      </c>
      <c r="AP80" s="6">
        <v>3.2306621322031823</v>
      </c>
      <c r="AQ80" s="6">
        <v>111.47500000000001</v>
      </c>
      <c r="AR80" s="6"/>
      <c r="AS80" s="6"/>
      <c r="AT80" s="6">
        <v>9.476128643706625</v>
      </c>
      <c r="AU80" s="6">
        <v>1</v>
      </c>
      <c r="AV80" s="10"/>
      <c r="AW80" s="13">
        <v>114.92741796892177</v>
      </c>
      <c r="AX80" s="1" t="s">
        <v>150</v>
      </c>
      <c r="AY80" s="17">
        <v>7.1708136482939597</v>
      </c>
      <c r="AZ80" s="12">
        <v>100</v>
      </c>
      <c r="BA80" s="12">
        <v>0</v>
      </c>
      <c r="BB80" s="12">
        <v>0</v>
      </c>
      <c r="BC80" s="12">
        <v>0</v>
      </c>
      <c r="BD80" s="12">
        <v>100</v>
      </c>
      <c r="BE80" s="12">
        <v>0</v>
      </c>
      <c r="BF80" s="18">
        <v>91.750942707845979</v>
      </c>
      <c r="BG80" s="18">
        <v>7.4784343993515279</v>
      </c>
      <c r="BH80" s="18">
        <v>0.77062289280248564</v>
      </c>
      <c r="BI80" s="15"/>
      <c r="BJ80" s="19">
        <f t="shared" ref="BJ80:BJ143" ca="1" si="19">IF((0.381*BM80)+(0.05*(M80/2116.217)-0.15)&lt;1,(0.381*BM80)+(0.05*(M80/2116.217)-0.15),1)</f>
        <v>0.97221205569239066</v>
      </c>
      <c r="BK80" s="18">
        <f t="shared" ref="BK80:BK143" ca="1" si="20">((P80-(L80/2000))/1.06)*(1.06/(M80/2000))^BJ80</f>
        <v>17.83024944595191</v>
      </c>
      <c r="BL80" s="17">
        <f t="shared" ref="BL80:BL143" si="21">(Q80/(P80-(L80/2000)))*100</f>
        <v>4.4627596553543416</v>
      </c>
      <c r="BM80" s="17">
        <f t="shared" ref="BM80:BM143" ca="1" si="22">SQRT(((3.47-LOG(BK80))^2)+((LOG(BL80)+1.22)^2))</f>
        <v>2.9014961037285834</v>
      </c>
      <c r="BN80" s="16">
        <f t="shared" ref="BN80:BN143" si="23">SQRT(((3.47-LOG(P80/1.06))^2)+((LOG(R80)+1.22)^2))</f>
        <v>3.22093943625514</v>
      </c>
      <c r="BO80" s="15"/>
      <c r="BP80" s="2"/>
    </row>
    <row r="81" spans="1:68" x14ac:dyDescent="0.2">
      <c r="A81">
        <v>3.4</v>
      </c>
      <c r="B81">
        <v>2.2999999999999998</v>
      </c>
      <c r="C81">
        <v>0.18847</v>
      </c>
      <c r="D81">
        <v>-0.11161</v>
      </c>
      <c r="E81">
        <v>-3.9370000000000002E-2</v>
      </c>
      <c r="F81">
        <v>1.9597800000000001</v>
      </c>
      <c r="G81">
        <v>1.9460500000000001</v>
      </c>
      <c r="H81" s="15"/>
      <c r="I81" s="11">
        <f t="shared" si="17"/>
        <v>11.154855643044618</v>
      </c>
      <c r="J81" s="10">
        <f t="shared" si="18"/>
        <v>-7.3348556430446177</v>
      </c>
      <c r="K81" s="6">
        <v>98</v>
      </c>
      <c r="L81" s="10">
        <v>1093.1758530183724</v>
      </c>
      <c r="M81" s="10">
        <v>714.43569553805753</v>
      </c>
      <c r="N81" s="10">
        <v>4.8337707786526671</v>
      </c>
      <c r="O81" s="10">
        <v>6.7992463241555487</v>
      </c>
      <c r="P81" s="10">
        <v>6.9364996841401272</v>
      </c>
      <c r="Q81" s="10">
        <v>0.30156906032006575</v>
      </c>
      <c r="R81" s="10">
        <v>4.3475682844704018</v>
      </c>
      <c r="S81" s="10">
        <v>9.5314833322623809</v>
      </c>
      <c r="T81" s="14" t="s">
        <v>33</v>
      </c>
      <c r="U81" s="6">
        <v>3</v>
      </c>
      <c r="V81" s="14" t="s">
        <v>33</v>
      </c>
      <c r="W81" s="6">
        <v>3</v>
      </c>
      <c r="X81" s="14" t="s">
        <v>151</v>
      </c>
      <c r="Y81" s="6">
        <v>4</v>
      </c>
      <c r="Z81" s="14" t="s">
        <v>119</v>
      </c>
      <c r="AA81" s="9">
        <v>4</v>
      </c>
      <c r="AB81" s="7">
        <v>97.425220559161829</v>
      </c>
      <c r="AC81" s="6">
        <v>2.2247794408381765</v>
      </c>
      <c r="AD81" s="13">
        <v>0.35</v>
      </c>
      <c r="AE81" s="8">
        <v>693.64996841401273</v>
      </c>
      <c r="AF81" s="6">
        <v>751.75432442716954</v>
      </c>
      <c r="AG81" s="6">
        <v>395.23747631050958</v>
      </c>
      <c r="AH81" s="6">
        <v>96.638658245685548</v>
      </c>
      <c r="AI81" s="6">
        <v>2.3001363856020833</v>
      </c>
      <c r="AJ81" s="6"/>
      <c r="AK81" s="6"/>
      <c r="AL81" s="6"/>
      <c r="AM81" s="6"/>
      <c r="AN81" s="6">
        <v>6.7992463241555487</v>
      </c>
      <c r="AO81" s="6">
        <v>1.8137353304020325</v>
      </c>
      <c r="AP81" s="6">
        <v>3.1618998104840763</v>
      </c>
      <c r="AQ81" s="6">
        <v>111.47500000000001</v>
      </c>
      <c r="AR81" s="6"/>
      <c r="AS81" s="6"/>
      <c r="AT81" s="6">
        <v>9.1454663052504177</v>
      </c>
      <c r="AU81" s="6">
        <v>1</v>
      </c>
      <c r="AV81" s="10"/>
      <c r="AW81" s="13">
        <v>112.76314866407543</v>
      </c>
      <c r="AX81" s="1" t="s">
        <v>150</v>
      </c>
      <c r="AY81" s="17">
        <v>7.3348556430446203</v>
      </c>
      <c r="AZ81" s="12">
        <v>100</v>
      </c>
      <c r="BA81" s="12">
        <v>0</v>
      </c>
      <c r="BB81" s="12">
        <v>0</v>
      </c>
      <c r="BC81" s="12">
        <v>0</v>
      </c>
      <c r="BD81" s="12">
        <v>100</v>
      </c>
      <c r="BE81" s="12">
        <v>0</v>
      </c>
      <c r="BF81" s="18">
        <v>97.425220559161829</v>
      </c>
      <c r="BG81" s="18">
        <v>2.2247794408381765</v>
      </c>
      <c r="BH81" s="18">
        <v>0.35</v>
      </c>
      <c r="BI81" s="15"/>
      <c r="BJ81" s="19">
        <f t="shared" ca="1" si="19"/>
        <v>0.98058745902026534</v>
      </c>
      <c r="BK81" s="18">
        <f t="shared" ca="1" si="20"/>
        <v>17.514258547355237</v>
      </c>
      <c r="BL81" s="17">
        <f t="shared" si="21"/>
        <v>4.7194557884140869</v>
      </c>
      <c r="BM81" s="17">
        <f t="shared" ca="1" si="22"/>
        <v>2.9231166384778224</v>
      </c>
      <c r="BN81" s="16">
        <f t="shared" si="23"/>
        <v>3.240011450474424</v>
      </c>
      <c r="BO81" s="15"/>
      <c r="BP81" s="2"/>
    </row>
    <row r="82" spans="1:68" x14ac:dyDescent="0.2">
      <c r="A82">
        <v>3.45</v>
      </c>
      <c r="B82">
        <v>2.2999999999999998</v>
      </c>
      <c r="C82">
        <v>0.18756</v>
      </c>
      <c r="D82">
        <v>-0.11294999999999999</v>
      </c>
      <c r="E82">
        <v>-3.9219999999999998E-2</v>
      </c>
      <c r="F82">
        <v>1.95753</v>
      </c>
      <c r="G82">
        <v>1.9476800000000001</v>
      </c>
      <c r="H82" s="15"/>
      <c r="I82" s="11">
        <f t="shared" si="17"/>
        <v>11.318897637795276</v>
      </c>
      <c r="J82" s="10">
        <f t="shared" si="18"/>
        <v>-7.4988976377952756</v>
      </c>
      <c r="K82" s="6">
        <v>98</v>
      </c>
      <c r="L82" s="10">
        <v>1109.251968503937</v>
      </c>
      <c r="M82" s="10">
        <v>720.27559055118093</v>
      </c>
      <c r="N82" s="10">
        <v>4.9048556430446197</v>
      </c>
      <c r="O82" s="10">
        <v>6.5592418961112697</v>
      </c>
      <c r="P82" s="10">
        <v>6.6970735708148839</v>
      </c>
      <c r="Q82" s="10">
        <v>0.29224074681986062</v>
      </c>
      <c r="R82" s="10">
        <v>4.3637081738718528</v>
      </c>
      <c r="S82" s="10">
        <v>9.5716440766398918</v>
      </c>
      <c r="T82" s="14" t="s">
        <v>33</v>
      </c>
      <c r="U82" s="6">
        <v>3</v>
      </c>
      <c r="V82" s="14" t="s">
        <v>33</v>
      </c>
      <c r="W82" s="6">
        <v>3</v>
      </c>
      <c r="X82" s="14" t="s">
        <v>151</v>
      </c>
      <c r="Y82" s="6">
        <v>4</v>
      </c>
      <c r="Z82" s="14" t="s">
        <v>119</v>
      </c>
      <c r="AA82" s="9">
        <v>4</v>
      </c>
      <c r="AB82" s="7">
        <v>97.81</v>
      </c>
      <c r="AC82" s="6">
        <v>1.8400000000000034</v>
      </c>
      <c r="AD82" s="13">
        <v>0.35</v>
      </c>
      <c r="AE82" s="8">
        <v>669.70735708148845</v>
      </c>
      <c r="AF82" s="6">
        <v>722.64089253681357</v>
      </c>
      <c r="AG82" s="6">
        <v>377.28051781111628</v>
      </c>
      <c r="AH82" s="6">
        <v>96.00250491967418</v>
      </c>
      <c r="AI82" s="6">
        <v>2.2916289544465918</v>
      </c>
      <c r="AJ82" s="6"/>
      <c r="AK82" s="6"/>
      <c r="AL82" s="6"/>
      <c r="AM82" s="6"/>
      <c r="AN82" s="6">
        <v>6.5592418961112697</v>
      </c>
      <c r="AO82" s="6">
        <v>1.7669142927834636</v>
      </c>
      <c r="AP82" s="6">
        <v>3.0182441424889301</v>
      </c>
      <c r="AQ82" s="6">
        <v>111.47500000000001</v>
      </c>
      <c r="AR82" s="6"/>
      <c r="AS82" s="6"/>
      <c r="AT82" s="6">
        <v>8.6404745547969153</v>
      </c>
      <c r="AU82" s="6">
        <v>1</v>
      </c>
      <c r="AV82" s="10"/>
      <c r="AW82" s="13">
        <v>108.39613388052203</v>
      </c>
      <c r="AX82" s="1" t="s">
        <v>150</v>
      </c>
      <c r="AY82" s="17">
        <v>7.4988976377952801</v>
      </c>
      <c r="AZ82" s="12">
        <v>100</v>
      </c>
      <c r="BA82" s="12">
        <v>0</v>
      </c>
      <c r="BB82" s="12">
        <v>0</v>
      </c>
      <c r="BC82" s="12">
        <v>0</v>
      </c>
      <c r="BD82" s="12">
        <v>100</v>
      </c>
      <c r="BE82" s="12">
        <v>0</v>
      </c>
      <c r="BF82" s="18">
        <v>97.81</v>
      </c>
      <c r="BG82" s="18">
        <v>1.8400000000000034</v>
      </c>
      <c r="BH82" s="18">
        <v>0.35</v>
      </c>
      <c r="BI82" s="15"/>
      <c r="BJ82" s="19">
        <f t="shared" ca="1" si="19"/>
        <v>0.98674308262334709</v>
      </c>
      <c r="BK82" s="18">
        <f t="shared" ca="1" si="20"/>
        <v>16.813472668979369</v>
      </c>
      <c r="BL82" s="17">
        <f t="shared" si="21"/>
        <v>4.7577247131772049</v>
      </c>
      <c r="BM82" s="17">
        <f t="shared" ca="1" si="22"/>
        <v>2.9389109797236679</v>
      </c>
      <c r="BN82" s="16">
        <f t="shared" si="23"/>
        <v>3.2534398110697129</v>
      </c>
      <c r="BO82" s="15"/>
      <c r="BP82" s="2"/>
    </row>
    <row r="83" spans="1:68" x14ac:dyDescent="0.2">
      <c r="A83">
        <v>3.5</v>
      </c>
      <c r="B83">
        <v>2.2999999999999998</v>
      </c>
      <c r="C83">
        <v>0.18687000000000001</v>
      </c>
      <c r="D83">
        <v>-0.11298</v>
      </c>
      <c r="E83">
        <v>-3.8929999999999999E-2</v>
      </c>
      <c r="F83">
        <v>1.95373</v>
      </c>
      <c r="G83">
        <v>1.9495499999999999</v>
      </c>
      <c r="H83" s="15"/>
      <c r="I83" s="11">
        <f t="shared" si="17"/>
        <v>11.48293963254593</v>
      </c>
      <c r="J83" s="10">
        <f t="shared" si="18"/>
        <v>-7.66293963254593</v>
      </c>
      <c r="K83" s="6">
        <v>98</v>
      </c>
      <c r="L83" s="10">
        <v>1125.328083989501</v>
      </c>
      <c r="M83" s="10">
        <v>726.11548556430421</v>
      </c>
      <c r="N83" s="10">
        <v>4.9759405074365697</v>
      </c>
      <c r="O83" s="10">
        <v>6.3772605166051672</v>
      </c>
      <c r="P83" s="10">
        <v>6.5162102664322514</v>
      </c>
      <c r="Q83" s="10">
        <v>0.29203190398030376</v>
      </c>
      <c r="R83" s="10">
        <v>4.481621863626521</v>
      </c>
      <c r="S83" s="10">
        <v>9.6492881824364112</v>
      </c>
      <c r="T83" s="14" t="s">
        <v>33</v>
      </c>
      <c r="U83" s="6">
        <v>3</v>
      </c>
      <c r="V83" s="14" t="s">
        <v>33</v>
      </c>
      <c r="W83" s="6">
        <v>3</v>
      </c>
      <c r="X83" s="14" t="s">
        <v>33</v>
      </c>
      <c r="Y83" s="6">
        <v>3</v>
      </c>
      <c r="Z83" s="14" t="s">
        <v>33</v>
      </c>
      <c r="AA83" s="9">
        <v>3</v>
      </c>
      <c r="AB83" s="7">
        <v>97.81</v>
      </c>
      <c r="AC83" s="6">
        <v>1.8400000000000034</v>
      </c>
      <c r="AD83" s="13">
        <v>0.35</v>
      </c>
      <c r="AE83" s="8">
        <v>651.62102664322515</v>
      </c>
      <c r="AF83" s="6">
        <v>700.41720287500004</v>
      </c>
      <c r="AG83" s="6">
        <v>363.71576998241886</v>
      </c>
      <c r="AH83" s="6">
        <v>96.137437885711037</v>
      </c>
      <c r="AI83" s="6">
        <v>2.2313350622374948</v>
      </c>
      <c r="AJ83" s="6"/>
      <c r="AK83" s="6"/>
      <c r="AL83" s="6"/>
      <c r="AM83" s="6"/>
      <c r="AN83" s="6">
        <v>6.3772605166051672</v>
      </c>
      <c r="AO83" s="6">
        <v>1.7384409091333062</v>
      </c>
      <c r="AP83" s="6">
        <v>2.9097261598593507</v>
      </c>
      <c r="AQ83" s="6">
        <v>111.47500000000001</v>
      </c>
      <c r="AR83" s="6"/>
      <c r="AS83" s="6"/>
      <c r="AT83" s="6">
        <v>8.2363004917278158</v>
      </c>
      <c r="AU83" s="6">
        <v>1</v>
      </c>
      <c r="AV83" s="10"/>
      <c r="AW83" s="13">
        <v>105.06258043125001</v>
      </c>
      <c r="AX83" s="1" t="s">
        <v>150</v>
      </c>
      <c r="AY83" s="17">
        <v>7.66293963254593</v>
      </c>
      <c r="AZ83" s="12">
        <v>100</v>
      </c>
      <c r="BA83" s="12">
        <v>0</v>
      </c>
      <c r="BB83" s="12">
        <v>0</v>
      </c>
      <c r="BC83" s="12">
        <v>100</v>
      </c>
      <c r="BD83" s="12">
        <v>0</v>
      </c>
      <c r="BE83" s="12">
        <v>0</v>
      </c>
      <c r="BF83" s="18">
        <v>97.81</v>
      </c>
      <c r="BG83" s="18">
        <v>1.8400000000000034</v>
      </c>
      <c r="BH83" s="18">
        <v>0.35</v>
      </c>
      <c r="BI83" s="15"/>
      <c r="BJ83" s="19">
        <f t="shared" ca="1" si="19"/>
        <v>0.99409957751867006</v>
      </c>
      <c r="BK83" s="18">
        <f t="shared" ca="1" si="20"/>
        <v>16.295000651272193</v>
      </c>
      <c r="BL83" s="17">
        <f t="shared" si="21"/>
        <v>4.9051757216833458</v>
      </c>
      <c r="BM83" s="17">
        <f t="shared" ca="1" si="22"/>
        <v>2.9578572141250015</v>
      </c>
      <c r="BN83" s="16">
        <f t="shared" si="23"/>
        <v>3.2698160836276506</v>
      </c>
      <c r="BO83" s="15"/>
      <c r="BP83" s="2"/>
    </row>
    <row r="84" spans="1:68" x14ac:dyDescent="0.2">
      <c r="A84">
        <v>3.55</v>
      </c>
      <c r="B84">
        <v>2.2999999999999998</v>
      </c>
      <c r="C84">
        <v>0.18729000000000001</v>
      </c>
      <c r="D84">
        <v>-0.11179</v>
      </c>
      <c r="E84">
        <v>-3.8710000000000001E-2</v>
      </c>
      <c r="F84">
        <v>1.95668</v>
      </c>
      <c r="G84">
        <v>1.9542999999999999</v>
      </c>
      <c r="H84" s="15"/>
      <c r="I84" s="11">
        <f t="shared" si="17"/>
        <v>11.646981627296586</v>
      </c>
      <c r="J84" s="10">
        <f t="shared" si="18"/>
        <v>-7.8269816272965862</v>
      </c>
      <c r="K84" s="6">
        <v>98</v>
      </c>
      <c r="L84" s="10">
        <v>1141.4041994750653</v>
      </c>
      <c r="M84" s="10">
        <v>731.9553805774276</v>
      </c>
      <c r="N84" s="10">
        <v>5.0470253718285214</v>
      </c>
      <c r="O84" s="10">
        <v>6.4880317910871437</v>
      </c>
      <c r="P84" s="10">
        <v>6.6278297358354807</v>
      </c>
      <c r="Q84" s="10">
        <v>0.30031600328272473</v>
      </c>
      <c r="R84" s="10">
        <v>4.531136363672263</v>
      </c>
      <c r="S84" s="10">
        <v>9.7081906075234254</v>
      </c>
      <c r="T84" s="14" t="s">
        <v>33</v>
      </c>
      <c r="U84" s="6">
        <v>3</v>
      </c>
      <c r="V84" s="14" t="s">
        <v>33</v>
      </c>
      <c r="W84" s="6">
        <v>3</v>
      </c>
      <c r="X84" s="14" t="s">
        <v>33</v>
      </c>
      <c r="Y84" s="6">
        <v>3</v>
      </c>
      <c r="Z84" s="14" t="s">
        <v>33</v>
      </c>
      <c r="AA84" s="9">
        <v>3</v>
      </c>
      <c r="AB84" s="7">
        <v>97.81</v>
      </c>
      <c r="AC84" s="6">
        <v>1.8400000000000034</v>
      </c>
      <c r="AD84" s="13">
        <v>0.35</v>
      </c>
      <c r="AE84" s="8">
        <v>662.78297358354814</v>
      </c>
      <c r="AF84" s="6">
        <v>712.60325130564092</v>
      </c>
      <c r="AG84" s="6">
        <v>372.08723018766102</v>
      </c>
      <c r="AH84" s="6">
        <v>95.886827705723732</v>
      </c>
      <c r="AI84" s="6">
        <v>2.2069518984627274</v>
      </c>
      <c r="AJ84" s="6"/>
      <c r="AK84" s="6"/>
      <c r="AL84" s="6"/>
      <c r="AM84" s="6"/>
      <c r="AN84" s="6">
        <v>6.4880317910871437</v>
      </c>
      <c r="AO84" s="6">
        <v>1.7702082267127408</v>
      </c>
      <c r="AP84" s="6">
        <v>2.9766978415012884</v>
      </c>
      <c r="AQ84" s="6">
        <v>111.47500000000001</v>
      </c>
      <c r="AR84" s="6"/>
      <c r="AS84" s="6"/>
      <c r="AT84" s="6">
        <v>8.2628411540026718</v>
      </c>
      <c r="AU84" s="6">
        <v>1</v>
      </c>
      <c r="AV84" s="10"/>
      <c r="AW84" s="13">
        <v>106.89048769584613</v>
      </c>
      <c r="AX84" s="1" t="s">
        <v>150</v>
      </c>
      <c r="AY84" s="17">
        <v>7.8269816272965897</v>
      </c>
      <c r="AZ84" s="12">
        <v>100</v>
      </c>
      <c r="BA84" s="12">
        <v>0</v>
      </c>
      <c r="BB84" s="12">
        <v>0</v>
      </c>
      <c r="BC84" s="12">
        <v>100</v>
      </c>
      <c r="BD84" s="12">
        <v>0</v>
      </c>
      <c r="BE84" s="12">
        <v>0</v>
      </c>
      <c r="BF84" s="18">
        <v>97.81</v>
      </c>
      <c r="BG84" s="18">
        <v>1.8400000000000034</v>
      </c>
      <c r="BH84" s="18">
        <v>0.35</v>
      </c>
      <c r="BI84" s="15"/>
      <c r="BJ84" s="19">
        <f t="shared" ca="1" si="19"/>
        <v>0.99419986897265988</v>
      </c>
      <c r="BK84" s="18">
        <f t="shared" ca="1" si="20"/>
        <v>16.44876573944503</v>
      </c>
      <c r="BL84" s="17">
        <f t="shared" si="21"/>
        <v>4.9580596831568631</v>
      </c>
      <c r="BM84" s="17">
        <f t="shared" ca="1" si="22"/>
        <v>2.9577582951370101</v>
      </c>
      <c r="BN84" s="16">
        <f t="shared" si="23"/>
        <v>3.2665086915563939</v>
      </c>
      <c r="BO84" s="15"/>
      <c r="BP84" s="2"/>
    </row>
    <row r="85" spans="1:68" x14ac:dyDescent="0.2">
      <c r="A85">
        <v>3.6</v>
      </c>
      <c r="B85">
        <v>2.2999999999999998</v>
      </c>
      <c r="C85">
        <v>0.18793000000000001</v>
      </c>
      <c r="D85">
        <v>-0.11044</v>
      </c>
      <c r="E85">
        <v>-3.8449999999999998E-2</v>
      </c>
      <c r="F85">
        <v>1.9544999999999999</v>
      </c>
      <c r="G85">
        <v>1.95438</v>
      </c>
      <c r="H85" s="15"/>
      <c r="I85" s="11">
        <f t="shared" si="17"/>
        <v>11.811023622047244</v>
      </c>
      <c r="J85" s="10">
        <f t="shared" si="18"/>
        <v>-7.9910236220472441</v>
      </c>
      <c r="K85" s="6">
        <v>98</v>
      </c>
      <c r="L85" s="10">
        <v>1157.4803149606298</v>
      </c>
      <c r="M85" s="10">
        <v>737.795275590551</v>
      </c>
      <c r="N85" s="10">
        <v>5.1181102362204722</v>
      </c>
      <c r="O85" s="10">
        <v>6.6568261141072984</v>
      </c>
      <c r="P85" s="10">
        <v>6.797626471035298</v>
      </c>
      <c r="Q85" s="10">
        <v>0.30971393106278222</v>
      </c>
      <c r="R85" s="10">
        <v>4.5562069699250758</v>
      </c>
      <c r="S85" s="10">
        <v>9.7778025644444444</v>
      </c>
      <c r="T85" s="14" t="s">
        <v>33</v>
      </c>
      <c r="U85" s="6">
        <v>3</v>
      </c>
      <c r="V85" s="14" t="s">
        <v>33</v>
      </c>
      <c r="W85" s="6">
        <v>3</v>
      </c>
      <c r="X85" s="14" t="s">
        <v>33</v>
      </c>
      <c r="Y85" s="6">
        <v>3</v>
      </c>
      <c r="Z85" s="14" t="s">
        <v>33</v>
      </c>
      <c r="AA85" s="9">
        <v>3</v>
      </c>
      <c r="AB85" s="7">
        <v>97.81</v>
      </c>
      <c r="AC85" s="6">
        <v>1.8400000000000034</v>
      </c>
      <c r="AD85" s="13">
        <v>0.35</v>
      </c>
      <c r="AE85" s="8">
        <v>679.76264710352984</v>
      </c>
      <c r="AF85" s="6">
        <v>731.63368394764507</v>
      </c>
      <c r="AG85" s="6">
        <v>384.82198532764733</v>
      </c>
      <c r="AH85" s="6">
        <v>95.856527894893134</v>
      </c>
      <c r="AI85" s="6">
        <v>2.1948081081497586</v>
      </c>
      <c r="AJ85" s="6"/>
      <c r="AK85" s="6"/>
      <c r="AL85" s="6"/>
      <c r="AM85" s="6"/>
      <c r="AN85" s="6">
        <v>6.6568261141072984</v>
      </c>
      <c r="AO85" s="6">
        <v>1.8134489968080263</v>
      </c>
      <c r="AP85" s="6">
        <v>3.0785758826211786</v>
      </c>
      <c r="AQ85" s="6">
        <v>111.47500000000001</v>
      </c>
      <c r="AR85" s="6"/>
      <c r="AS85" s="6"/>
      <c r="AT85" s="6">
        <v>8.3708533937221166</v>
      </c>
      <c r="AU85" s="6">
        <v>1</v>
      </c>
      <c r="AV85" s="10"/>
      <c r="AW85" s="13">
        <v>109.74505259214676</v>
      </c>
      <c r="AX85" s="1" t="s">
        <v>150</v>
      </c>
      <c r="AY85" s="17">
        <v>7.9910236220472397</v>
      </c>
      <c r="AZ85" s="12">
        <v>100</v>
      </c>
      <c r="BA85" s="12">
        <v>0</v>
      </c>
      <c r="BB85" s="12">
        <v>0</v>
      </c>
      <c r="BC85" s="12">
        <v>100</v>
      </c>
      <c r="BD85" s="12">
        <v>0</v>
      </c>
      <c r="BE85" s="12">
        <v>0</v>
      </c>
      <c r="BF85" s="18">
        <v>97.81</v>
      </c>
      <c r="BG85" s="18">
        <v>1.8400000000000034</v>
      </c>
      <c r="BH85" s="18">
        <v>0.35</v>
      </c>
      <c r="BI85" s="15"/>
      <c r="BJ85" s="19">
        <f t="shared" ca="1" si="19"/>
        <v>0.99269188842039546</v>
      </c>
      <c r="BK85" s="18">
        <f t="shared" ca="1" si="20"/>
        <v>16.728488613451532</v>
      </c>
      <c r="BL85" s="17">
        <f t="shared" si="21"/>
        <v>4.9802153544391841</v>
      </c>
      <c r="BM85" s="17">
        <f t="shared" ca="1" si="22"/>
        <v>2.9534381897808966</v>
      </c>
      <c r="BN85" s="16">
        <f t="shared" si="23"/>
        <v>3.2589025729877976</v>
      </c>
      <c r="BO85" s="15"/>
      <c r="BP85" s="2"/>
    </row>
    <row r="86" spans="1:68" x14ac:dyDescent="0.2">
      <c r="A86">
        <v>3.65</v>
      </c>
      <c r="B86">
        <v>2.2999999999999998</v>
      </c>
      <c r="C86">
        <v>0.18804999999999999</v>
      </c>
      <c r="D86">
        <v>-0.10897</v>
      </c>
      <c r="E86">
        <v>-3.8059999999999997E-2</v>
      </c>
      <c r="F86">
        <v>1.95235</v>
      </c>
      <c r="G86">
        <v>1.9570000000000001</v>
      </c>
      <c r="H86" s="15"/>
      <c r="I86" s="11">
        <f t="shared" si="17"/>
        <v>11.975065616797899</v>
      </c>
      <c r="J86" s="10">
        <f t="shared" si="18"/>
        <v>-8.1550656167978985</v>
      </c>
      <c r="K86" s="6">
        <v>98</v>
      </c>
      <c r="L86" s="10">
        <v>1173.5564304461939</v>
      </c>
      <c r="M86" s="10">
        <v>743.63517060367428</v>
      </c>
      <c r="N86" s="10">
        <v>5.1891951006124231</v>
      </c>
      <c r="O86" s="10">
        <v>6.6884750496735714</v>
      </c>
      <c r="P86" s="10">
        <v>6.8307790248710649</v>
      </c>
      <c r="Q86" s="10">
        <v>0.31994723020106697</v>
      </c>
      <c r="R86" s="10">
        <v>4.6839054379614655</v>
      </c>
      <c r="S86" s="10">
        <v>9.8822204998259693</v>
      </c>
      <c r="T86" s="14" t="s">
        <v>33</v>
      </c>
      <c r="U86" s="6">
        <v>3</v>
      </c>
      <c r="V86" s="14" t="s">
        <v>33</v>
      </c>
      <c r="W86" s="6">
        <v>3</v>
      </c>
      <c r="X86" s="14" t="s">
        <v>33</v>
      </c>
      <c r="Y86" s="6">
        <v>3</v>
      </c>
      <c r="Z86" s="14" t="s">
        <v>33</v>
      </c>
      <c r="AA86" s="9">
        <v>3</v>
      </c>
      <c r="AB86" s="7">
        <v>97.81</v>
      </c>
      <c r="AC86" s="6">
        <v>1.8400000000000034</v>
      </c>
      <c r="AD86" s="13">
        <v>0.35</v>
      </c>
      <c r="AE86" s="8">
        <v>683.07790248710648</v>
      </c>
      <c r="AF86" s="6">
        <v>734.58833054681986</v>
      </c>
      <c r="AG86" s="6">
        <v>387.30842686532986</v>
      </c>
      <c r="AH86" s="6">
        <v>96.542236783821522</v>
      </c>
      <c r="AI86" s="6">
        <v>2.1349705139120423</v>
      </c>
      <c r="AJ86" s="6"/>
      <c r="AK86" s="6"/>
      <c r="AL86" s="6"/>
      <c r="AM86" s="6"/>
      <c r="AN86" s="6">
        <v>6.6884750496735714</v>
      </c>
      <c r="AO86" s="6">
        <v>1.8326340743399854</v>
      </c>
      <c r="AP86" s="6">
        <v>3.0984674149226388</v>
      </c>
      <c r="AQ86" s="6">
        <v>111.47500000000001</v>
      </c>
      <c r="AR86" s="6"/>
      <c r="AS86" s="6"/>
      <c r="AT86" s="6">
        <v>8.2854805789649202</v>
      </c>
      <c r="AU86" s="6">
        <v>1</v>
      </c>
      <c r="AV86" s="10"/>
      <c r="AW86" s="13">
        <v>110.18824958202298</v>
      </c>
      <c r="AX86" s="1" t="s">
        <v>150</v>
      </c>
      <c r="AY86" s="17">
        <v>8.1550656167979003</v>
      </c>
      <c r="AZ86" s="12">
        <v>100</v>
      </c>
      <c r="BA86" s="12">
        <v>0</v>
      </c>
      <c r="BB86" s="12">
        <v>0</v>
      </c>
      <c r="BC86" s="12">
        <v>100</v>
      </c>
      <c r="BD86" s="12">
        <v>0</v>
      </c>
      <c r="BE86" s="12">
        <v>0</v>
      </c>
      <c r="BF86" s="18">
        <v>97.81</v>
      </c>
      <c r="BG86" s="18">
        <v>1.8400000000000034</v>
      </c>
      <c r="BH86" s="18">
        <v>0.35</v>
      </c>
      <c r="BI86" s="15"/>
      <c r="BJ86" s="19">
        <f t="shared" ca="1" si="19"/>
        <v>0.99594330546521603</v>
      </c>
      <c r="BK86" s="18">
        <f t="shared" ca="1" si="20"/>
        <v>16.721965620031224</v>
      </c>
      <c r="BL86" s="17">
        <f t="shared" si="21"/>
        <v>5.1240741305910458</v>
      </c>
      <c r="BM86" s="17">
        <f t="shared" ca="1" si="22"/>
        <v>2.9616099416349804</v>
      </c>
      <c r="BN86" s="16">
        <f t="shared" si="23"/>
        <v>3.2641147809658695</v>
      </c>
      <c r="BO86" s="15"/>
      <c r="BP86" s="2"/>
    </row>
    <row r="87" spans="1:68" x14ac:dyDescent="0.2">
      <c r="A87">
        <v>3.7</v>
      </c>
      <c r="B87">
        <v>0.5</v>
      </c>
      <c r="C87">
        <v>0.18682000000000001</v>
      </c>
      <c r="D87">
        <v>-0.10972</v>
      </c>
      <c r="E87">
        <v>-3.7749999999999999E-2</v>
      </c>
      <c r="F87">
        <v>1.95058</v>
      </c>
      <c r="G87">
        <v>1.95783</v>
      </c>
      <c r="H87" s="15"/>
      <c r="I87" s="11">
        <f t="shared" si="17"/>
        <v>12.139107611548557</v>
      </c>
      <c r="J87" s="10">
        <f t="shared" si="18"/>
        <v>-8.3191076115485565</v>
      </c>
      <c r="K87" s="6">
        <v>98</v>
      </c>
      <c r="L87" s="10">
        <v>1189.6325459317584</v>
      </c>
      <c r="M87" s="10">
        <v>749.47506561679768</v>
      </c>
      <c r="N87" s="10">
        <v>5.2602799650043748</v>
      </c>
      <c r="O87" s="10">
        <v>6.3640734601192195</v>
      </c>
      <c r="P87" s="10">
        <v>6.5075726190693883</v>
      </c>
      <c r="Q87" s="10">
        <v>0.31472615921214619</v>
      </c>
      <c r="R87" s="10">
        <v>4.8363065252609267</v>
      </c>
      <c r="S87" s="10">
        <v>9.9652193715394901</v>
      </c>
      <c r="T87" s="14" t="s">
        <v>33</v>
      </c>
      <c r="U87" s="6">
        <v>3</v>
      </c>
      <c r="V87" s="14" t="s">
        <v>33</v>
      </c>
      <c r="W87" s="6">
        <v>3</v>
      </c>
      <c r="X87" s="14" t="s">
        <v>33</v>
      </c>
      <c r="Y87" s="6">
        <v>3</v>
      </c>
      <c r="Z87" s="14" t="s">
        <v>33</v>
      </c>
      <c r="AA87" s="9">
        <v>3</v>
      </c>
      <c r="AB87" s="7">
        <v>97.81</v>
      </c>
      <c r="AC87" s="6">
        <v>1.8400000000000034</v>
      </c>
      <c r="AD87" s="13">
        <v>0.35</v>
      </c>
      <c r="AE87" s="8">
        <v>650.75726190693888</v>
      </c>
      <c r="AF87" s="6">
        <v>695.6183936592364</v>
      </c>
      <c r="AG87" s="6">
        <v>363.06794643020413</v>
      </c>
      <c r="AH87" s="6">
        <v>96.787324934436654</v>
      </c>
      <c r="AI87" s="6">
        <v>2.0676935896780204</v>
      </c>
      <c r="AJ87" s="6"/>
      <c r="AK87" s="6"/>
      <c r="AL87" s="6"/>
      <c r="AM87" s="6"/>
      <c r="AN87" s="6">
        <v>6.3640734601192195</v>
      </c>
      <c r="AO87" s="6">
        <v>1.7736600711124511</v>
      </c>
      <c r="AP87" s="6">
        <v>2.904543571441633</v>
      </c>
      <c r="AQ87" s="6">
        <v>111.47500000000001</v>
      </c>
      <c r="AR87" s="6"/>
      <c r="AS87" s="6"/>
      <c r="AT87" s="6">
        <v>7.7135941517805771</v>
      </c>
      <c r="AU87" s="6">
        <v>1</v>
      </c>
      <c r="AV87" s="10"/>
      <c r="AW87" s="13">
        <v>104.34275904888547</v>
      </c>
      <c r="AX87" s="1" t="s">
        <v>150</v>
      </c>
      <c r="AY87" s="17">
        <v>8.31910761154856</v>
      </c>
      <c r="AZ87" s="12">
        <v>100</v>
      </c>
      <c r="BA87" s="12">
        <v>0</v>
      </c>
      <c r="BB87" s="12">
        <v>0</v>
      </c>
      <c r="BC87" s="12">
        <v>100</v>
      </c>
      <c r="BD87" s="12">
        <v>0</v>
      </c>
      <c r="BE87" s="12">
        <v>0</v>
      </c>
      <c r="BF87" s="18">
        <v>97.81</v>
      </c>
      <c r="BG87" s="18">
        <v>1.8400000000000034</v>
      </c>
      <c r="BH87" s="18">
        <v>0.35</v>
      </c>
      <c r="BI87" s="15"/>
      <c r="BJ87" s="19">
        <f t="shared" ca="1" si="19"/>
        <v>1</v>
      </c>
      <c r="BK87" s="18">
        <f t="shared" ca="1" si="20"/>
        <v>15.778393751465156</v>
      </c>
      <c r="BL87" s="17">
        <f t="shared" si="21"/>
        <v>5.3228332234516973</v>
      </c>
      <c r="BM87" s="17">
        <f t="shared" ca="1" si="22"/>
        <v>2.9915164573946975</v>
      </c>
      <c r="BN87" s="16">
        <f t="shared" si="23"/>
        <v>3.2893297066812619</v>
      </c>
      <c r="BO87" s="15"/>
      <c r="BP87" s="2"/>
    </row>
    <row r="88" spans="1:68" x14ac:dyDescent="0.2">
      <c r="A88">
        <v>3.75</v>
      </c>
      <c r="B88">
        <v>2.2000000000000002</v>
      </c>
      <c r="C88">
        <v>0.18235999999999999</v>
      </c>
      <c r="D88">
        <v>-0.11401</v>
      </c>
      <c r="E88">
        <v>-3.7699999999999997E-2</v>
      </c>
      <c r="F88">
        <v>1.9507300000000001</v>
      </c>
      <c r="G88">
        <v>1.9614799999999999</v>
      </c>
      <c r="H88" s="15"/>
      <c r="I88" s="11">
        <f t="shared" si="17"/>
        <v>12.303149606299211</v>
      </c>
      <c r="J88" s="10">
        <f t="shared" si="18"/>
        <v>-8.4831496062992109</v>
      </c>
      <c r="K88" s="6">
        <v>98</v>
      </c>
      <c r="L88" s="10">
        <v>1205.7086614173224</v>
      </c>
      <c r="M88" s="10">
        <v>755.31496062992096</v>
      </c>
      <c r="N88" s="10">
        <v>5.3313648293963247</v>
      </c>
      <c r="O88" s="10">
        <v>5.1877880215725209</v>
      </c>
      <c r="P88" s="10">
        <v>5.3314799520957017</v>
      </c>
      <c r="Q88" s="10">
        <v>0.28486163315551916</v>
      </c>
      <c r="R88" s="10">
        <v>5.3430123664545626</v>
      </c>
      <c r="S88" s="10">
        <v>9.9786062863319955</v>
      </c>
      <c r="T88" s="14" t="s">
        <v>33</v>
      </c>
      <c r="U88" s="6">
        <v>3</v>
      </c>
      <c r="V88" s="14" t="s">
        <v>33</v>
      </c>
      <c r="W88" s="6">
        <v>3</v>
      </c>
      <c r="X88" s="14" t="s">
        <v>33</v>
      </c>
      <c r="Y88" s="6">
        <v>3</v>
      </c>
      <c r="Z88" s="14" t="s">
        <v>33</v>
      </c>
      <c r="AA88" s="9">
        <v>3</v>
      </c>
      <c r="AB88" s="7">
        <v>97.81</v>
      </c>
      <c r="AC88" s="6">
        <v>1.8400000000000034</v>
      </c>
      <c r="AD88" s="13">
        <v>0.35</v>
      </c>
      <c r="AE88" s="8">
        <v>533.14799520957013</v>
      </c>
      <c r="AF88" s="6">
        <v>556.30889663376945</v>
      </c>
      <c r="AG88" s="6">
        <v>274.86099640717765</v>
      </c>
      <c r="AH88" s="6">
        <v>95.600395685533812</v>
      </c>
      <c r="AI88" s="6">
        <v>1.8716033791693529</v>
      </c>
      <c r="AJ88" s="6"/>
      <c r="AK88" s="6"/>
      <c r="AL88" s="6"/>
      <c r="AM88" s="6"/>
      <c r="AN88" s="6">
        <v>5.1877880215725209</v>
      </c>
      <c r="AO88" s="6">
        <v>1.5355862417177804</v>
      </c>
      <c r="AP88" s="6">
        <v>2.1988879712574212</v>
      </c>
      <c r="AQ88" s="6">
        <v>111.47500000000001</v>
      </c>
      <c r="AR88" s="6"/>
      <c r="AS88" s="6"/>
      <c r="AT88" s="6">
        <v>6.0148937424279261</v>
      </c>
      <c r="AU88" s="6">
        <v>1</v>
      </c>
      <c r="AV88" s="10"/>
      <c r="AW88" s="13">
        <v>83.446334495065415</v>
      </c>
      <c r="AX88" s="1" t="s">
        <v>150</v>
      </c>
      <c r="AY88" s="17">
        <v>8.4831496062992109</v>
      </c>
      <c r="AZ88" s="12">
        <v>100</v>
      </c>
      <c r="BA88" s="12">
        <v>0</v>
      </c>
      <c r="BB88" s="12">
        <v>0</v>
      </c>
      <c r="BC88" s="12">
        <v>100</v>
      </c>
      <c r="BD88" s="12">
        <v>0</v>
      </c>
      <c r="BE88" s="12">
        <v>0</v>
      </c>
      <c r="BF88" s="18">
        <v>97.81</v>
      </c>
      <c r="BG88" s="18">
        <v>1.8400000000000034</v>
      </c>
      <c r="BH88" s="18">
        <v>0.35</v>
      </c>
      <c r="BI88" s="15"/>
      <c r="BJ88" s="19">
        <f t="shared" ca="1" si="19"/>
        <v>1</v>
      </c>
      <c r="BK88" s="18">
        <f t="shared" ca="1" si="20"/>
        <v>12.52093727216376</v>
      </c>
      <c r="BL88" s="17">
        <f t="shared" si="21"/>
        <v>6.0241951036919081</v>
      </c>
      <c r="BM88" s="17">
        <f t="shared" ca="1" si="22"/>
        <v>3.1028540231761812</v>
      </c>
      <c r="BN88" s="16">
        <f t="shared" si="23"/>
        <v>3.3850009110431003</v>
      </c>
      <c r="BO88" s="15"/>
      <c r="BP88" s="2"/>
    </row>
    <row r="89" spans="1:68" x14ac:dyDescent="0.2">
      <c r="A89">
        <v>3.8</v>
      </c>
      <c r="B89">
        <v>2.2000000000000002</v>
      </c>
      <c r="C89">
        <v>0.18276999999999999</v>
      </c>
      <c r="D89">
        <v>-0.11694</v>
      </c>
      <c r="E89">
        <v>-3.8859999999999999E-2</v>
      </c>
      <c r="F89">
        <v>1.9478800000000001</v>
      </c>
      <c r="G89">
        <v>1.96468</v>
      </c>
      <c r="H89" s="15"/>
      <c r="I89" s="11">
        <f t="shared" si="17"/>
        <v>12.467191601049867</v>
      </c>
      <c r="J89" s="10">
        <f t="shared" si="18"/>
        <v>-8.6471916010498671</v>
      </c>
      <c r="K89" s="6">
        <v>98</v>
      </c>
      <c r="L89" s="10">
        <v>1221.7847769028867</v>
      </c>
      <c r="M89" s="10">
        <v>761.15485564304436</v>
      </c>
      <c r="N89" s="10">
        <v>5.4024496937882756</v>
      </c>
      <c r="O89" s="10">
        <v>5.2959218847573046</v>
      </c>
      <c r="P89" s="10">
        <v>5.435141514786606</v>
      </c>
      <c r="Q89" s="10">
        <v>0.26446464915880186</v>
      </c>
      <c r="R89" s="10">
        <v>4.865828211451551</v>
      </c>
      <c r="S89" s="10">
        <v>9.6680298631459163</v>
      </c>
      <c r="T89" s="14" t="s">
        <v>33</v>
      </c>
      <c r="U89" s="6">
        <v>3</v>
      </c>
      <c r="V89" s="14" t="s">
        <v>33</v>
      </c>
      <c r="W89" s="6">
        <v>3</v>
      </c>
      <c r="X89" s="14" t="s">
        <v>33</v>
      </c>
      <c r="Y89" s="6">
        <v>3</v>
      </c>
      <c r="Z89" s="14" t="s">
        <v>33</v>
      </c>
      <c r="AA89" s="9">
        <v>3</v>
      </c>
      <c r="AB89" s="7">
        <v>97.81</v>
      </c>
      <c r="AC89" s="6">
        <v>1.8400000000000034</v>
      </c>
      <c r="AD89" s="13">
        <v>0.35</v>
      </c>
      <c r="AE89" s="8">
        <v>543.51415147866066</v>
      </c>
      <c r="AF89" s="6">
        <v>567.55872074531328</v>
      </c>
      <c r="AG89" s="6">
        <v>282.63561360899547</v>
      </c>
      <c r="AH89" s="6">
        <v>87.749077769642895</v>
      </c>
      <c r="AI89" s="6">
        <v>2.0551485924770958</v>
      </c>
      <c r="AJ89" s="6"/>
      <c r="AK89" s="6"/>
      <c r="AL89" s="6"/>
      <c r="AM89" s="6"/>
      <c r="AN89" s="6">
        <v>5.2959218847573046</v>
      </c>
      <c r="AO89" s="6">
        <v>1.5409645115979518</v>
      </c>
      <c r="AP89" s="6">
        <v>2.2610849088719638</v>
      </c>
      <c r="AQ89" s="6">
        <v>111.47500000000001</v>
      </c>
      <c r="AR89" s="6"/>
      <c r="AS89" s="6"/>
      <c r="AT89" s="6">
        <v>6.057836531464873</v>
      </c>
      <c r="AU89" s="6">
        <v>1</v>
      </c>
      <c r="AV89" s="10"/>
      <c r="AW89" s="13">
        <v>85.133808111796981</v>
      </c>
      <c r="AX89" s="1" t="s">
        <v>150</v>
      </c>
      <c r="AY89" s="17">
        <v>8.6471916010498706</v>
      </c>
      <c r="AZ89" s="12">
        <v>100</v>
      </c>
      <c r="BA89" s="12">
        <v>0</v>
      </c>
      <c r="BB89" s="12">
        <v>0</v>
      </c>
      <c r="BC89" s="12">
        <v>100</v>
      </c>
      <c r="BD89" s="12">
        <v>0</v>
      </c>
      <c r="BE89" s="12">
        <v>0</v>
      </c>
      <c r="BF89" s="18">
        <v>97.81</v>
      </c>
      <c r="BG89" s="18">
        <v>1.8400000000000034</v>
      </c>
      <c r="BH89" s="18">
        <v>0.35</v>
      </c>
      <c r="BI89" s="15"/>
      <c r="BJ89" s="19">
        <f t="shared" ca="1" si="19"/>
        <v>1</v>
      </c>
      <c r="BK89" s="18">
        <f t="shared" ca="1" si="20"/>
        <v>12.67613046299102</v>
      </c>
      <c r="BL89" s="17">
        <f t="shared" si="21"/>
        <v>5.4819857398141405</v>
      </c>
      <c r="BM89" s="17">
        <f t="shared" ca="1" si="22"/>
        <v>3.0724891639810701</v>
      </c>
      <c r="BN89" s="16">
        <f t="shared" si="23"/>
        <v>3.3549025934793777</v>
      </c>
      <c r="BO89" s="15"/>
      <c r="BP89" s="2"/>
    </row>
    <row r="90" spans="1:68" x14ac:dyDescent="0.2">
      <c r="A90">
        <v>3.85</v>
      </c>
      <c r="B90">
        <v>2.2999999999999998</v>
      </c>
      <c r="C90">
        <v>0.18436</v>
      </c>
      <c r="D90">
        <v>-0.12136</v>
      </c>
      <c r="E90">
        <v>-3.8870000000000002E-2</v>
      </c>
      <c r="F90">
        <v>1.9500999999999999</v>
      </c>
      <c r="G90">
        <v>1.9655</v>
      </c>
      <c r="H90" s="15"/>
      <c r="I90" s="11">
        <f t="shared" si="17"/>
        <v>12.631233595800525</v>
      </c>
      <c r="J90" s="10">
        <f t="shared" si="18"/>
        <v>-8.811233595800525</v>
      </c>
      <c r="K90" s="6">
        <v>98</v>
      </c>
      <c r="L90" s="10">
        <v>1237.8608923884512</v>
      </c>
      <c r="M90" s="10">
        <v>766.99475065616775</v>
      </c>
      <c r="N90" s="10">
        <v>5.4735345581802273</v>
      </c>
      <c r="O90" s="10">
        <v>5.7152702810105014</v>
      </c>
      <c r="P90" s="10">
        <v>5.8544513567251997</v>
      </c>
      <c r="Q90" s="10">
        <v>0.23369513746409529</v>
      </c>
      <c r="R90" s="10">
        <v>3.991751288455784</v>
      </c>
      <c r="S90" s="10">
        <v>9.6653524801874138</v>
      </c>
      <c r="T90" s="14" t="s">
        <v>33</v>
      </c>
      <c r="U90" s="6">
        <v>3</v>
      </c>
      <c r="V90" s="14" t="s">
        <v>33</v>
      </c>
      <c r="W90" s="6">
        <v>3</v>
      </c>
      <c r="X90" s="14" t="s">
        <v>33</v>
      </c>
      <c r="Y90" s="6">
        <v>3</v>
      </c>
      <c r="Z90" s="14" t="s">
        <v>33</v>
      </c>
      <c r="AA90" s="9">
        <v>3</v>
      </c>
      <c r="AB90" s="7">
        <v>93.5162875649971</v>
      </c>
      <c r="AC90" s="6">
        <v>6.1337124350029057</v>
      </c>
      <c r="AD90" s="13">
        <v>0.35</v>
      </c>
      <c r="AE90" s="8">
        <v>585.44513567252</v>
      </c>
      <c r="AF90" s="6">
        <v>615.94363653305572</v>
      </c>
      <c r="AG90" s="6">
        <v>314.08385175438997</v>
      </c>
      <c r="AH90" s="6">
        <v>86.231682967004971</v>
      </c>
      <c r="AI90" s="6">
        <v>2.5051660981284525</v>
      </c>
      <c r="AJ90" s="6"/>
      <c r="AK90" s="6"/>
      <c r="AL90" s="6"/>
      <c r="AM90" s="6"/>
      <c r="AN90" s="6">
        <v>5.7152702810105014</v>
      </c>
      <c r="AO90" s="6">
        <v>1.5927547338084802</v>
      </c>
      <c r="AP90" s="6">
        <v>2.5126708140351197</v>
      </c>
      <c r="AQ90" s="6">
        <v>111.47500000000001</v>
      </c>
      <c r="AR90" s="6"/>
      <c r="AS90" s="6"/>
      <c r="AT90" s="6">
        <v>6.5112330597949324</v>
      </c>
      <c r="AU90" s="6">
        <v>1</v>
      </c>
      <c r="AV90" s="10"/>
      <c r="AW90" s="13">
        <v>92.391545479958353</v>
      </c>
      <c r="AX90" s="1" t="s">
        <v>150</v>
      </c>
      <c r="AY90" s="17">
        <v>8.8112335958005303</v>
      </c>
      <c r="AZ90" s="12">
        <v>100</v>
      </c>
      <c r="BA90" s="12">
        <v>0</v>
      </c>
      <c r="BB90" s="12">
        <v>0</v>
      </c>
      <c r="BC90" s="12">
        <v>100</v>
      </c>
      <c r="BD90" s="12">
        <v>0</v>
      </c>
      <c r="BE90" s="12">
        <v>0</v>
      </c>
      <c r="BF90" s="18">
        <v>93.5162875649971</v>
      </c>
      <c r="BG90" s="18">
        <v>6.1337124350029057</v>
      </c>
      <c r="BH90" s="18">
        <v>0.35</v>
      </c>
      <c r="BI90" s="15"/>
      <c r="BJ90" s="19">
        <f t="shared" ca="1" si="19"/>
        <v>1</v>
      </c>
      <c r="BK90" s="18">
        <f t="shared" ca="1" si="20"/>
        <v>13.652038442380368</v>
      </c>
      <c r="BL90" s="17">
        <f t="shared" si="21"/>
        <v>4.4636463392597641</v>
      </c>
      <c r="BM90" s="17">
        <f t="shared" ca="1" si="22"/>
        <v>2.9911607389940036</v>
      </c>
      <c r="BN90" s="16">
        <f t="shared" si="23"/>
        <v>3.2798836130870002</v>
      </c>
      <c r="BO90" s="15"/>
      <c r="BP90" s="2"/>
    </row>
    <row r="91" spans="1:68" x14ac:dyDescent="0.2">
      <c r="A91">
        <v>3.9</v>
      </c>
      <c r="B91">
        <v>2.2999999999999998</v>
      </c>
      <c r="C91">
        <v>0.18745000000000001</v>
      </c>
      <c r="D91">
        <v>-0.10775</v>
      </c>
      <c r="E91">
        <v>-3.8940000000000002E-2</v>
      </c>
      <c r="F91">
        <v>1.95268</v>
      </c>
      <c r="G91">
        <v>1.9698800000000001</v>
      </c>
      <c r="H91" s="15"/>
      <c r="I91" s="11">
        <f t="shared" si="17"/>
        <v>12.79527559055118</v>
      </c>
      <c r="J91" s="10">
        <f t="shared" si="18"/>
        <v>-8.9752755905511794</v>
      </c>
      <c r="K91" s="6">
        <v>98</v>
      </c>
      <c r="L91" s="10">
        <v>1253.9370078740153</v>
      </c>
      <c r="M91" s="10">
        <v>772.83464566929104</v>
      </c>
      <c r="N91" s="10">
        <v>5.5446194225721781</v>
      </c>
      <c r="O91" s="10">
        <v>6.5302303718421806</v>
      </c>
      <c r="P91" s="10">
        <v>6.6691415673546626</v>
      </c>
      <c r="Q91" s="10">
        <v>0.32844017234304479</v>
      </c>
      <c r="R91" s="10">
        <v>4.9247743360367995</v>
      </c>
      <c r="S91" s="10">
        <v>9.6466107994779087</v>
      </c>
      <c r="T91" s="14" t="s">
        <v>33</v>
      </c>
      <c r="U91" s="6">
        <v>3</v>
      </c>
      <c r="V91" s="14" t="s">
        <v>33</v>
      </c>
      <c r="W91" s="6">
        <v>3</v>
      </c>
      <c r="X91" s="14" t="s">
        <v>33</v>
      </c>
      <c r="Y91" s="6">
        <v>3</v>
      </c>
      <c r="Z91" s="14" t="s">
        <v>33</v>
      </c>
      <c r="AA91" s="9">
        <v>3</v>
      </c>
      <c r="AB91" s="7">
        <v>97.81</v>
      </c>
      <c r="AC91" s="6">
        <v>1.8400000000000034</v>
      </c>
      <c r="AD91" s="13">
        <v>0.35</v>
      </c>
      <c r="AE91" s="8">
        <v>666.91415673546624</v>
      </c>
      <c r="AF91" s="6">
        <v>710.84388981384177</v>
      </c>
      <c r="AG91" s="6">
        <v>375.18561755159971</v>
      </c>
      <c r="AH91" s="6">
        <v>84.38382261063218</v>
      </c>
      <c r="AI91" s="6">
        <v>2.0305498927789403</v>
      </c>
      <c r="AJ91" s="6"/>
      <c r="AK91" s="6"/>
      <c r="AL91" s="6"/>
      <c r="AM91" s="6"/>
      <c r="AN91" s="6">
        <v>6.5302303718421806</v>
      </c>
      <c r="AO91" s="6">
        <v>1.8318394586415085</v>
      </c>
      <c r="AP91" s="6">
        <v>3.0014849404127975</v>
      </c>
      <c r="AQ91" s="6">
        <v>111.47500000000001</v>
      </c>
      <c r="AR91" s="6"/>
      <c r="AS91" s="6"/>
      <c r="AT91" s="6">
        <v>7.4666207722605122</v>
      </c>
      <c r="AU91" s="6">
        <v>1</v>
      </c>
      <c r="AV91" s="10"/>
      <c r="AW91" s="13">
        <v>106.62658347207626</v>
      </c>
      <c r="AX91" s="1" t="s">
        <v>150</v>
      </c>
      <c r="AY91" s="17">
        <v>8.9752755905511794</v>
      </c>
      <c r="AZ91" s="12">
        <v>100</v>
      </c>
      <c r="BA91" s="12">
        <v>0</v>
      </c>
      <c r="BB91" s="12">
        <v>0</v>
      </c>
      <c r="BC91" s="12">
        <v>100</v>
      </c>
      <c r="BD91" s="12">
        <v>0</v>
      </c>
      <c r="BE91" s="12">
        <v>0</v>
      </c>
      <c r="BF91" s="18">
        <v>97.81</v>
      </c>
      <c r="BG91" s="18">
        <v>1.8400000000000034</v>
      </c>
      <c r="BH91" s="18">
        <v>0.35</v>
      </c>
      <c r="BI91" s="15"/>
      <c r="BJ91" s="19">
        <f t="shared" ca="1" si="19"/>
        <v>1</v>
      </c>
      <c r="BK91" s="18">
        <f t="shared" ca="1" si="20"/>
        <v>15.636392848783341</v>
      </c>
      <c r="BL91" s="17">
        <f t="shared" si="21"/>
        <v>5.4357955142262684</v>
      </c>
      <c r="BM91" s="17">
        <f t="shared" ca="1" si="22"/>
        <v>3.0004346636366654</v>
      </c>
      <c r="BN91" s="16">
        <f t="shared" si="23"/>
        <v>3.2852279802029982</v>
      </c>
      <c r="BO91" s="15"/>
      <c r="BP91" s="2"/>
    </row>
    <row r="92" spans="1:68" x14ac:dyDescent="0.2">
      <c r="A92">
        <v>3.95</v>
      </c>
      <c r="B92">
        <v>2.2999999999999998</v>
      </c>
      <c r="C92">
        <v>0.1983</v>
      </c>
      <c r="D92">
        <v>-0.10891000000000001</v>
      </c>
      <c r="E92">
        <v>-4.1980000000000003E-2</v>
      </c>
      <c r="F92">
        <v>1.9473</v>
      </c>
      <c r="G92">
        <v>1.9680500000000001</v>
      </c>
      <c r="H92" s="15"/>
      <c r="I92" s="11">
        <f t="shared" si="17"/>
        <v>12.959317585301838</v>
      </c>
      <c r="J92" s="10">
        <f t="shared" si="18"/>
        <v>-9.1393175853018374</v>
      </c>
      <c r="K92" s="6">
        <v>98</v>
      </c>
      <c r="L92" s="10">
        <v>1270.0131233595798</v>
      </c>
      <c r="M92" s="10">
        <v>778.67454068241443</v>
      </c>
      <c r="N92" s="10">
        <v>5.6157042869641289</v>
      </c>
      <c r="O92" s="10">
        <v>9.3918216292932168</v>
      </c>
      <c r="P92" s="10">
        <v>9.5190123131665665</v>
      </c>
      <c r="Q92" s="10">
        <v>0.32036491588018057</v>
      </c>
      <c r="R92" s="10">
        <v>3.3655268565737249</v>
      </c>
      <c r="S92" s="10">
        <v>8.8326863800937065</v>
      </c>
      <c r="T92" s="14" t="s">
        <v>33</v>
      </c>
      <c r="U92" s="6">
        <v>3</v>
      </c>
      <c r="V92" s="14" t="s">
        <v>33</v>
      </c>
      <c r="W92" s="6">
        <v>3</v>
      </c>
      <c r="X92" s="14" t="s">
        <v>151</v>
      </c>
      <c r="Y92" s="6">
        <v>4</v>
      </c>
      <c r="Z92" s="14" t="s">
        <v>119</v>
      </c>
      <c r="AA92" s="9">
        <v>4</v>
      </c>
      <c r="AB92" s="7">
        <v>66.025713288088809</v>
      </c>
      <c r="AC92" s="6">
        <v>31.236496379148406</v>
      </c>
      <c r="AD92" s="13">
        <v>2.7377903327627808</v>
      </c>
      <c r="AE92" s="8">
        <v>951.90123131665655</v>
      </c>
      <c r="AF92" s="6">
        <v>1045.1771472337384</v>
      </c>
      <c r="AG92" s="6">
        <v>588.92592348749247</v>
      </c>
      <c r="AH92" s="6">
        <v>66.177917344379878</v>
      </c>
      <c r="AI92" s="6">
        <v>2.9713029864751999</v>
      </c>
      <c r="AJ92" s="6"/>
      <c r="AK92" s="6"/>
      <c r="AL92" s="6"/>
      <c r="AM92" s="6"/>
      <c r="AN92" s="6">
        <v>9.3918216292932168</v>
      </c>
      <c r="AO92" s="6">
        <v>2.3364540915966034</v>
      </c>
      <c r="AP92" s="6">
        <v>4.7114073878999392</v>
      </c>
      <c r="AQ92" s="6">
        <v>111.47500000000001</v>
      </c>
      <c r="AR92" s="6"/>
      <c r="AS92" s="6"/>
      <c r="AT92" s="6">
        <v>11.043365223682141</v>
      </c>
      <c r="AU92" s="6">
        <v>1</v>
      </c>
      <c r="AV92" s="10"/>
      <c r="AW92" s="13">
        <v>156.77657208506076</v>
      </c>
      <c r="AX92" s="1" t="s">
        <v>150</v>
      </c>
      <c r="AY92" s="17">
        <v>9.1393175853018391</v>
      </c>
      <c r="AZ92" s="12">
        <v>100</v>
      </c>
      <c r="BA92" s="12">
        <v>0</v>
      </c>
      <c r="BB92" s="12">
        <v>0</v>
      </c>
      <c r="BC92" s="12">
        <v>0</v>
      </c>
      <c r="BD92" s="12">
        <v>100</v>
      </c>
      <c r="BE92" s="12">
        <v>0</v>
      </c>
      <c r="BF92" s="18">
        <v>66.025713288088809</v>
      </c>
      <c r="BG92" s="18">
        <v>31.236496379148406</v>
      </c>
      <c r="BH92" s="18">
        <v>2.7377903327627808</v>
      </c>
      <c r="BI92" s="15"/>
      <c r="BJ92" s="19">
        <f t="shared" ca="1" si="19"/>
        <v>0.92896521074910798</v>
      </c>
      <c r="BK92" s="18">
        <f t="shared" ca="1" si="20"/>
        <v>21.25123367951867</v>
      </c>
      <c r="BL92" s="17">
        <f t="shared" si="21"/>
        <v>3.6060863178365916</v>
      </c>
      <c r="BM92" s="17">
        <f t="shared" ca="1" si="22"/>
        <v>2.7836415105415524</v>
      </c>
      <c r="BN92" s="16">
        <f t="shared" si="23"/>
        <v>3.0636650660091957</v>
      </c>
      <c r="BO92" s="15"/>
      <c r="BP92" s="2"/>
    </row>
    <row r="93" spans="1:68" x14ac:dyDescent="0.2">
      <c r="A93">
        <v>4</v>
      </c>
      <c r="B93">
        <v>2.2000000000000002</v>
      </c>
      <c r="C93">
        <v>0.18287</v>
      </c>
      <c r="D93">
        <v>-0.11651</v>
      </c>
      <c r="E93">
        <v>-3.286E-2</v>
      </c>
      <c r="F93">
        <v>1.94835</v>
      </c>
      <c r="G93">
        <v>1.96848</v>
      </c>
      <c r="H93" s="15"/>
      <c r="I93" s="11">
        <f t="shared" si="17"/>
        <v>13.123359580052492</v>
      </c>
      <c r="J93" s="10">
        <f t="shared" si="18"/>
        <v>-9.3033595800524918</v>
      </c>
      <c r="K93" s="6">
        <v>98</v>
      </c>
      <c r="L93" s="10">
        <v>1286.0892388451439</v>
      </c>
      <c r="M93" s="10">
        <v>784.51443569553771</v>
      </c>
      <c r="N93" s="10">
        <v>5.6867891513560798</v>
      </c>
      <c r="O93" s="10">
        <v>5.322295997729209</v>
      </c>
      <c r="P93" s="10">
        <v>5.4846482165199557</v>
      </c>
      <c r="Q93" s="10">
        <v>0.2674580631924498</v>
      </c>
      <c r="R93" s="10">
        <v>4.8764852846324143</v>
      </c>
      <c r="S93" s="10">
        <v>11.274459638246318</v>
      </c>
      <c r="T93" s="14" t="s">
        <v>33</v>
      </c>
      <c r="U93" s="6">
        <v>3</v>
      </c>
      <c r="V93" s="14" t="s">
        <v>33</v>
      </c>
      <c r="W93" s="6">
        <v>3</v>
      </c>
      <c r="X93" s="14" t="s">
        <v>33</v>
      </c>
      <c r="Y93" s="6">
        <v>3</v>
      </c>
      <c r="Z93" s="14" t="s">
        <v>33</v>
      </c>
      <c r="AA93" s="9">
        <v>3</v>
      </c>
      <c r="AB93" s="7">
        <v>97.81</v>
      </c>
      <c r="AC93" s="6">
        <v>1.8400000000000034</v>
      </c>
      <c r="AD93" s="13">
        <v>0.35</v>
      </c>
      <c r="AE93" s="8">
        <v>548.46482165199563</v>
      </c>
      <c r="AF93" s="6">
        <v>569.6004231879275</v>
      </c>
      <c r="AG93" s="6">
        <v>286.34861623899667</v>
      </c>
      <c r="AH93" s="6">
        <v>114.94636430174204</v>
      </c>
      <c r="AI93" s="6">
        <v>2.0506572697991423</v>
      </c>
      <c r="AJ93" s="6"/>
      <c r="AK93" s="6"/>
      <c r="AL93" s="6"/>
      <c r="AM93" s="6"/>
      <c r="AN93" s="6">
        <v>5.322295997729209</v>
      </c>
      <c r="AO93" s="6">
        <v>1.5683614626514266</v>
      </c>
      <c r="AP93" s="6">
        <v>2.2907889299119732</v>
      </c>
      <c r="AQ93" s="6">
        <v>111.47500000000001</v>
      </c>
      <c r="AR93" s="6"/>
      <c r="AS93" s="6"/>
      <c r="AT93" s="6">
        <v>5.7618880065416409</v>
      </c>
      <c r="AU93" s="6">
        <v>1</v>
      </c>
      <c r="AV93" s="10"/>
      <c r="AW93" s="13">
        <v>85.440063478189131</v>
      </c>
      <c r="AX93" s="1" t="s">
        <v>150</v>
      </c>
      <c r="AY93" s="17">
        <v>9.30335958005249</v>
      </c>
      <c r="AZ93" s="12">
        <v>100</v>
      </c>
      <c r="BA93" s="12">
        <v>0</v>
      </c>
      <c r="BB93" s="12">
        <v>0</v>
      </c>
      <c r="BC93" s="12">
        <v>100</v>
      </c>
      <c r="BD93" s="12">
        <v>0</v>
      </c>
      <c r="BE93" s="12">
        <v>0</v>
      </c>
      <c r="BF93" s="18">
        <v>97.81</v>
      </c>
      <c r="BG93" s="18">
        <v>1.8400000000000034</v>
      </c>
      <c r="BH93" s="18">
        <v>0.35</v>
      </c>
      <c r="BI93" s="15"/>
      <c r="BJ93" s="19">
        <f t="shared" ca="1" si="19"/>
        <v>1</v>
      </c>
      <c r="BK93" s="18">
        <f t="shared" ca="1" si="20"/>
        <v>12.342930548639037</v>
      </c>
      <c r="BL93" s="17">
        <f t="shared" si="21"/>
        <v>5.5241627660883887</v>
      </c>
      <c r="BM93" s="17">
        <f t="shared" ca="1" si="22"/>
        <v>3.083527307859312</v>
      </c>
      <c r="BN93" s="16">
        <f t="shared" si="23"/>
        <v>3.352204335077837</v>
      </c>
      <c r="BO93" s="15"/>
      <c r="BP93" s="2"/>
    </row>
    <row r="94" spans="1:68" x14ac:dyDescent="0.2">
      <c r="A94">
        <v>4.05</v>
      </c>
      <c r="B94">
        <v>2.2999999999999998</v>
      </c>
      <c r="C94">
        <v>0.18089</v>
      </c>
      <c r="D94">
        <v>-0.12544</v>
      </c>
      <c r="E94">
        <v>-3.1989999999999998E-2</v>
      </c>
      <c r="F94">
        <v>1.95313</v>
      </c>
      <c r="G94">
        <v>1.97418</v>
      </c>
      <c r="H94" s="15"/>
      <c r="I94" s="11">
        <f t="shared" si="17"/>
        <v>13.287401574803148</v>
      </c>
      <c r="J94" s="10">
        <f t="shared" si="18"/>
        <v>-9.4674015748031479</v>
      </c>
      <c r="K94" s="6">
        <v>98</v>
      </c>
      <c r="L94" s="10">
        <v>1302.1653543307082</v>
      </c>
      <c r="M94" s="10">
        <v>790.35433070866111</v>
      </c>
      <c r="N94" s="10">
        <v>5.7578740157480306</v>
      </c>
      <c r="O94" s="10">
        <v>4.800088560885607</v>
      </c>
      <c r="P94" s="10">
        <v>4.9657950050467639</v>
      </c>
      <c r="Q94" s="10">
        <v>0.20529251128436612</v>
      </c>
      <c r="R94" s="10">
        <v>4.134131817276514</v>
      </c>
      <c r="S94" s="10">
        <v>11.507391955635876</v>
      </c>
      <c r="T94" s="14" t="s">
        <v>33</v>
      </c>
      <c r="U94" s="6">
        <v>3</v>
      </c>
      <c r="V94" s="14" t="s">
        <v>33</v>
      </c>
      <c r="W94" s="6">
        <v>3</v>
      </c>
      <c r="X94" s="14" t="s">
        <v>33</v>
      </c>
      <c r="Y94" s="6">
        <v>3</v>
      </c>
      <c r="Z94" s="14" t="s">
        <v>33</v>
      </c>
      <c r="AA94" s="9">
        <v>3</v>
      </c>
      <c r="AB94" s="7">
        <v>97.81</v>
      </c>
      <c r="AC94" s="6">
        <v>1.8400000000000034</v>
      </c>
      <c r="AD94" s="13">
        <v>0.35</v>
      </c>
      <c r="AE94" s="8">
        <v>496.57950050467633</v>
      </c>
      <c r="AF94" s="6">
        <v>507.61321504487159</v>
      </c>
      <c r="AG94" s="6">
        <v>248.28975025233819</v>
      </c>
      <c r="AH94" s="6">
        <v>118.27579762054997</v>
      </c>
      <c r="AI94" s="6">
        <v>2.418887554143788</v>
      </c>
      <c r="AJ94" s="6"/>
      <c r="AK94" s="6"/>
      <c r="AL94" s="6"/>
      <c r="AM94" s="6"/>
      <c r="AN94" s="6">
        <v>4.800088560885607</v>
      </c>
      <c r="AO94" s="6">
        <v>1.4165972722996296</v>
      </c>
      <c r="AP94" s="6">
        <v>1</v>
      </c>
      <c r="AQ94" s="6">
        <v>111.47500000000001</v>
      </c>
      <c r="AR94" s="6"/>
      <c r="AS94" s="6"/>
      <c r="AT94" s="6">
        <v>5.0391904998322818</v>
      </c>
      <c r="AU94" s="6">
        <v>1</v>
      </c>
      <c r="AV94" s="10"/>
      <c r="AW94" s="13">
        <v>76.141982256730742</v>
      </c>
      <c r="AX94" s="1" t="s">
        <v>150</v>
      </c>
      <c r="AY94" s="17">
        <v>9.4674015748031497</v>
      </c>
      <c r="AZ94" s="12">
        <v>100</v>
      </c>
      <c r="BA94" s="12">
        <v>0</v>
      </c>
      <c r="BB94" s="12">
        <v>0</v>
      </c>
      <c r="BC94" s="12">
        <v>100</v>
      </c>
      <c r="BD94" s="12">
        <v>0</v>
      </c>
      <c r="BE94" s="12">
        <v>0</v>
      </c>
      <c r="BF94" s="18">
        <v>97.81</v>
      </c>
      <c r="BG94" s="18">
        <v>1.8400000000000034</v>
      </c>
      <c r="BH94" s="18">
        <v>0.35</v>
      </c>
      <c r="BI94" s="15"/>
      <c r="BJ94" s="19">
        <f t="shared" ca="1" si="19"/>
        <v>1</v>
      </c>
      <c r="BK94" s="18">
        <f t="shared" ca="1" si="20"/>
        <v>10.918425218250349</v>
      </c>
      <c r="BL94" s="17">
        <f t="shared" si="21"/>
        <v>4.7579652056471602</v>
      </c>
      <c r="BM94" s="17">
        <f t="shared" ca="1" si="22"/>
        <v>3.0844858909140651</v>
      </c>
      <c r="BN94" s="16">
        <f t="shared" si="23"/>
        <v>3.3479073275480871</v>
      </c>
      <c r="BO94" s="15"/>
      <c r="BP94" s="2"/>
    </row>
    <row r="95" spans="1:68" x14ac:dyDescent="0.2">
      <c r="A95">
        <v>4.0999999999999996</v>
      </c>
      <c r="B95">
        <v>2.2999999999999998</v>
      </c>
      <c r="C95">
        <v>0.17891000000000001</v>
      </c>
      <c r="D95">
        <v>-0.13025</v>
      </c>
      <c r="E95">
        <v>-3.2099999999999997E-2</v>
      </c>
      <c r="F95">
        <v>1.9491499999999999</v>
      </c>
      <c r="G95">
        <v>1.9721500000000001</v>
      </c>
      <c r="H95" s="15"/>
      <c r="I95" s="11">
        <f t="shared" si="17"/>
        <v>13.451443569553804</v>
      </c>
      <c r="J95" s="10">
        <f t="shared" si="18"/>
        <v>-9.6314435695538041</v>
      </c>
      <c r="K95" s="6">
        <v>98</v>
      </c>
      <c r="L95" s="10">
        <v>1318.2414698162725</v>
      </c>
      <c r="M95" s="10">
        <v>796.19422572178451</v>
      </c>
      <c r="N95" s="10">
        <v>5.8289588801399823</v>
      </c>
      <c r="O95" s="10">
        <v>4.277881124042012</v>
      </c>
      <c r="P95" s="10">
        <v>4.443163470742542</v>
      </c>
      <c r="Q95" s="10">
        <v>0.17180804267542066</v>
      </c>
      <c r="R95" s="10">
        <v>3.8667954444338299</v>
      </c>
      <c r="S95" s="10">
        <v>11.477940743092368</v>
      </c>
      <c r="T95" s="14" t="s">
        <v>33</v>
      </c>
      <c r="U95" s="6">
        <v>3</v>
      </c>
      <c r="V95" s="14" t="s">
        <v>33</v>
      </c>
      <c r="W95" s="6">
        <v>3</v>
      </c>
      <c r="X95" s="14" t="s">
        <v>33</v>
      </c>
      <c r="Y95" s="6">
        <v>3</v>
      </c>
      <c r="Z95" s="14" t="s">
        <v>33</v>
      </c>
      <c r="AA95" s="9">
        <v>3</v>
      </c>
      <c r="AB95" s="7">
        <v>97.81</v>
      </c>
      <c r="AC95" s="6">
        <v>1.8400000000000034</v>
      </c>
      <c r="AD95" s="13">
        <v>0.35</v>
      </c>
      <c r="AE95" s="8">
        <v>444.31634707425417</v>
      </c>
      <c r="AF95" s="6">
        <v>445.18149833345944</v>
      </c>
      <c r="AG95" s="6">
        <v>222.15817353712711</v>
      </c>
      <c r="AH95" s="6">
        <v>116.20762689502052</v>
      </c>
      <c r="AI95" s="6">
        <v>2.5861207668470771</v>
      </c>
      <c r="AJ95" s="6"/>
      <c r="AK95" s="6"/>
      <c r="AL95" s="6"/>
      <c r="AM95" s="6"/>
      <c r="AN95" s="6">
        <v>4.277881124042012</v>
      </c>
      <c r="AO95" s="6">
        <v>1.2883126531420284</v>
      </c>
      <c r="AP95" s="6">
        <v>1</v>
      </c>
      <c r="AQ95" s="6">
        <v>111.47500000000001</v>
      </c>
      <c r="AR95" s="6"/>
      <c r="AS95" s="6"/>
      <c r="AT95" s="6">
        <v>4.3343092802112304</v>
      </c>
      <c r="AU95" s="6">
        <v>1</v>
      </c>
      <c r="AV95" s="10"/>
      <c r="AW95" s="13">
        <v>66.777224750018917</v>
      </c>
      <c r="AX95" s="1" t="s">
        <v>150</v>
      </c>
      <c r="AY95" s="17">
        <v>9.6314435695538005</v>
      </c>
      <c r="AZ95" s="12">
        <v>100</v>
      </c>
      <c r="BA95" s="12">
        <v>0</v>
      </c>
      <c r="BB95" s="12">
        <v>0</v>
      </c>
      <c r="BC95" s="12">
        <v>100</v>
      </c>
      <c r="BD95" s="12">
        <v>0</v>
      </c>
      <c r="BE95" s="12">
        <v>0</v>
      </c>
      <c r="BF95" s="18">
        <v>97.81</v>
      </c>
      <c r="BG95" s="18">
        <v>1.8400000000000034</v>
      </c>
      <c r="BH95" s="18">
        <v>0.35</v>
      </c>
      <c r="BI95" s="15"/>
      <c r="BJ95" s="19">
        <f t="shared" ca="1" si="19"/>
        <v>1</v>
      </c>
      <c r="BK95" s="18">
        <f t="shared" ca="1" si="20"/>
        <v>9.5053257448683635</v>
      </c>
      <c r="BL95" s="17">
        <f t="shared" si="21"/>
        <v>4.5403303997711291</v>
      </c>
      <c r="BM95" s="17">
        <f t="shared" ca="1" si="22"/>
        <v>3.1198855385478557</v>
      </c>
      <c r="BN95" s="16">
        <f t="shared" si="23"/>
        <v>3.3727468652647477</v>
      </c>
      <c r="BO95" s="15"/>
      <c r="BP95" s="2"/>
    </row>
    <row r="96" spans="1:68" x14ac:dyDescent="0.2">
      <c r="A96">
        <v>4.1500000000000004</v>
      </c>
      <c r="B96">
        <v>2.2000000000000002</v>
      </c>
      <c r="C96">
        <v>0.17862</v>
      </c>
      <c r="D96">
        <v>-0.13238</v>
      </c>
      <c r="E96">
        <v>-3.1789999999999999E-2</v>
      </c>
      <c r="F96">
        <v>1.9484300000000001</v>
      </c>
      <c r="G96">
        <v>1.9761299999999999</v>
      </c>
      <c r="H96" s="15"/>
      <c r="I96" s="11">
        <f t="shared" si="17"/>
        <v>13.615485564304462</v>
      </c>
      <c r="J96" s="10">
        <f t="shared" si="18"/>
        <v>-9.795485564304462</v>
      </c>
      <c r="K96" s="6">
        <v>98</v>
      </c>
      <c r="L96" s="10">
        <v>1334.317585301837</v>
      </c>
      <c r="M96" s="10">
        <v>802.0341207349079</v>
      </c>
      <c r="N96" s="10">
        <v>5.9000437445319331</v>
      </c>
      <c r="O96" s="10">
        <v>4.2013961964235031</v>
      </c>
      <c r="P96" s="10">
        <v>4.3678737268767076</v>
      </c>
      <c r="Q96" s="10">
        <v>0.15698020106688562</v>
      </c>
      <c r="R96" s="10">
        <v>3.5939729690660243</v>
      </c>
      <c r="S96" s="10">
        <v>11.560939614805891</v>
      </c>
      <c r="T96" s="14" t="s">
        <v>33</v>
      </c>
      <c r="U96" s="6">
        <v>3</v>
      </c>
      <c r="V96" s="14" t="s">
        <v>33</v>
      </c>
      <c r="W96" s="6">
        <v>3</v>
      </c>
      <c r="X96" s="14" t="s">
        <v>33</v>
      </c>
      <c r="Y96" s="6">
        <v>3</v>
      </c>
      <c r="Z96" s="14" t="s">
        <v>33</v>
      </c>
      <c r="AA96" s="9">
        <v>3</v>
      </c>
      <c r="AB96" s="7">
        <v>92.725652038088683</v>
      </c>
      <c r="AC96" s="6">
        <v>6.9243479619113231</v>
      </c>
      <c r="AD96" s="13">
        <v>0.35</v>
      </c>
      <c r="AE96" s="8">
        <v>436.78737268767071</v>
      </c>
      <c r="AF96" s="6">
        <v>435.37822755597512</v>
      </c>
      <c r="AG96" s="6">
        <v>218.39368634383538</v>
      </c>
      <c r="AH96" s="6">
        <v>116.4527150456357</v>
      </c>
      <c r="AI96" s="6">
        <v>2.7824360633960827</v>
      </c>
      <c r="AJ96" s="6"/>
      <c r="AK96" s="6"/>
      <c r="AL96" s="6"/>
      <c r="AM96" s="6"/>
      <c r="AN96" s="6">
        <v>4.2013961964235031</v>
      </c>
      <c r="AO96" s="6">
        <v>1.2610862356051338</v>
      </c>
      <c r="AP96" s="6">
        <v>1</v>
      </c>
      <c r="AQ96" s="6">
        <v>111.47500000000001</v>
      </c>
      <c r="AR96" s="6"/>
      <c r="AS96" s="6"/>
      <c r="AT96" s="6">
        <v>4.1805991306705534</v>
      </c>
      <c r="AU96" s="6">
        <v>1</v>
      </c>
      <c r="AV96" s="10"/>
      <c r="AW96" s="13">
        <v>65.306734133396262</v>
      </c>
      <c r="AX96" s="1" t="s">
        <v>150</v>
      </c>
      <c r="AY96" s="17">
        <v>9.7954855643044603</v>
      </c>
      <c r="AZ96" s="12">
        <v>100</v>
      </c>
      <c r="BA96" s="12">
        <v>0</v>
      </c>
      <c r="BB96" s="12">
        <v>0</v>
      </c>
      <c r="BC96" s="12">
        <v>100</v>
      </c>
      <c r="BD96" s="12">
        <v>0</v>
      </c>
      <c r="BE96" s="12">
        <v>0</v>
      </c>
      <c r="BF96" s="18">
        <v>92.725652038088683</v>
      </c>
      <c r="BG96" s="18">
        <v>6.9243479619113231</v>
      </c>
      <c r="BH96" s="18">
        <v>0.35</v>
      </c>
      <c r="BI96" s="15"/>
      <c r="BJ96" s="19">
        <f t="shared" ca="1" si="19"/>
        <v>1</v>
      </c>
      <c r="BK96" s="18">
        <f t="shared" ca="1" si="20"/>
        <v>9.2283229317845112</v>
      </c>
      <c r="BL96" s="17">
        <f t="shared" si="21"/>
        <v>4.2418884960596612</v>
      </c>
      <c r="BM96" s="17">
        <f t="shared" ca="1" si="22"/>
        <v>3.1125367540158027</v>
      </c>
      <c r="BN96" s="16">
        <f t="shared" si="23"/>
        <v>3.3621265976789583</v>
      </c>
      <c r="BO96" s="15"/>
      <c r="BP96" s="2"/>
    </row>
    <row r="97" spans="1:68" x14ac:dyDescent="0.2">
      <c r="A97">
        <v>4.2</v>
      </c>
      <c r="B97">
        <v>2.2999999999999998</v>
      </c>
      <c r="C97">
        <v>0.17843000000000001</v>
      </c>
      <c r="D97">
        <v>-0.13441</v>
      </c>
      <c r="E97">
        <v>-3.1329999999999997E-2</v>
      </c>
      <c r="F97">
        <v>1.9505999999999999</v>
      </c>
      <c r="G97">
        <v>1.97543</v>
      </c>
      <c r="H97" s="15"/>
      <c r="I97" s="11">
        <f t="shared" si="17"/>
        <v>13.779527559055119</v>
      </c>
      <c r="J97" s="10">
        <f t="shared" si="18"/>
        <v>-9.9595275590551182</v>
      </c>
      <c r="K97" s="6">
        <v>98</v>
      </c>
      <c r="L97" s="10">
        <v>1350.3937007874013</v>
      </c>
      <c r="M97" s="10">
        <v>807.8740157480313</v>
      </c>
      <c r="N97" s="10">
        <v>5.9711286089238849</v>
      </c>
      <c r="O97" s="10">
        <v>4.1512853817768951</v>
      </c>
      <c r="P97" s="10">
        <v>4.3195364107018106</v>
      </c>
      <c r="Q97" s="10">
        <v>0.14284850225687326</v>
      </c>
      <c r="R97" s="10">
        <v>3.3070331784438913</v>
      </c>
      <c r="S97" s="10">
        <v>11.684099230896921</v>
      </c>
      <c r="T97" s="14" t="s">
        <v>33</v>
      </c>
      <c r="U97" s="6">
        <v>3</v>
      </c>
      <c r="V97" s="14" t="s">
        <v>33</v>
      </c>
      <c r="W97" s="6">
        <v>3</v>
      </c>
      <c r="X97" s="14" t="s">
        <v>33</v>
      </c>
      <c r="Y97" s="6">
        <v>3</v>
      </c>
      <c r="Z97" s="14" t="s">
        <v>33</v>
      </c>
      <c r="AA97" s="9">
        <v>3</v>
      </c>
      <c r="AB97" s="7">
        <v>86.73323420128078</v>
      </c>
      <c r="AC97" s="6">
        <v>11.93986182509488</v>
      </c>
      <c r="AD97" s="13">
        <v>1.3269039736243389</v>
      </c>
      <c r="AE97" s="8">
        <v>431.95364107018105</v>
      </c>
      <c r="AF97" s="6">
        <v>428.74583062448346</v>
      </c>
      <c r="AG97" s="6">
        <v>215.97682053509052</v>
      </c>
      <c r="AH97" s="6">
        <v>117.52396708058818</v>
      </c>
      <c r="AI97" s="6">
        <v>3.0238583831521919</v>
      </c>
      <c r="AJ97" s="6"/>
      <c r="AK97" s="6"/>
      <c r="AL97" s="6"/>
      <c r="AM97" s="6"/>
      <c r="AN97" s="6">
        <v>4.1512853817768951</v>
      </c>
      <c r="AO97" s="6">
        <v>1.2387143170155643</v>
      </c>
      <c r="AP97" s="6">
        <v>1</v>
      </c>
      <c r="AQ97" s="6">
        <v>111.47500000000001</v>
      </c>
      <c r="AR97" s="6"/>
      <c r="AS97" s="6"/>
      <c r="AT97" s="6">
        <v>4.0623481031705602</v>
      </c>
      <c r="AU97" s="6">
        <v>1</v>
      </c>
      <c r="AV97" s="10"/>
      <c r="AW97" s="13">
        <v>64.311874593672513</v>
      </c>
      <c r="AX97" s="1" t="s">
        <v>150</v>
      </c>
      <c r="AY97" s="17">
        <v>9.95952755905512</v>
      </c>
      <c r="AZ97" s="12">
        <v>100</v>
      </c>
      <c r="BA97" s="12">
        <v>0</v>
      </c>
      <c r="BB97" s="12">
        <v>0</v>
      </c>
      <c r="BC97" s="12">
        <v>100</v>
      </c>
      <c r="BD97" s="12">
        <v>0</v>
      </c>
      <c r="BE97" s="12">
        <v>0</v>
      </c>
      <c r="BF97" s="18">
        <v>86.73323420128078</v>
      </c>
      <c r="BG97" s="18">
        <v>11.93986182509488</v>
      </c>
      <c r="BH97" s="18">
        <v>1.3269039736243389</v>
      </c>
      <c r="BI97" s="15"/>
      <c r="BJ97" s="19">
        <f t="shared" ca="1" si="19"/>
        <v>1</v>
      </c>
      <c r="BK97" s="18">
        <f t="shared" ca="1" si="20"/>
        <v>9.0220492038816786</v>
      </c>
      <c r="BL97" s="17">
        <f t="shared" si="21"/>
        <v>3.9197363443486628</v>
      </c>
      <c r="BM97" s="17">
        <f t="shared" ca="1" si="22"/>
        <v>3.1002565064801018</v>
      </c>
      <c r="BN97" s="16">
        <f t="shared" si="23"/>
        <v>3.3473116985155467</v>
      </c>
      <c r="BO97" s="15"/>
      <c r="BP97" s="2"/>
    </row>
    <row r="98" spans="1:68" x14ac:dyDescent="0.2">
      <c r="A98">
        <v>4.25</v>
      </c>
      <c r="B98">
        <v>2.2999999999999998</v>
      </c>
      <c r="C98">
        <v>0.17774000000000001</v>
      </c>
      <c r="D98">
        <v>-0.13303000000000001</v>
      </c>
      <c r="E98">
        <v>-3.0669999999999999E-2</v>
      </c>
      <c r="F98">
        <v>1.94503</v>
      </c>
      <c r="G98">
        <v>1.97523</v>
      </c>
      <c r="H98" s="15"/>
      <c r="I98" s="11">
        <f t="shared" si="17"/>
        <v>13.943569553805773</v>
      </c>
      <c r="J98" s="10">
        <f t="shared" si="18"/>
        <v>-10.123569553805773</v>
      </c>
      <c r="K98" s="6">
        <v>98</v>
      </c>
      <c r="L98" s="10">
        <v>1366.4698162729653</v>
      </c>
      <c r="M98" s="10">
        <v>813.71391076115458</v>
      </c>
      <c r="N98" s="10">
        <v>6.0422134733158348</v>
      </c>
      <c r="O98" s="10">
        <v>3.9693040022707931</v>
      </c>
      <c r="P98" s="10">
        <v>4.1400996159594676</v>
      </c>
      <c r="Q98" s="10">
        <v>0.1524552728764875</v>
      </c>
      <c r="R98" s="10">
        <v>3.68240590851474</v>
      </c>
      <c r="S98" s="10">
        <v>11.860806506157964</v>
      </c>
      <c r="T98" s="14" t="s">
        <v>33</v>
      </c>
      <c r="U98" s="6">
        <v>3</v>
      </c>
      <c r="V98" s="14" t="s">
        <v>33</v>
      </c>
      <c r="W98" s="6">
        <v>3</v>
      </c>
      <c r="X98" s="14" t="s">
        <v>33</v>
      </c>
      <c r="Y98" s="6">
        <v>3</v>
      </c>
      <c r="Z98" s="14" t="s">
        <v>33</v>
      </c>
      <c r="AA98" s="9">
        <v>3</v>
      </c>
      <c r="AB98" s="7">
        <v>96.235782977871935</v>
      </c>
      <c r="AC98" s="6">
        <v>3.4142170221280708</v>
      </c>
      <c r="AD98" s="13">
        <v>0.35</v>
      </c>
      <c r="AE98" s="8">
        <v>414.00996159594678</v>
      </c>
      <c r="AF98" s="6">
        <v>406.68996562623352</v>
      </c>
      <c r="AG98" s="6">
        <v>207.00498079797339</v>
      </c>
      <c r="AH98" s="6">
        <v>119.69677096132381</v>
      </c>
      <c r="AI98" s="6">
        <v>2.7156158903822192</v>
      </c>
      <c r="AJ98" s="6"/>
      <c r="AK98" s="6"/>
      <c r="AL98" s="6"/>
      <c r="AM98" s="6"/>
      <c r="AN98" s="6">
        <v>3.9693040022707931</v>
      </c>
      <c r="AO98" s="6">
        <v>1.2205013139581096</v>
      </c>
      <c r="AP98" s="6">
        <v>1</v>
      </c>
      <c r="AQ98" s="6">
        <v>111.47500000000001</v>
      </c>
      <c r="AR98" s="6"/>
      <c r="AS98" s="6"/>
      <c r="AT98" s="6">
        <v>3.7957468341872249</v>
      </c>
      <c r="AU98" s="6">
        <v>1</v>
      </c>
      <c r="AV98" s="10"/>
      <c r="AW98" s="13">
        <v>61.003494843935023</v>
      </c>
      <c r="AX98" s="1" t="s">
        <v>150</v>
      </c>
      <c r="AY98" s="17">
        <v>10.123569553805799</v>
      </c>
      <c r="AZ98" s="12">
        <v>100</v>
      </c>
      <c r="BA98" s="12">
        <v>0</v>
      </c>
      <c r="BB98" s="12">
        <v>0</v>
      </c>
      <c r="BC98" s="12">
        <v>100</v>
      </c>
      <c r="BD98" s="12">
        <v>0</v>
      </c>
      <c r="BE98" s="12">
        <v>0</v>
      </c>
      <c r="BF98" s="18">
        <v>96.235782977871935</v>
      </c>
      <c r="BG98" s="18">
        <v>3.4142170221280708</v>
      </c>
      <c r="BH98" s="18">
        <v>0.35</v>
      </c>
      <c r="BI98" s="15"/>
      <c r="BJ98" s="19">
        <f t="shared" ca="1" si="19"/>
        <v>1</v>
      </c>
      <c r="BK98" s="18">
        <f t="shared" ca="1" si="20"/>
        <v>8.4965112728364325</v>
      </c>
      <c r="BL98" s="17">
        <f t="shared" si="21"/>
        <v>4.4102180953589771</v>
      </c>
      <c r="BM98" s="17">
        <f t="shared" ca="1" si="22"/>
        <v>3.1514551363968715</v>
      </c>
      <c r="BN98" s="16">
        <f t="shared" si="23"/>
        <v>3.3874546251320092</v>
      </c>
      <c r="BO98" s="15"/>
      <c r="BP98" s="2"/>
    </row>
    <row r="99" spans="1:68" x14ac:dyDescent="0.2">
      <c r="A99">
        <v>4.3</v>
      </c>
      <c r="B99">
        <v>2.2000000000000002</v>
      </c>
      <c r="C99">
        <v>0.17953</v>
      </c>
      <c r="D99">
        <v>-0.13172</v>
      </c>
      <c r="E99">
        <v>-2.8340000000000001E-2</v>
      </c>
      <c r="F99">
        <v>1.9437800000000001</v>
      </c>
      <c r="G99">
        <v>1.97543</v>
      </c>
      <c r="H99" s="15"/>
      <c r="I99" s="11">
        <f t="shared" si="17"/>
        <v>14.107611548556429</v>
      </c>
      <c r="J99" s="10">
        <f t="shared" si="18"/>
        <v>-10.287611548556429</v>
      </c>
      <c r="K99" s="6">
        <v>98</v>
      </c>
      <c r="L99" s="10">
        <v>1382.5459317585296</v>
      </c>
      <c r="M99" s="10">
        <v>819.55380577427798</v>
      </c>
      <c r="N99" s="10">
        <v>6.1132983377077856</v>
      </c>
      <c r="O99" s="10">
        <v>4.4414006244677813</v>
      </c>
      <c r="P99" s="10">
        <v>4.6211793934588172</v>
      </c>
      <c r="Q99" s="10">
        <v>0.16157474353713588</v>
      </c>
      <c r="R99" s="10">
        <v>3.4963962612194095</v>
      </c>
      <c r="S99" s="10">
        <v>12.484636735488618</v>
      </c>
      <c r="T99" s="14" t="s">
        <v>33</v>
      </c>
      <c r="U99" s="6">
        <v>3</v>
      </c>
      <c r="V99" s="14" t="s">
        <v>33</v>
      </c>
      <c r="W99" s="6">
        <v>3</v>
      </c>
      <c r="X99" s="14" t="s">
        <v>33</v>
      </c>
      <c r="Y99" s="6">
        <v>3</v>
      </c>
      <c r="Z99" s="14" t="s">
        <v>33</v>
      </c>
      <c r="AA99" s="9">
        <v>3</v>
      </c>
      <c r="AB99" s="7">
        <v>89.386109884082842</v>
      </c>
      <c r="AC99" s="6">
        <v>9.5643993462485781</v>
      </c>
      <c r="AD99" s="13">
        <v>1.0494907696685789</v>
      </c>
      <c r="AE99" s="8">
        <v>462.11793934588167</v>
      </c>
      <c r="AF99" s="6">
        <v>462.34193265641784</v>
      </c>
      <c r="AG99" s="6">
        <v>231.05896967294086</v>
      </c>
      <c r="AH99" s="6">
        <v>131.06753275434855</v>
      </c>
      <c r="AI99" s="6">
        <v>2.8600877168631857</v>
      </c>
      <c r="AJ99" s="6"/>
      <c r="AK99" s="6"/>
      <c r="AL99" s="6"/>
      <c r="AM99" s="6"/>
      <c r="AN99" s="6">
        <v>4.4414006244677813</v>
      </c>
      <c r="AO99" s="6">
        <v>1.3228418969351694</v>
      </c>
      <c r="AP99" s="6">
        <v>1</v>
      </c>
      <c r="AQ99" s="6">
        <v>111.47500000000001</v>
      </c>
      <c r="AR99" s="6"/>
      <c r="AS99" s="6"/>
      <c r="AT99" s="6">
        <v>4.2899136945675496</v>
      </c>
      <c r="AU99" s="6">
        <v>1</v>
      </c>
      <c r="AV99" s="10"/>
      <c r="AW99" s="13">
        <v>69.351289898462682</v>
      </c>
      <c r="AX99" s="1" t="s">
        <v>150</v>
      </c>
      <c r="AY99" s="17">
        <v>10.2876115485564</v>
      </c>
      <c r="AZ99" s="12">
        <v>100</v>
      </c>
      <c r="BA99" s="12">
        <v>0</v>
      </c>
      <c r="BB99" s="12">
        <v>0</v>
      </c>
      <c r="BC99" s="12">
        <v>100</v>
      </c>
      <c r="BD99" s="12">
        <v>0</v>
      </c>
      <c r="BE99" s="12">
        <v>0</v>
      </c>
      <c r="BF99" s="18">
        <v>89.386109884082842</v>
      </c>
      <c r="BG99" s="18">
        <v>9.5643993462485781</v>
      </c>
      <c r="BH99" s="18">
        <v>1.0494907696685789</v>
      </c>
      <c r="BI99" s="15"/>
      <c r="BJ99" s="19">
        <f t="shared" ca="1" si="19"/>
        <v>1</v>
      </c>
      <c r="BK99" s="18">
        <f t="shared" ca="1" si="20"/>
        <v>9.5903561179043066</v>
      </c>
      <c r="BL99" s="17">
        <f t="shared" si="21"/>
        <v>4.11141452130326</v>
      </c>
      <c r="BM99" s="17">
        <f t="shared" ca="1" si="22"/>
        <v>3.091033864621588</v>
      </c>
      <c r="BN99" s="16">
        <f t="shared" si="23"/>
        <v>3.3350244801740887</v>
      </c>
      <c r="BO99" s="15"/>
      <c r="BP99" s="2"/>
    </row>
    <row r="100" spans="1:68" x14ac:dyDescent="0.2">
      <c r="A100">
        <v>4.3499999999999996</v>
      </c>
      <c r="B100">
        <v>2.2999999999999998</v>
      </c>
      <c r="C100">
        <v>0.17801</v>
      </c>
      <c r="D100">
        <v>-0.13389999999999999</v>
      </c>
      <c r="E100">
        <v>-2.6960000000000001E-2</v>
      </c>
      <c r="F100">
        <v>1.94293</v>
      </c>
      <c r="G100">
        <v>1.9755799999999999</v>
      </c>
      <c r="H100" s="15"/>
      <c r="I100" s="11">
        <f t="shared" si="17"/>
        <v>14.271653543307085</v>
      </c>
      <c r="J100" s="10">
        <f t="shared" si="18"/>
        <v>-10.451653543307085</v>
      </c>
      <c r="K100" s="6">
        <v>98</v>
      </c>
      <c r="L100" s="10">
        <v>1398.6220472440939</v>
      </c>
      <c r="M100" s="10">
        <v>825.39370078740137</v>
      </c>
      <c r="N100" s="10">
        <v>6.1843832020997365</v>
      </c>
      <c r="O100" s="10">
        <v>4.0405141072949187</v>
      </c>
      <c r="P100" s="10">
        <v>4.2256133717010869</v>
      </c>
      <c r="Q100" s="10">
        <v>0.1463988305293395</v>
      </c>
      <c r="R100" s="10">
        <v>3.4645581043872067</v>
      </c>
      <c r="S100" s="10">
        <v>12.854115583761713</v>
      </c>
      <c r="T100" s="14" t="s">
        <v>33</v>
      </c>
      <c r="U100" s="6">
        <v>3</v>
      </c>
      <c r="V100" s="14" t="s">
        <v>33</v>
      </c>
      <c r="W100" s="6">
        <v>3</v>
      </c>
      <c r="X100" s="14" t="s">
        <v>33</v>
      </c>
      <c r="Y100" s="6">
        <v>3</v>
      </c>
      <c r="Z100" s="14" t="s">
        <v>33</v>
      </c>
      <c r="AA100" s="9">
        <v>3</v>
      </c>
      <c r="AB100" s="7">
        <v>91.18185620539937</v>
      </c>
      <c r="AC100" s="6">
        <v>7.9776705104491441</v>
      </c>
      <c r="AD100" s="13">
        <v>0.84047328415148903</v>
      </c>
      <c r="AE100" s="8">
        <v>422.56133717010869</v>
      </c>
      <c r="AF100" s="6">
        <v>414.85909977400468</v>
      </c>
      <c r="AG100" s="6">
        <v>211.28066858505434</v>
      </c>
      <c r="AH100" s="6">
        <v>137.20592327990352</v>
      </c>
      <c r="AI100" s="6">
        <v>2.8863709883626698</v>
      </c>
      <c r="AJ100" s="6"/>
      <c r="AK100" s="6"/>
      <c r="AL100" s="6"/>
      <c r="AM100" s="6"/>
      <c r="AN100" s="6">
        <v>4.0405141072949187</v>
      </c>
      <c r="AO100" s="6">
        <v>1.2355076983475231</v>
      </c>
      <c r="AP100" s="6">
        <v>1</v>
      </c>
      <c r="AQ100" s="6">
        <v>111.47500000000001</v>
      </c>
      <c r="AR100" s="6"/>
      <c r="AS100" s="6"/>
      <c r="AT100" s="6">
        <v>3.782343059801633</v>
      </c>
      <c r="AU100" s="6">
        <v>1</v>
      </c>
      <c r="AV100" s="10"/>
      <c r="AW100" s="13">
        <v>62.228864966100701</v>
      </c>
      <c r="AX100" s="1" t="s">
        <v>150</v>
      </c>
      <c r="AY100" s="17">
        <v>10.451653543307099</v>
      </c>
      <c r="AZ100" s="12">
        <v>100</v>
      </c>
      <c r="BA100" s="12">
        <v>0</v>
      </c>
      <c r="BB100" s="12">
        <v>0</v>
      </c>
      <c r="BC100" s="12">
        <v>100</v>
      </c>
      <c r="BD100" s="12">
        <v>0</v>
      </c>
      <c r="BE100" s="12">
        <v>0</v>
      </c>
      <c r="BF100" s="18">
        <v>91.18185620539937</v>
      </c>
      <c r="BG100" s="18">
        <v>7.9776705104491441</v>
      </c>
      <c r="BH100" s="18">
        <v>0.84047328415148903</v>
      </c>
      <c r="BI100" s="15"/>
      <c r="BJ100" s="19">
        <f t="shared" ca="1" si="19"/>
        <v>1</v>
      </c>
      <c r="BK100" s="18">
        <f t="shared" ca="1" si="20"/>
        <v>8.5445341894784281</v>
      </c>
      <c r="BL100" s="17">
        <f t="shared" si="21"/>
        <v>4.151624451859341</v>
      </c>
      <c r="BM100" s="17">
        <f t="shared" ca="1" si="22"/>
        <v>3.134018420544709</v>
      </c>
      <c r="BN100" s="16">
        <f t="shared" si="23"/>
        <v>3.3659930702991185</v>
      </c>
      <c r="BO100" s="15"/>
      <c r="BP100" s="2"/>
    </row>
    <row r="101" spans="1:68" x14ac:dyDescent="0.2">
      <c r="A101">
        <v>4.4000000000000004</v>
      </c>
      <c r="B101">
        <v>2.2999999999999998</v>
      </c>
      <c r="C101">
        <v>0.17718</v>
      </c>
      <c r="D101">
        <v>-0.13457</v>
      </c>
      <c r="E101">
        <v>-2.682E-2</v>
      </c>
      <c r="F101">
        <v>1.9403300000000001</v>
      </c>
      <c r="G101">
        <v>1.9780500000000001</v>
      </c>
      <c r="H101" s="15"/>
      <c r="I101" s="11">
        <f t="shared" si="17"/>
        <v>14.435695538057743</v>
      </c>
      <c r="J101" s="10">
        <f t="shared" si="18"/>
        <v>-10.615695538057743</v>
      </c>
      <c r="K101" s="6">
        <v>98</v>
      </c>
      <c r="L101" s="10">
        <v>1414.6981627296584</v>
      </c>
      <c r="M101" s="10">
        <v>831.23359580052477</v>
      </c>
      <c r="N101" s="10">
        <v>6.2554680664916891</v>
      </c>
      <c r="O101" s="10">
        <v>3.8216089696281585</v>
      </c>
      <c r="P101" s="10">
        <v>4.0072479944387611</v>
      </c>
      <c r="Q101" s="10">
        <v>0.14173467377923687</v>
      </c>
      <c r="R101" s="10">
        <v>3.536957881716718</v>
      </c>
      <c r="S101" s="10">
        <v>12.891598945180723</v>
      </c>
      <c r="T101" s="14" t="s">
        <v>33</v>
      </c>
      <c r="U101" s="6">
        <v>3</v>
      </c>
      <c r="V101" s="14" t="s">
        <v>33</v>
      </c>
      <c r="W101" s="6">
        <v>3</v>
      </c>
      <c r="X101" s="14" t="s">
        <v>33</v>
      </c>
      <c r="Y101" s="6">
        <v>3</v>
      </c>
      <c r="Z101" s="14" t="s">
        <v>33</v>
      </c>
      <c r="AA101" s="9">
        <v>3</v>
      </c>
      <c r="AB101" s="7">
        <v>94.228443276361418</v>
      </c>
      <c r="AC101" s="6">
        <v>5.421556723638588</v>
      </c>
      <c r="AD101" s="13">
        <v>0.35</v>
      </c>
      <c r="AE101" s="8">
        <v>400.72479944387612</v>
      </c>
      <c r="AF101" s="6">
        <v>388.22340153810956</v>
      </c>
      <c r="AG101" s="6">
        <v>200.36239972193806</v>
      </c>
      <c r="AH101" s="6">
        <v>136.51469236160298</v>
      </c>
      <c r="AI101" s="6">
        <v>2.827288402752012</v>
      </c>
      <c r="AJ101" s="6"/>
      <c r="AK101" s="6"/>
      <c r="AL101" s="6"/>
      <c r="AM101" s="6"/>
      <c r="AN101" s="6">
        <v>3.8216089696281585</v>
      </c>
      <c r="AO101" s="6">
        <v>1.1928847400737441</v>
      </c>
      <c r="AP101" s="6">
        <v>1</v>
      </c>
      <c r="AQ101" s="6">
        <v>111.47500000000001</v>
      </c>
      <c r="AR101" s="6"/>
      <c r="AS101" s="6"/>
      <c r="AT101" s="6">
        <v>3.4856957010167102</v>
      </c>
      <c r="AU101" s="6">
        <v>1</v>
      </c>
      <c r="AV101" s="10"/>
      <c r="AW101" s="13">
        <v>58.233510230716433</v>
      </c>
      <c r="AX101" s="1" t="s">
        <v>150</v>
      </c>
      <c r="AY101" s="17">
        <v>10.6156955380577</v>
      </c>
      <c r="AZ101" s="12">
        <v>100</v>
      </c>
      <c r="BA101" s="12">
        <v>0</v>
      </c>
      <c r="BB101" s="12">
        <v>0</v>
      </c>
      <c r="BC101" s="12">
        <v>100</v>
      </c>
      <c r="BD101" s="12">
        <v>0</v>
      </c>
      <c r="BE101" s="12">
        <v>0</v>
      </c>
      <c r="BF101" s="18">
        <v>94.228443276361418</v>
      </c>
      <c r="BG101" s="18">
        <v>5.421556723638588</v>
      </c>
      <c r="BH101" s="18">
        <v>0.35</v>
      </c>
      <c r="BI101" s="15"/>
      <c r="BJ101" s="19">
        <f t="shared" ca="1" si="19"/>
        <v>1</v>
      </c>
      <c r="BK101" s="18">
        <f t="shared" ca="1" si="20"/>
        <v>7.9397630936606776</v>
      </c>
      <c r="BL101" s="17">
        <f t="shared" si="21"/>
        <v>4.2951216844157134</v>
      </c>
      <c r="BM101" s="17">
        <f t="shared" ca="1" si="22"/>
        <v>3.168502384549833</v>
      </c>
      <c r="BN101" s="16">
        <f t="shared" si="23"/>
        <v>3.390335452402311</v>
      </c>
      <c r="BO101" s="15"/>
      <c r="BP101" s="2"/>
    </row>
    <row r="102" spans="1:68" x14ac:dyDescent="0.2">
      <c r="A102">
        <v>4.45</v>
      </c>
      <c r="B102">
        <v>2.2999999999999998</v>
      </c>
      <c r="C102">
        <v>0.17727000000000001</v>
      </c>
      <c r="D102">
        <v>-0.13431999999999999</v>
      </c>
      <c r="E102">
        <v>-2.6589999999999999E-2</v>
      </c>
      <c r="F102">
        <v>1.9418800000000001</v>
      </c>
      <c r="G102">
        <v>1.9783299999999999</v>
      </c>
      <c r="H102" s="15"/>
      <c r="I102" s="11">
        <f t="shared" si="17"/>
        <v>14.599737532808399</v>
      </c>
      <c r="J102" s="10">
        <f t="shared" si="18"/>
        <v>-10.779737532808399</v>
      </c>
      <c r="K102" s="6">
        <v>98</v>
      </c>
      <c r="L102" s="10">
        <v>1430.7742782152227</v>
      </c>
      <c r="M102" s="10">
        <v>837.07349081364816</v>
      </c>
      <c r="N102" s="10">
        <v>6.3265529308836399</v>
      </c>
      <c r="O102" s="10">
        <v>3.8453456713028693</v>
      </c>
      <c r="P102" s="10">
        <v>4.031871445349327</v>
      </c>
      <c r="Q102" s="10">
        <v>0.1434750307755438</v>
      </c>
      <c r="R102" s="10">
        <v>3.5585219598466868</v>
      </c>
      <c r="S102" s="10">
        <v>12.953178753226236</v>
      </c>
      <c r="T102" s="14" t="s">
        <v>33</v>
      </c>
      <c r="U102" s="6">
        <v>3</v>
      </c>
      <c r="V102" s="14" t="s">
        <v>33</v>
      </c>
      <c r="W102" s="6">
        <v>3</v>
      </c>
      <c r="X102" s="14" t="s">
        <v>33</v>
      </c>
      <c r="Y102" s="6">
        <v>3</v>
      </c>
      <c r="Z102" s="14" t="s">
        <v>33</v>
      </c>
      <c r="AA102" s="9">
        <v>3</v>
      </c>
      <c r="AB102" s="7">
        <v>94.570270324735716</v>
      </c>
      <c r="AC102" s="6">
        <v>5.0797296752642893</v>
      </c>
      <c r="AD102" s="13">
        <v>0.35</v>
      </c>
      <c r="AE102" s="8">
        <v>403.18714453493271</v>
      </c>
      <c r="AF102" s="6">
        <v>390.17462426373129</v>
      </c>
      <c r="AG102" s="6">
        <v>201.59357226746636</v>
      </c>
      <c r="AH102" s="6">
        <v>136.31915977390483</v>
      </c>
      <c r="AI102" s="6">
        <v>2.8101554838882699</v>
      </c>
      <c r="AJ102" s="6"/>
      <c r="AK102" s="6"/>
      <c r="AL102" s="6"/>
      <c r="AM102" s="6"/>
      <c r="AN102" s="6">
        <v>3.8453456713028693</v>
      </c>
      <c r="AO102" s="6">
        <v>1.2027242497999906</v>
      </c>
      <c r="AP102" s="6">
        <v>1</v>
      </c>
      <c r="AQ102" s="6">
        <v>111.47500000000001</v>
      </c>
      <c r="AR102" s="6"/>
      <c r="AS102" s="6"/>
      <c r="AT102" s="6">
        <v>3.4627644117475009</v>
      </c>
      <c r="AU102" s="6">
        <v>1</v>
      </c>
      <c r="AV102" s="10"/>
      <c r="AW102" s="13">
        <v>58.526193639559693</v>
      </c>
      <c r="AX102" s="1" t="s">
        <v>150</v>
      </c>
      <c r="AY102" s="17">
        <v>10.779737532808401</v>
      </c>
      <c r="AZ102" s="12">
        <v>100</v>
      </c>
      <c r="BA102" s="12">
        <v>0</v>
      </c>
      <c r="BB102" s="12">
        <v>0</v>
      </c>
      <c r="BC102" s="12">
        <v>100</v>
      </c>
      <c r="BD102" s="12">
        <v>0</v>
      </c>
      <c r="BE102" s="12">
        <v>0</v>
      </c>
      <c r="BF102" s="18">
        <v>94.570270324735716</v>
      </c>
      <c r="BG102" s="18">
        <v>5.0797296752642893</v>
      </c>
      <c r="BH102" s="18">
        <v>0.35</v>
      </c>
      <c r="BI102" s="15"/>
      <c r="BJ102" s="19">
        <f t="shared" ca="1" si="19"/>
        <v>1</v>
      </c>
      <c r="BK102" s="18">
        <f t="shared" ca="1" si="20"/>
        <v>7.9239979348003065</v>
      </c>
      <c r="BL102" s="17">
        <f t="shared" si="21"/>
        <v>4.3261181880318205</v>
      </c>
      <c r="BM102" s="17">
        <f t="shared" ca="1" si="22"/>
        <v>3.1710295383146079</v>
      </c>
      <c r="BN102" s="16">
        <f t="shared" si="23"/>
        <v>3.3894447223820019</v>
      </c>
      <c r="BO102" s="15"/>
      <c r="BP102" s="2"/>
    </row>
    <row r="103" spans="1:68" x14ac:dyDescent="0.2">
      <c r="A103">
        <v>4.5</v>
      </c>
      <c r="B103">
        <v>2.2000000000000002</v>
      </c>
      <c r="C103">
        <v>0.17665</v>
      </c>
      <c r="D103">
        <v>-0.13613</v>
      </c>
      <c r="E103">
        <v>-2.6210000000000001E-2</v>
      </c>
      <c r="F103">
        <v>1.9398500000000001</v>
      </c>
      <c r="G103">
        <v>1.9773499999999999</v>
      </c>
      <c r="H103" s="15"/>
      <c r="I103" s="11">
        <f t="shared" si="17"/>
        <v>14.763779527559054</v>
      </c>
      <c r="J103" s="10">
        <f t="shared" si="18"/>
        <v>-10.943779527559053</v>
      </c>
      <c r="K103" s="6">
        <v>98</v>
      </c>
      <c r="L103" s="10">
        <v>1446.8503937007868</v>
      </c>
      <c r="M103" s="10">
        <v>842.91338582677145</v>
      </c>
      <c r="N103" s="10">
        <v>6.3976377952755898</v>
      </c>
      <c r="O103" s="10">
        <v>3.681826170877093</v>
      </c>
      <c r="P103" s="10">
        <v>3.8698170088784423</v>
      </c>
      <c r="Q103" s="10">
        <v>0.13087484612228156</v>
      </c>
      <c r="R103" s="10">
        <v>3.3819388829502293</v>
      </c>
      <c r="S103" s="10">
        <v>13.054919305649264</v>
      </c>
      <c r="T103" s="14" t="s">
        <v>33</v>
      </c>
      <c r="U103" s="6">
        <v>3</v>
      </c>
      <c r="V103" s="14" t="s">
        <v>33</v>
      </c>
      <c r="W103" s="6">
        <v>3</v>
      </c>
      <c r="X103" s="14" t="s">
        <v>33</v>
      </c>
      <c r="Y103" s="6">
        <v>3</v>
      </c>
      <c r="Z103" s="14" t="s">
        <v>33</v>
      </c>
      <c r="AA103" s="9">
        <v>3</v>
      </c>
      <c r="AB103" s="7">
        <v>91.783423391789327</v>
      </c>
      <c r="AC103" s="6">
        <v>7.4499925530265898</v>
      </c>
      <c r="AD103" s="13">
        <v>0.76658405518408612</v>
      </c>
      <c r="AE103" s="8">
        <v>386.98170088784423</v>
      </c>
      <c r="AF103" s="6">
        <v>370.16374259153514</v>
      </c>
      <c r="AG103" s="6">
        <v>193.49085044392211</v>
      </c>
      <c r="AH103" s="6">
        <v>136.94979107054417</v>
      </c>
      <c r="AI103" s="6">
        <v>2.9568837125987666</v>
      </c>
      <c r="AJ103" s="6"/>
      <c r="AK103" s="6"/>
      <c r="AL103" s="6"/>
      <c r="AM103" s="6"/>
      <c r="AN103" s="6">
        <v>3.681826170877093</v>
      </c>
      <c r="AO103" s="6">
        <v>1.1603437928716294</v>
      </c>
      <c r="AP103" s="6">
        <v>1</v>
      </c>
      <c r="AQ103" s="6">
        <v>111.47500000000001</v>
      </c>
      <c r="AR103" s="6"/>
      <c r="AS103" s="6"/>
      <c r="AT103" s="6">
        <v>3.238317427192523</v>
      </c>
      <c r="AU103" s="6">
        <v>1</v>
      </c>
      <c r="AV103" s="10"/>
      <c r="AW103" s="13">
        <v>55.52456138873027</v>
      </c>
      <c r="AX103" s="1" t="s">
        <v>150</v>
      </c>
      <c r="AY103" s="17">
        <v>10.9437795275591</v>
      </c>
      <c r="AZ103" s="12">
        <v>100</v>
      </c>
      <c r="BA103" s="12">
        <v>0</v>
      </c>
      <c r="BB103" s="12">
        <v>0</v>
      </c>
      <c r="BC103" s="12">
        <v>100</v>
      </c>
      <c r="BD103" s="12">
        <v>0</v>
      </c>
      <c r="BE103" s="12">
        <v>0</v>
      </c>
      <c r="BF103" s="18">
        <v>91.783423391789327</v>
      </c>
      <c r="BG103" s="18">
        <v>7.4499925530265898</v>
      </c>
      <c r="BH103" s="18">
        <v>0.76658405518408612</v>
      </c>
      <c r="BI103" s="15"/>
      <c r="BJ103" s="19">
        <f t="shared" ca="1" si="19"/>
        <v>1</v>
      </c>
      <c r="BK103" s="18">
        <f t="shared" ca="1" si="20"/>
        <v>7.4655163031772496</v>
      </c>
      <c r="BL103" s="17">
        <f t="shared" si="21"/>
        <v>4.1595215707710746</v>
      </c>
      <c r="BM103" s="17">
        <f t="shared" ca="1" si="22"/>
        <v>3.1821657261322742</v>
      </c>
      <c r="BN103" s="16">
        <f t="shared" si="23"/>
        <v>3.3932003127910364</v>
      </c>
      <c r="BO103" s="15"/>
      <c r="BP103" s="2"/>
    </row>
    <row r="104" spans="1:68" x14ac:dyDescent="0.2">
      <c r="A104">
        <v>4.55</v>
      </c>
      <c r="B104">
        <v>2.2999999999999998</v>
      </c>
      <c r="C104">
        <v>0.17566999999999999</v>
      </c>
      <c r="D104">
        <v>-0.13775000000000001</v>
      </c>
      <c r="E104">
        <v>-2.5780000000000001E-2</v>
      </c>
      <c r="F104">
        <v>1.93773</v>
      </c>
      <c r="G104">
        <v>1.98075</v>
      </c>
      <c r="H104" s="15"/>
      <c r="I104" s="11">
        <f t="shared" si="17"/>
        <v>14.92782152230971</v>
      </c>
      <c r="J104" s="10">
        <f t="shared" si="18"/>
        <v>-11.10782152230971</v>
      </c>
      <c r="K104" s="6">
        <v>98</v>
      </c>
      <c r="L104" s="10">
        <v>1462.926509186351</v>
      </c>
      <c r="M104" s="10">
        <v>848.75328083989484</v>
      </c>
      <c r="N104" s="10">
        <v>6.4687226596675407</v>
      </c>
      <c r="O104" s="10">
        <v>3.4233598637524811</v>
      </c>
      <c r="P104" s="10">
        <v>3.613008537281734</v>
      </c>
      <c r="Q104" s="10">
        <v>0.11959733278621254</v>
      </c>
      <c r="R104" s="10">
        <v>3.3101868305075257</v>
      </c>
      <c r="S104" s="10">
        <v>13.170046772864792</v>
      </c>
      <c r="T104" s="14" t="s">
        <v>33</v>
      </c>
      <c r="U104" s="6">
        <v>3</v>
      </c>
      <c r="V104" s="14" t="s">
        <v>33</v>
      </c>
      <c r="W104" s="6">
        <v>3</v>
      </c>
      <c r="X104" s="14" t="s">
        <v>33</v>
      </c>
      <c r="Y104" s="6">
        <v>3</v>
      </c>
      <c r="Z104" s="14" t="s">
        <v>33</v>
      </c>
      <c r="AA104" s="9">
        <v>3</v>
      </c>
      <c r="AB104" s="7">
        <v>92.09841648812953</v>
      </c>
      <c r="AC104" s="6">
        <v>7.5515835118704757</v>
      </c>
      <c r="AD104" s="13">
        <v>0.35</v>
      </c>
      <c r="AE104" s="8">
        <v>361.30085372817337</v>
      </c>
      <c r="AF104" s="6">
        <v>339.00532737512447</v>
      </c>
      <c r="AG104" s="6">
        <v>180.65042686408668</v>
      </c>
      <c r="AH104" s="6">
        <v>137.85581032862916</v>
      </c>
      <c r="AI104" s="6">
        <v>3.020977519406896</v>
      </c>
      <c r="AJ104" s="6"/>
      <c r="AK104" s="6"/>
      <c r="AL104" s="6"/>
      <c r="AM104" s="6"/>
      <c r="AN104" s="6">
        <v>3.4233598637524811</v>
      </c>
      <c r="AO104" s="6">
        <v>1.1015999212252443</v>
      </c>
      <c r="AP104" s="6">
        <v>1</v>
      </c>
      <c r="AQ104" s="6">
        <v>111.47500000000001</v>
      </c>
      <c r="AR104" s="6"/>
      <c r="AS104" s="6"/>
      <c r="AT104" s="6">
        <v>2.9186624305712305</v>
      </c>
      <c r="AU104" s="6">
        <v>1</v>
      </c>
      <c r="AV104" s="10"/>
      <c r="AW104" s="13">
        <v>50.850799106268667</v>
      </c>
      <c r="AX104" s="1" t="s">
        <v>150</v>
      </c>
      <c r="AY104" s="17">
        <v>11.107821522309701</v>
      </c>
      <c r="AZ104" s="12">
        <v>100</v>
      </c>
      <c r="BA104" s="12">
        <v>0</v>
      </c>
      <c r="BB104" s="12">
        <v>0</v>
      </c>
      <c r="BC104" s="12">
        <v>100</v>
      </c>
      <c r="BD104" s="12">
        <v>0</v>
      </c>
      <c r="BE104" s="12">
        <v>0</v>
      </c>
      <c r="BF104" s="18">
        <v>92.09841648812953</v>
      </c>
      <c r="BG104" s="18">
        <v>7.5515835118704757</v>
      </c>
      <c r="BH104" s="18">
        <v>0.35</v>
      </c>
      <c r="BI104" s="15"/>
      <c r="BJ104" s="19">
        <f t="shared" ca="1" si="19"/>
        <v>1</v>
      </c>
      <c r="BK104" s="18">
        <f t="shared" ca="1" si="20"/>
        <v>6.7900657299070177</v>
      </c>
      <c r="BL104" s="17">
        <f t="shared" si="21"/>
        <v>4.150458210902209</v>
      </c>
      <c r="BM104" s="17">
        <f t="shared" ca="1" si="22"/>
        <v>3.215323619531234</v>
      </c>
      <c r="BN104" s="16">
        <f t="shared" si="23"/>
        <v>3.4140331213475821</v>
      </c>
      <c r="BO104" s="15"/>
      <c r="BP104" s="2"/>
    </row>
    <row r="105" spans="1:68" x14ac:dyDescent="0.2">
      <c r="A105">
        <v>4.5999999999999996</v>
      </c>
      <c r="B105">
        <v>2.2999999999999998</v>
      </c>
      <c r="C105">
        <v>0.17571999999999999</v>
      </c>
      <c r="D105">
        <v>-0.13786000000000001</v>
      </c>
      <c r="E105">
        <v>-2.521E-2</v>
      </c>
      <c r="F105">
        <v>1.9363999999999999</v>
      </c>
      <c r="G105">
        <v>1.9781299999999999</v>
      </c>
      <c r="H105" s="15"/>
      <c r="I105" s="11">
        <f t="shared" si="17"/>
        <v>15.091863517060366</v>
      </c>
      <c r="J105" s="10">
        <f t="shared" si="18"/>
        <v>-11.271863517060366</v>
      </c>
      <c r="K105" s="6">
        <v>98</v>
      </c>
      <c r="L105" s="10">
        <v>1479.0026246719153</v>
      </c>
      <c r="M105" s="10">
        <v>854.59317585301824</v>
      </c>
      <c r="N105" s="10">
        <v>6.5398075240594924</v>
      </c>
      <c r="O105" s="10">
        <v>3.4365469202384293</v>
      </c>
      <c r="P105" s="10">
        <v>3.6283931897000197</v>
      </c>
      <c r="Q105" s="10">
        <v>0.11883157570783751</v>
      </c>
      <c r="R105" s="10">
        <v>3.2750468181112975</v>
      </c>
      <c r="S105" s="10">
        <v>13.32265760149933</v>
      </c>
      <c r="T105" s="14" t="s">
        <v>33</v>
      </c>
      <c r="U105" s="6">
        <v>3</v>
      </c>
      <c r="V105" s="14" t="s">
        <v>33</v>
      </c>
      <c r="W105" s="6">
        <v>3</v>
      </c>
      <c r="X105" s="14" t="s">
        <v>33</v>
      </c>
      <c r="Y105" s="6">
        <v>3</v>
      </c>
      <c r="Z105" s="14" t="s">
        <v>33</v>
      </c>
      <c r="AA105" s="9">
        <v>3</v>
      </c>
      <c r="AB105" s="7">
        <v>91.270624463618702</v>
      </c>
      <c r="AC105" s="6">
        <v>7.8996838087405195</v>
      </c>
      <c r="AD105" s="13">
        <v>0.82969172764078536</v>
      </c>
      <c r="AE105" s="8">
        <v>362.83931897000195</v>
      </c>
      <c r="AF105" s="6">
        <v>339.86963263106605</v>
      </c>
      <c r="AG105" s="6">
        <v>181.41965948500098</v>
      </c>
      <c r="AH105" s="6">
        <v>139.53291587876237</v>
      </c>
      <c r="AI105" s="6">
        <v>3.0533914644209417</v>
      </c>
      <c r="AJ105" s="6"/>
      <c r="AK105" s="6"/>
      <c r="AL105" s="6"/>
      <c r="AM105" s="6"/>
      <c r="AN105" s="6">
        <v>3.4365469202384293</v>
      </c>
      <c r="AO105" s="6">
        <v>1.1064476737622932</v>
      </c>
      <c r="AP105" s="6">
        <v>1</v>
      </c>
      <c r="AQ105" s="6">
        <v>111.47500000000001</v>
      </c>
      <c r="AR105" s="6"/>
      <c r="AS105" s="6"/>
      <c r="AT105" s="6">
        <v>2.8930853227539801</v>
      </c>
      <c r="AU105" s="6">
        <v>1</v>
      </c>
      <c r="AV105" s="10"/>
      <c r="AW105" s="13">
        <v>50.980444894659911</v>
      </c>
      <c r="AX105" s="1" t="s">
        <v>150</v>
      </c>
      <c r="AY105" s="17">
        <v>11.2718635170604</v>
      </c>
      <c r="AZ105" s="12">
        <v>100</v>
      </c>
      <c r="BA105" s="12">
        <v>0</v>
      </c>
      <c r="BB105" s="12">
        <v>0</v>
      </c>
      <c r="BC105" s="12">
        <v>100</v>
      </c>
      <c r="BD105" s="12">
        <v>0</v>
      </c>
      <c r="BE105" s="12">
        <v>0</v>
      </c>
      <c r="BF105" s="18">
        <v>91.270624463618702</v>
      </c>
      <c r="BG105" s="18">
        <v>7.8996838087405195</v>
      </c>
      <c r="BH105" s="18">
        <v>0.82969172764078536</v>
      </c>
      <c r="BI105" s="15"/>
      <c r="BJ105" s="19">
        <f t="shared" ca="1" si="19"/>
        <v>1</v>
      </c>
      <c r="BK105" s="18">
        <f t="shared" ca="1" si="20"/>
        <v>6.76085875476479</v>
      </c>
      <c r="BL105" s="17">
        <f t="shared" si="21"/>
        <v>4.1133964423848246</v>
      </c>
      <c r="BM105" s="17">
        <f t="shared" ca="1" si="22"/>
        <v>3.2146355762140018</v>
      </c>
      <c r="BN105" s="16">
        <f t="shared" si="23"/>
        <v>3.4100846619316401</v>
      </c>
      <c r="BO105" s="15"/>
      <c r="BP105" s="2"/>
    </row>
    <row r="106" spans="1:68" x14ac:dyDescent="0.2">
      <c r="A106">
        <v>4.6500000000000004</v>
      </c>
      <c r="B106">
        <v>2.2999999999999998</v>
      </c>
      <c r="C106">
        <v>0.17674999999999999</v>
      </c>
      <c r="D106">
        <v>-0.13678999999999999</v>
      </c>
      <c r="E106">
        <v>-2.445E-2</v>
      </c>
      <c r="F106">
        <v>1.93763</v>
      </c>
      <c r="G106">
        <v>1.9819800000000001</v>
      </c>
      <c r="H106" s="15"/>
      <c r="I106" s="11">
        <f t="shared" si="17"/>
        <v>15.255905511811024</v>
      </c>
      <c r="J106" s="10">
        <f t="shared" si="18"/>
        <v>-11.435905511811024</v>
      </c>
      <c r="K106" s="6">
        <v>98</v>
      </c>
      <c r="L106" s="10">
        <v>1495.0787401574798</v>
      </c>
      <c r="M106" s="10">
        <v>860.43307086614163</v>
      </c>
      <c r="N106" s="10">
        <v>6.6108923884514432</v>
      </c>
      <c r="O106" s="10">
        <v>3.7082002838489889</v>
      </c>
      <c r="P106" s="10">
        <v>3.9029766812203626</v>
      </c>
      <c r="Q106" s="10">
        <v>0.1262803036520313</v>
      </c>
      <c r="R106" s="10">
        <v>3.2354870132748688</v>
      </c>
      <c r="S106" s="10">
        <v>13.52613870634538</v>
      </c>
      <c r="T106" s="14" t="s">
        <v>33</v>
      </c>
      <c r="U106" s="6">
        <v>3</v>
      </c>
      <c r="V106" s="14" t="s">
        <v>33</v>
      </c>
      <c r="W106" s="6">
        <v>3</v>
      </c>
      <c r="X106" s="14" t="s">
        <v>33</v>
      </c>
      <c r="Y106" s="6">
        <v>3</v>
      </c>
      <c r="Z106" s="14" t="s">
        <v>33</v>
      </c>
      <c r="AA106" s="9">
        <v>3</v>
      </c>
      <c r="AB106" s="7">
        <v>88.505600505858382</v>
      </c>
      <c r="AC106" s="6">
        <v>10.348735854809846</v>
      </c>
      <c r="AD106" s="13">
        <v>1.1456636393317783</v>
      </c>
      <c r="AE106" s="8">
        <v>390.29766812203627</v>
      </c>
      <c r="AF106" s="6">
        <v>371.22791895783797</v>
      </c>
      <c r="AG106" s="6">
        <v>195.14883406101814</v>
      </c>
      <c r="AH106" s="6">
        <v>142.25649568238956</v>
      </c>
      <c r="AI106" s="6">
        <v>3.0907248148334499</v>
      </c>
      <c r="AJ106" s="6"/>
      <c r="AK106" s="6"/>
      <c r="AL106" s="6"/>
      <c r="AM106" s="6"/>
      <c r="AN106" s="6">
        <v>3.7082002838489889</v>
      </c>
      <c r="AO106" s="6">
        <v>1.1697402580514615</v>
      </c>
      <c r="AP106" s="6">
        <v>1</v>
      </c>
      <c r="AQ106" s="6">
        <v>111.47500000000001</v>
      </c>
      <c r="AR106" s="6"/>
      <c r="AS106" s="6"/>
      <c r="AT106" s="6">
        <v>3.1381669690305696</v>
      </c>
      <c r="AU106" s="6">
        <v>1</v>
      </c>
      <c r="AV106" s="10"/>
      <c r="AW106" s="13">
        <v>55.684187843675694</v>
      </c>
      <c r="AX106" s="1" t="s">
        <v>150</v>
      </c>
      <c r="AY106" s="17">
        <v>11.435905511811001</v>
      </c>
      <c r="AZ106" s="12">
        <v>100</v>
      </c>
      <c r="BA106" s="12">
        <v>0</v>
      </c>
      <c r="BB106" s="12">
        <v>0</v>
      </c>
      <c r="BC106" s="12">
        <v>100</v>
      </c>
      <c r="BD106" s="12">
        <v>0</v>
      </c>
      <c r="BE106" s="12">
        <v>0</v>
      </c>
      <c r="BF106" s="18">
        <v>88.505600505858382</v>
      </c>
      <c r="BG106" s="18">
        <v>10.348735854809846</v>
      </c>
      <c r="BH106" s="18">
        <v>1.1456636393317783</v>
      </c>
      <c r="BI106" s="15"/>
      <c r="BJ106" s="19">
        <f t="shared" ca="1" si="19"/>
        <v>1</v>
      </c>
      <c r="BK106" s="18">
        <f t="shared" ca="1" si="20"/>
        <v>7.3345328485927457</v>
      </c>
      <c r="BL106" s="17">
        <f t="shared" si="21"/>
        <v>4.0019905705667043</v>
      </c>
      <c r="BM106" s="17">
        <f t="shared" ca="1" si="22"/>
        <v>3.1788008234792366</v>
      </c>
      <c r="BN106" s="16">
        <f t="shared" si="23"/>
        <v>3.3801455573033903</v>
      </c>
      <c r="BO106" s="15"/>
      <c r="BP106" s="2"/>
    </row>
    <row r="107" spans="1:68" x14ac:dyDescent="0.2">
      <c r="A107">
        <v>4.7</v>
      </c>
      <c r="B107">
        <v>0.4</v>
      </c>
      <c r="C107">
        <v>0.17498</v>
      </c>
      <c r="D107">
        <v>-0.13564999999999999</v>
      </c>
      <c r="E107">
        <v>-2.409E-2</v>
      </c>
      <c r="F107">
        <v>1.9361999999999999</v>
      </c>
      <c r="G107">
        <v>1.98228</v>
      </c>
      <c r="H107" s="15"/>
      <c r="I107" s="11">
        <f t="shared" si="17"/>
        <v>15.41994750656168</v>
      </c>
      <c r="J107" s="10">
        <f t="shared" si="18"/>
        <v>-11.59994750656168</v>
      </c>
      <c r="K107" s="6">
        <v>115</v>
      </c>
      <c r="L107" s="10">
        <v>1513.9435695538052</v>
      </c>
      <c r="M107" s="10">
        <v>869.06167979002612</v>
      </c>
      <c r="N107" s="10">
        <v>6.6819772528433941</v>
      </c>
      <c r="O107" s="10">
        <v>3.2413784842463791</v>
      </c>
      <c r="P107" s="10">
        <v>3.4375428369434391</v>
      </c>
      <c r="Q107" s="10">
        <v>0.13421633155519094</v>
      </c>
      <c r="R107" s="10">
        <v>3.9044264441670822</v>
      </c>
      <c r="S107" s="10">
        <v>13.622524492851404</v>
      </c>
      <c r="T107" s="14" t="s">
        <v>33</v>
      </c>
      <c r="U107" s="6">
        <v>3</v>
      </c>
      <c r="V107" s="14" t="s">
        <v>33</v>
      </c>
      <c r="W107" s="6">
        <v>3</v>
      </c>
      <c r="X107" s="14" t="s">
        <v>33</v>
      </c>
      <c r="Y107" s="6">
        <v>3</v>
      </c>
      <c r="Z107" s="14" t="s">
        <v>33</v>
      </c>
      <c r="AA107" s="9">
        <v>3</v>
      </c>
      <c r="AB107" s="7">
        <v>97.81</v>
      </c>
      <c r="AC107" s="6">
        <v>1.8400000000000034</v>
      </c>
      <c r="AD107" s="13">
        <v>0.35</v>
      </c>
      <c r="AE107" s="8">
        <v>343.75428369434388</v>
      </c>
      <c r="AF107" s="6">
        <v>300.10539474307558</v>
      </c>
      <c r="AG107" s="6">
        <v>171.87714184717197</v>
      </c>
      <c r="AH107" s="6">
        <v>142.7769717944505</v>
      </c>
      <c r="AI107" s="6">
        <v>2.5611956437133663</v>
      </c>
      <c r="AJ107" s="6"/>
      <c r="AK107" s="6"/>
      <c r="AL107" s="6"/>
      <c r="AM107" s="6"/>
      <c r="AN107" s="6">
        <v>3.2413784842463791</v>
      </c>
      <c r="AO107" s="6">
        <v>1.0991814062313552</v>
      </c>
      <c r="AP107" s="6">
        <v>1</v>
      </c>
      <c r="AQ107" s="6">
        <v>111.47500000000001</v>
      </c>
      <c r="AR107" s="6"/>
      <c r="AS107" s="6"/>
      <c r="AT107" s="6">
        <v>2.4688973023953324</v>
      </c>
      <c r="AU107" s="6">
        <v>1</v>
      </c>
      <c r="AV107" s="10"/>
      <c r="AW107" s="13">
        <v>45.015809211461338</v>
      </c>
      <c r="AX107" s="1" t="s">
        <v>150</v>
      </c>
      <c r="AY107" s="17">
        <v>11.599947506561699</v>
      </c>
      <c r="AZ107" s="12">
        <v>100</v>
      </c>
      <c r="BA107" s="12">
        <v>0</v>
      </c>
      <c r="BB107" s="12">
        <v>0</v>
      </c>
      <c r="BC107" s="12">
        <v>100</v>
      </c>
      <c r="BD107" s="12">
        <v>0</v>
      </c>
      <c r="BE107" s="12">
        <v>0</v>
      </c>
      <c r="BF107" s="18">
        <v>97.81</v>
      </c>
      <c r="BG107" s="18">
        <v>1.8400000000000034</v>
      </c>
      <c r="BH107" s="18">
        <v>0.35</v>
      </c>
      <c r="BI107" s="15"/>
      <c r="BJ107" s="19">
        <f t="shared" ca="1" si="19"/>
        <v>1</v>
      </c>
      <c r="BK107" s="18">
        <f t="shared" ca="1" si="20"/>
        <v>6.1688856257341573</v>
      </c>
      <c r="BL107" s="17">
        <f t="shared" si="21"/>
        <v>5.007005184462928</v>
      </c>
      <c r="BM107" s="17">
        <f t="shared" ca="1" si="22"/>
        <v>3.2963725348596253</v>
      </c>
      <c r="BN107" s="16">
        <f t="shared" si="23"/>
        <v>3.4695478668768156</v>
      </c>
      <c r="BO107" s="15"/>
      <c r="BP107" s="2"/>
    </row>
    <row r="108" spans="1:68" x14ac:dyDescent="0.2">
      <c r="A108">
        <v>4.75</v>
      </c>
      <c r="B108">
        <v>2.2000000000000002</v>
      </c>
      <c r="C108">
        <v>0.17499000000000001</v>
      </c>
      <c r="D108">
        <v>-0.1368</v>
      </c>
      <c r="E108">
        <v>-2.3709999999999998E-2</v>
      </c>
      <c r="F108">
        <v>1.9338500000000001</v>
      </c>
      <c r="G108">
        <v>1.98475</v>
      </c>
      <c r="H108" s="15"/>
      <c r="I108" s="11">
        <f t="shared" si="17"/>
        <v>15.583989501312335</v>
      </c>
      <c r="J108" s="10">
        <f t="shared" si="18"/>
        <v>-11.763989501312334</v>
      </c>
      <c r="K108" s="6">
        <v>115</v>
      </c>
      <c r="L108" s="10">
        <v>1532.8083989501304</v>
      </c>
      <c r="M108" s="10">
        <v>877.69028871391049</v>
      </c>
      <c r="N108" s="10">
        <v>6.7530621172353449</v>
      </c>
      <c r="O108" s="10">
        <v>3.2440158955435718</v>
      </c>
      <c r="P108" s="10">
        <v>3.4416453121955235</v>
      </c>
      <c r="Q108" s="10">
        <v>0.12621068937217894</v>
      </c>
      <c r="R108" s="10">
        <v>3.6671614278481695</v>
      </c>
      <c r="S108" s="10">
        <v>13.72426504527443</v>
      </c>
      <c r="T108" s="14" t="s">
        <v>33</v>
      </c>
      <c r="U108" s="6">
        <v>3</v>
      </c>
      <c r="V108" s="14" t="s">
        <v>33</v>
      </c>
      <c r="W108" s="6">
        <v>3</v>
      </c>
      <c r="X108" s="14" t="s">
        <v>33</v>
      </c>
      <c r="Y108" s="6">
        <v>3</v>
      </c>
      <c r="Z108" s="14" t="s">
        <v>33</v>
      </c>
      <c r="AA108" s="9">
        <v>3</v>
      </c>
      <c r="AB108" s="7">
        <v>97.81</v>
      </c>
      <c r="AC108" s="6">
        <v>1.8400000000000034</v>
      </c>
      <c r="AD108" s="13">
        <v>0.35</v>
      </c>
      <c r="AE108" s="8">
        <v>344.16453121955232</v>
      </c>
      <c r="AF108" s="6">
        <v>299.47834304353694</v>
      </c>
      <c r="AG108" s="6">
        <v>172.08226560977619</v>
      </c>
      <c r="AH108" s="6">
        <v>143.40760309108975</v>
      </c>
      <c r="AI108" s="6">
        <v>2.7269047727380347</v>
      </c>
      <c r="AJ108" s="6"/>
      <c r="AK108" s="6"/>
      <c r="AL108" s="6"/>
      <c r="AM108" s="6"/>
      <c r="AN108" s="6">
        <v>3.2440158955435718</v>
      </c>
      <c r="AO108" s="6">
        <v>1.0940502597360795</v>
      </c>
      <c r="AP108" s="6">
        <v>1</v>
      </c>
      <c r="AQ108" s="6">
        <v>111.47500000000001</v>
      </c>
      <c r="AR108" s="6"/>
      <c r="AS108" s="6"/>
      <c r="AT108" s="6">
        <v>2.4236668121085305</v>
      </c>
      <c r="AU108" s="6">
        <v>1</v>
      </c>
      <c r="AV108" s="10"/>
      <c r="AW108" s="13">
        <v>44.921751456530536</v>
      </c>
      <c r="AX108" s="1" t="s">
        <v>150</v>
      </c>
      <c r="AY108" s="17">
        <v>11.763989501312301</v>
      </c>
      <c r="AZ108" s="12">
        <v>100</v>
      </c>
      <c r="BA108" s="12">
        <v>0</v>
      </c>
      <c r="BB108" s="12">
        <v>0</v>
      </c>
      <c r="BC108" s="12">
        <v>100</v>
      </c>
      <c r="BD108" s="12">
        <v>0</v>
      </c>
      <c r="BE108" s="12">
        <v>0</v>
      </c>
      <c r="BF108" s="18">
        <v>97.81</v>
      </c>
      <c r="BG108" s="18">
        <v>1.8400000000000034</v>
      </c>
      <c r="BH108" s="18">
        <v>0.35</v>
      </c>
      <c r="BI108" s="15"/>
      <c r="BJ108" s="19">
        <f t="shared" ca="1" si="19"/>
        <v>1</v>
      </c>
      <c r="BK108" s="18">
        <f t="shared" ca="1" si="20"/>
        <v>6.09609368389052</v>
      </c>
      <c r="BL108" s="17">
        <f t="shared" si="21"/>
        <v>4.7177313765126394</v>
      </c>
      <c r="BM108" s="17">
        <f t="shared" ca="1" si="22"/>
        <v>3.2856008890833883</v>
      </c>
      <c r="BN108" s="16">
        <f t="shared" si="23"/>
        <v>3.4549661541884382</v>
      </c>
      <c r="BO108" s="15"/>
      <c r="BP108" s="2"/>
    </row>
    <row r="109" spans="1:68" x14ac:dyDescent="0.2">
      <c r="A109">
        <v>4.8</v>
      </c>
      <c r="B109">
        <v>2.2999999999999998</v>
      </c>
      <c r="C109">
        <v>0.17709</v>
      </c>
      <c r="D109">
        <v>-0.13741999999999999</v>
      </c>
      <c r="E109">
        <v>-2.1340000000000001E-2</v>
      </c>
      <c r="F109">
        <v>1.93075</v>
      </c>
      <c r="G109">
        <v>1.9803299999999999</v>
      </c>
      <c r="H109" s="15"/>
      <c r="I109" s="11">
        <f t="shared" si="17"/>
        <v>15.748031496062991</v>
      </c>
      <c r="J109" s="10">
        <f t="shared" si="18"/>
        <v>-11.928031496062991</v>
      </c>
      <c r="K109" s="6">
        <v>115</v>
      </c>
      <c r="L109" s="10">
        <v>1551.6732283464557</v>
      </c>
      <c r="M109" s="10">
        <v>886.31889763779498</v>
      </c>
      <c r="N109" s="10">
        <v>6.8241469816272957</v>
      </c>
      <c r="O109" s="10">
        <v>3.7978722679534478</v>
      </c>
      <c r="P109" s="10">
        <v>4.0046390571661705</v>
      </c>
      <c r="Q109" s="10">
        <v>0.12189460402133788</v>
      </c>
      <c r="R109" s="10">
        <v>3.0438349694265572</v>
      </c>
      <c r="S109" s="10">
        <v>14.358804806439089</v>
      </c>
      <c r="T109" s="14" t="s">
        <v>33</v>
      </c>
      <c r="U109" s="6">
        <v>3</v>
      </c>
      <c r="V109" s="14" t="s">
        <v>33</v>
      </c>
      <c r="W109" s="6">
        <v>3</v>
      </c>
      <c r="X109" s="14" t="s">
        <v>33</v>
      </c>
      <c r="Y109" s="6">
        <v>3</v>
      </c>
      <c r="Z109" s="14" t="s">
        <v>33</v>
      </c>
      <c r="AA109" s="9">
        <v>3</v>
      </c>
      <c r="AB109" s="7">
        <v>83.891515279275509</v>
      </c>
      <c r="AC109" s="6">
        <v>14.523497652613401</v>
      </c>
      <c r="AD109" s="13">
        <v>1.5849870681110887</v>
      </c>
      <c r="AE109" s="8">
        <v>400.46390571661703</v>
      </c>
      <c r="AF109" s="6">
        <v>364.60320542853515</v>
      </c>
      <c r="AG109" s="6">
        <v>200.23195285830852</v>
      </c>
      <c r="AH109" s="6">
        <v>154.99867525327116</v>
      </c>
      <c r="AI109" s="6">
        <v>3.285329231198086</v>
      </c>
      <c r="AJ109" s="6"/>
      <c r="AK109" s="6"/>
      <c r="AL109" s="6"/>
      <c r="AM109" s="6"/>
      <c r="AN109" s="6">
        <v>3.7978722679534478</v>
      </c>
      <c r="AO109" s="6">
        <v>1.1957669157456099</v>
      </c>
      <c r="AP109" s="6">
        <v>1</v>
      </c>
      <c r="AQ109" s="6">
        <v>111.47500000000001</v>
      </c>
      <c r="AR109" s="6"/>
      <c r="AS109" s="6"/>
      <c r="AT109" s="6">
        <v>2.9324630884619824</v>
      </c>
      <c r="AU109" s="6">
        <v>1</v>
      </c>
      <c r="AV109" s="10"/>
      <c r="AW109" s="13">
        <v>54.690480814280271</v>
      </c>
      <c r="AX109" s="1" t="s">
        <v>150</v>
      </c>
      <c r="AY109" s="17">
        <v>11.928031496062999</v>
      </c>
      <c r="AZ109" s="12">
        <v>100</v>
      </c>
      <c r="BA109" s="12">
        <v>0</v>
      </c>
      <c r="BB109" s="12">
        <v>0</v>
      </c>
      <c r="BC109" s="12">
        <v>100</v>
      </c>
      <c r="BD109" s="12">
        <v>0</v>
      </c>
      <c r="BE109" s="12">
        <v>0</v>
      </c>
      <c r="BF109" s="18">
        <v>83.891515279275509</v>
      </c>
      <c r="BG109" s="18">
        <v>14.523497652613401</v>
      </c>
      <c r="BH109" s="18">
        <v>1.5849870681110887</v>
      </c>
      <c r="BI109" s="15"/>
      <c r="BJ109" s="19">
        <f t="shared" ca="1" si="19"/>
        <v>1</v>
      </c>
      <c r="BK109" s="18">
        <f t="shared" ca="1" si="20"/>
        <v>7.2858706986803581</v>
      </c>
      <c r="BL109" s="17">
        <f t="shared" si="21"/>
        <v>3.775226455426846</v>
      </c>
      <c r="BM109" s="17">
        <f t="shared" ca="1" si="22"/>
        <v>3.1667265608955799</v>
      </c>
      <c r="BN109" s="16">
        <f t="shared" si="23"/>
        <v>3.3570228692736568</v>
      </c>
      <c r="BO109" s="15"/>
      <c r="BP109" s="2"/>
    </row>
    <row r="110" spans="1:68" x14ac:dyDescent="0.2">
      <c r="A110">
        <v>4.8499999999999996</v>
      </c>
      <c r="B110">
        <v>2.2999999999999998</v>
      </c>
      <c r="C110">
        <v>0.17558000000000001</v>
      </c>
      <c r="D110">
        <v>-0.13763</v>
      </c>
      <c r="E110">
        <v>-2.0240000000000001E-2</v>
      </c>
      <c r="F110">
        <v>1.9327300000000001</v>
      </c>
      <c r="G110">
        <v>1.98508</v>
      </c>
      <c r="H110" s="15"/>
      <c r="I110" s="11">
        <f t="shared" si="17"/>
        <v>15.912073490813647</v>
      </c>
      <c r="J110" s="10">
        <f t="shared" si="18"/>
        <v>-12.092073490813647</v>
      </c>
      <c r="K110" s="6">
        <v>115</v>
      </c>
      <c r="L110" s="10">
        <v>1570.5380577427811</v>
      </c>
      <c r="M110" s="10">
        <v>894.94750656167946</v>
      </c>
      <c r="N110" s="10">
        <v>6.8952318460192465</v>
      </c>
      <c r="O110" s="10">
        <v>3.3996231620777779</v>
      </c>
      <c r="P110" s="10">
        <v>3.6106309258967659</v>
      </c>
      <c r="Q110" s="10">
        <v>0.12043270414443993</v>
      </c>
      <c r="R110" s="10">
        <v>3.3355030357894657</v>
      </c>
      <c r="S110" s="10">
        <v>14.65331693187416</v>
      </c>
      <c r="T110" s="14" t="s">
        <v>33</v>
      </c>
      <c r="U110" s="6">
        <v>3</v>
      </c>
      <c r="V110" s="14" t="s">
        <v>33</v>
      </c>
      <c r="W110" s="6">
        <v>3</v>
      </c>
      <c r="X110" s="14" t="s">
        <v>33</v>
      </c>
      <c r="Y110" s="6">
        <v>3</v>
      </c>
      <c r="Z110" s="14" t="s">
        <v>33</v>
      </c>
      <c r="AA110" s="9">
        <v>3</v>
      </c>
      <c r="AB110" s="7">
        <v>93.274341809731993</v>
      </c>
      <c r="AC110" s="6">
        <v>6.3756581902680125</v>
      </c>
      <c r="AD110" s="13">
        <v>0.35</v>
      </c>
      <c r="AE110" s="8">
        <v>361.06309258967656</v>
      </c>
      <c r="AF110" s="6">
        <v>317.13961178529189</v>
      </c>
      <c r="AG110" s="6">
        <v>180.53154629483828</v>
      </c>
      <c r="AH110" s="6">
        <v>159.59489319472968</v>
      </c>
      <c r="AI110" s="6">
        <v>2.9980485380170383</v>
      </c>
      <c r="AJ110" s="6"/>
      <c r="AK110" s="6"/>
      <c r="AL110" s="6"/>
      <c r="AM110" s="6"/>
      <c r="AN110" s="6">
        <v>3.3996231620777779</v>
      </c>
      <c r="AO110" s="6">
        <v>1.1259007117263484</v>
      </c>
      <c r="AP110" s="6">
        <v>1</v>
      </c>
      <c r="AQ110" s="6">
        <v>111.47500000000001</v>
      </c>
      <c r="AR110" s="6"/>
      <c r="AS110" s="6"/>
      <c r="AT110" s="6">
        <v>2.4932783466214863</v>
      </c>
      <c r="AU110" s="6">
        <v>1</v>
      </c>
      <c r="AV110" s="10"/>
      <c r="AW110" s="13">
        <v>47.570941767793784</v>
      </c>
      <c r="AX110" s="1" t="s">
        <v>150</v>
      </c>
      <c r="AY110" s="17">
        <v>12.092073490813601</v>
      </c>
      <c r="AZ110" s="12">
        <v>100</v>
      </c>
      <c r="BA110" s="12">
        <v>0</v>
      </c>
      <c r="BB110" s="12">
        <v>0</v>
      </c>
      <c r="BC110" s="12">
        <v>100</v>
      </c>
      <c r="BD110" s="12">
        <v>0</v>
      </c>
      <c r="BE110" s="12">
        <v>0</v>
      </c>
      <c r="BF110" s="18">
        <v>93.274341809731993</v>
      </c>
      <c r="BG110" s="18">
        <v>6.3756581902680125</v>
      </c>
      <c r="BH110" s="18">
        <v>0.35</v>
      </c>
      <c r="BI110" s="15"/>
      <c r="BJ110" s="19">
        <f t="shared" ca="1" si="19"/>
        <v>1</v>
      </c>
      <c r="BK110" s="18">
        <f t="shared" ca="1" si="20"/>
        <v>6.3140282001124337</v>
      </c>
      <c r="BL110" s="17">
        <f t="shared" si="21"/>
        <v>4.2625585158218158</v>
      </c>
      <c r="BM110" s="17">
        <f t="shared" ca="1" si="22"/>
        <v>3.2478521687884769</v>
      </c>
      <c r="BN110" s="16">
        <f t="shared" si="23"/>
        <v>3.4159664104679082</v>
      </c>
      <c r="BO110" s="15"/>
      <c r="BP110" s="2"/>
    </row>
    <row r="111" spans="1:68" x14ac:dyDescent="0.2">
      <c r="A111">
        <v>4.9000000000000004</v>
      </c>
      <c r="B111">
        <v>2.2000000000000002</v>
      </c>
      <c r="C111">
        <v>0.17526</v>
      </c>
      <c r="D111">
        <v>-0.13774</v>
      </c>
      <c r="E111">
        <v>-1.7270000000000001E-2</v>
      </c>
      <c r="F111">
        <v>1.9333499999999999</v>
      </c>
      <c r="G111">
        <v>1.9847300000000001</v>
      </c>
      <c r="H111" s="15"/>
      <c r="I111" s="11">
        <f t="shared" si="17"/>
        <v>16.076115485564305</v>
      </c>
      <c r="J111" s="10">
        <f t="shared" si="18"/>
        <v>-12.256115485564305</v>
      </c>
      <c r="K111" s="6">
        <v>115</v>
      </c>
      <c r="L111" s="10">
        <v>1589.4028871391067</v>
      </c>
      <c r="M111" s="10">
        <v>903.57611548556406</v>
      </c>
      <c r="N111" s="10">
        <v>6.9663167104111983</v>
      </c>
      <c r="O111" s="10">
        <v>3.3152260005676975</v>
      </c>
      <c r="P111" s="10">
        <v>3.5376843958236011</v>
      </c>
      <c r="Q111" s="10">
        <v>0.1196669470660649</v>
      </c>
      <c r="R111" s="10">
        <v>3.382634901161258</v>
      </c>
      <c r="S111" s="10">
        <v>15.448499670548861</v>
      </c>
      <c r="T111" s="14" t="s">
        <v>33</v>
      </c>
      <c r="U111" s="6">
        <v>3</v>
      </c>
      <c r="V111" s="14" t="s">
        <v>33</v>
      </c>
      <c r="W111" s="6">
        <v>3</v>
      </c>
      <c r="X111" s="14" t="s">
        <v>33</v>
      </c>
      <c r="Y111" s="6">
        <v>3</v>
      </c>
      <c r="Z111" s="14" t="s">
        <v>33</v>
      </c>
      <c r="AA111" s="9">
        <v>3</v>
      </c>
      <c r="AB111" s="7">
        <v>95.234095501852721</v>
      </c>
      <c r="AC111" s="6">
        <v>4.4159044981472846</v>
      </c>
      <c r="AD111" s="13">
        <v>0.35</v>
      </c>
      <c r="AE111" s="8">
        <v>353.76843958236009</v>
      </c>
      <c r="AF111" s="6">
        <v>307.44797122395926</v>
      </c>
      <c r="AG111" s="6">
        <v>176.88421979118004</v>
      </c>
      <c r="AH111" s="6">
        <v>174.49062089426053</v>
      </c>
      <c r="AI111" s="6">
        <v>2.9562752978652829</v>
      </c>
      <c r="AJ111" s="6"/>
      <c r="AK111" s="6"/>
      <c r="AL111" s="6"/>
      <c r="AM111" s="6"/>
      <c r="AN111" s="6">
        <v>3.3152260005676975</v>
      </c>
      <c r="AO111" s="6">
        <v>1.1157513747073808</v>
      </c>
      <c r="AP111" s="6">
        <v>1</v>
      </c>
      <c r="AQ111" s="6">
        <v>111.47500000000001</v>
      </c>
      <c r="AR111" s="6"/>
      <c r="AS111" s="6"/>
      <c r="AT111" s="6">
        <v>2.3760547021854492</v>
      </c>
      <c r="AU111" s="6">
        <v>1</v>
      </c>
      <c r="AV111" s="10"/>
      <c r="AW111" s="13">
        <v>46.117195683593891</v>
      </c>
      <c r="AX111" s="1" t="s">
        <v>150</v>
      </c>
      <c r="AY111" s="17">
        <v>12.256115485564299</v>
      </c>
      <c r="AZ111" s="12">
        <v>100</v>
      </c>
      <c r="BA111" s="12">
        <v>0</v>
      </c>
      <c r="BB111" s="12">
        <v>0</v>
      </c>
      <c r="BC111" s="12">
        <v>100</v>
      </c>
      <c r="BD111" s="12">
        <v>0</v>
      </c>
      <c r="BE111" s="12">
        <v>0</v>
      </c>
      <c r="BF111" s="18">
        <v>95.234095501852721</v>
      </c>
      <c r="BG111" s="18">
        <v>4.4159044981472846</v>
      </c>
      <c r="BH111" s="18">
        <v>0.35</v>
      </c>
      <c r="BI111" s="15"/>
      <c r="BJ111" s="19">
        <f t="shared" ca="1" si="19"/>
        <v>1</v>
      </c>
      <c r="BK111" s="18">
        <f t="shared" ca="1" si="20"/>
        <v>6.0713932235360657</v>
      </c>
      <c r="BL111" s="17">
        <f t="shared" si="21"/>
        <v>4.3626573387096164</v>
      </c>
      <c r="BM111" s="17">
        <f t="shared" ca="1" si="22"/>
        <v>3.2675822244163628</v>
      </c>
      <c r="BN111" s="16">
        <f t="shared" si="23"/>
        <v>3.4266991612738606</v>
      </c>
      <c r="BO111" s="15"/>
      <c r="BP111" s="2"/>
    </row>
    <row r="112" spans="1:68" x14ac:dyDescent="0.2">
      <c r="A112">
        <v>4.95</v>
      </c>
      <c r="B112">
        <v>2.2000000000000002</v>
      </c>
      <c r="C112">
        <v>0.17562</v>
      </c>
      <c r="D112">
        <v>-0.13743</v>
      </c>
      <c r="E112">
        <v>-1.703E-2</v>
      </c>
      <c r="F112">
        <v>1.9283999999999999</v>
      </c>
      <c r="G112">
        <v>1.98563</v>
      </c>
      <c r="H112" s="15"/>
      <c r="I112" s="11">
        <f t="shared" si="17"/>
        <v>16.240157480314959</v>
      </c>
      <c r="J112" s="10">
        <f t="shared" si="18"/>
        <v>-12.420157480314959</v>
      </c>
      <c r="K112" s="6">
        <v>115</v>
      </c>
      <c r="L112" s="10">
        <v>1608.2677165354319</v>
      </c>
      <c r="M112" s="10">
        <v>912.20472440944843</v>
      </c>
      <c r="N112" s="10">
        <v>7.0374015748031491</v>
      </c>
      <c r="O112" s="10">
        <v>3.4101728072665334</v>
      </c>
      <c r="P112" s="10">
        <v>3.6335565060728947</v>
      </c>
      <c r="Q112" s="10">
        <v>0.12182498974148552</v>
      </c>
      <c r="R112" s="10">
        <v>3.3527754291938217</v>
      </c>
      <c r="S112" s="10">
        <v>15.512756861552875</v>
      </c>
      <c r="T112" s="14" t="s">
        <v>33</v>
      </c>
      <c r="U112" s="6">
        <v>3</v>
      </c>
      <c r="V112" s="14" t="s">
        <v>33</v>
      </c>
      <c r="W112" s="6">
        <v>3</v>
      </c>
      <c r="X112" s="14" t="s">
        <v>33</v>
      </c>
      <c r="Y112" s="6">
        <v>3</v>
      </c>
      <c r="Z112" s="14" t="s">
        <v>33</v>
      </c>
      <c r="AA112" s="9">
        <v>3</v>
      </c>
      <c r="AB112" s="7">
        <v>93.834013001989447</v>
      </c>
      <c r="AC112" s="6">
        <v>5.8159869980105583</v>
      </c>
      <c r="AD112" s="13">
        <v>0.35</v>
      </c>
      <c r="AE112" s="8">
        <v>363.35565060728948</v>
      </c>
      <c r="AF112" s="6">
        <v>317.61734717115115</v>
      </c>
      <c r="AG112" s="6">
        <v>181.67782530364474</v>
      </c>
      <c r="AH112" s="6">
        <v>174.35016589885146</v>
      </c>
      <c r="AI112" s="6">
        <v>2.9826035805817481</v>
      </c>
      <c r="AJ112" s="6"/>
      <c r="AK112" s="6"/>
      <c r="AL112" s="6"/>
      <c r="AM112" s="6"/>
      <c r="AN112" s="6">
        <v>3.4101728072665334</v>
      </c>
      <c r="AO112" s="6">
        <v>1.1405030028775214</v>
      </c>
      <c r="AP112" s="6">
        <v>1</v>
      </c>
      <c r="AQ112" s="6">
        <v>111.47500000000001</v>
      </c>
      <c r="AR112" s="6"/>
      <c r="AS112" s="6"/>
      <c r="AT112" s="6">
        <v>2.4212125249772085</v>
      </c>
      <c r="AU112" s="6">
        <v>1</v>
      </c>
      <c r="AV112" s="10"/>
      <c r="AW112" s="13">
        <v>47.64260207567267</v>
      </c>
      <c r="AX112" s="1" t="s">
        <v>150</v>
      </c>
      <c r="AY112" s="17">
        <v>12.420157480315</v>
      </c>
      <c r="AZ112" s="12">
        <v>100</v>
      </c>
      <c r="BA112" s="12">
        <v>0</v>
      </c>
      <c r="BB112" s="12">
        <v>0</v>
      </c>
      <c r="BC112" s="12">
        <v>100</v>
      </c>
      <c r="BD112" s="12">
        <v>0</v>
      </c>
      <c r="BE112" s="12">
        <v>0</v>
      </c>
      <c r="BF112" s="18">
        <v>93.834013001989447</v>
      </c>
      <c r="BG112" s="18">
        <v>5.8159869980105583</v>
      </c>
      <c r="BH112" s="18">
        <v>0.35</v>
      </c>
      <c r="BI112" s="15"/>
      <c r="BJ112" s="19">
        <f t="shared" ca="1" si="19"/>
        <v>1</v>
      </c>
      <c r="BK112" s="18">
        <f t="shared" ca="1" si="20"/>
        <v>6.2034816792621124</v>
      </c>
      <c r="BL112" s="17">
        <f t="shared" si="21"/>
        <v>4.3056483567764889</v>
      </c>
      <c r="BM112" s="17">
        <f t="shared" ca="1" si="22"/>
        <v>3.2566454549473987</v>
      </c>
      <c r="BN112" s="16">
        <f t="shared" si="23"/>
        <v>3.4147487192727159</v>
      </c>
      <c r="BO112" s="15"/>
      <c r="BP112" s="2"/>
    </row>
    <row r="113" spans="1:68" x14ac:dyDescent="0.2">
      <c r="A113">
        <v>5</v>
      </c>
      <c r="B113">
        <v>2.2999999999999998</v>
      </c>
      <c r="C113">
        <v>0.17616000000000001</v>
      </c>
      <c r="D113">
        <v>-0.13733000000000001</v>
      </c>
      <c r="E113">
        <v>-1.652E-2</v>
      </c>
      <c r="F113">
        <v>1.92675</v>
      </c>
      <c r="G113">
        <v>1.9834799999999999</v>
      </c>
      <c r="H113" s="15"/>
      <c r="I113" s="11">
        <f t="shared" si="17"/>
        <v>16.404199475065617</v>
      </c>
      <c r="J113" s="10">
        <f t="shared" si="18"/>
        <v>-12.584199475065617</v>
      </c>
      <c r="K113" s="6">
        <v>115</v>
      </c>
      <c r="L113" s="10">
        <v>1627.1325459317575</v>
      </c>
      <c r="M113" s="10">
        <v>920.83333333333303</v>
      </c>
      <c r="N113" s="10">
        <v>7.1084864391951008</v>
      </c>
      <c r="O113" s="10">
        <v>3.5525930173147908</v>
      </c>
      <c r="P113" s="10">
        <v>3.7779429861658751</v>
      </c>
      <c r="Q113" s="10">
        <v>0.12252113254000822</v>
      </c>
      <c r="R113" s="10">
        <v>3.2430646250792519</v>
      </c>
      <c r="S113" s="10">
        <v>15.64930339243641</v>
      </c>
      <c r="T113" s="14" t="s">
        <v>33</v>
      </c>
      <c r="U113" s="6">
        <v>3</v>
      </c>
      <c r="V113" s="14" t="s">
        <v>33</v>
      </c>
      <c r="W113" s="6">
        <v>3</v>
      </c>
      <c r="X113" s="14" t="s">
        <v>33</v>
      </c>
      <c r="Y113" s="6">
        <v>3</v>
      </c>
      <c r="Z113" s="14" t="s">
        <v>33</v>
      </c>
      <c r="AA113" s="9">
        <v>3</v>
      </c>
      <c r="AB113" s="7">
        <v>90.353756365462147</v>
      </c>
      <c r="AC113" s="6">
        <v>8.707229248144742</v>
      </c>
      <c r="AD113" s="13">
        <v>0.9390143863931153</v>
      </c>
      <c r="AE113" s="8">
        <v>377.79429861658753</v>
      </c>
      <c r="AF113" s="6">
        <v>333.49429604112964</v>
      </c>
      <c r="AG113" s="6">
        <v>188.89714930829376</v>
      </c>
      <c r="AH113" s="6">
        <v>175.69680589524981</v>
      </c>
      <c r="AI113" s="6">
        <v>3.0835031539822082</v>
      </c>
      <c r="AJ113" s="6"/>
      <c r="AK113" s="6"/>
      <c r="AL113" s="6"/>
      <c r="AM113" s="6"/>
      <c r="AN113" s="6">
        <v>3.5525930173147908</v>
      </c>
      <c r="AO113" s="6">
        <v>1.1721335863157909</v>
      </c>
      <c r="AP113" s="6">
        <v>1</v>
      </c>
      <c r="AQ113" s="6">
        <v>111.47500000000001</v>
      </c>
      <c r="AR113" s="6"/>
      <c r="AS113" s="6"/>
      <c r="AT113" s="6">
        <v>2.5102069752026406</v>
      </c>
      <c r="AU113" s="6">
        <v>1</v>
      </c>
      <c r="AV113" s="10"/>
      <c r="AW113" s="13">
        <v>50.024144406169448</v>
      </c>
      <c r="AX113" s="1" t="s">
        <v>150</v>
      </c>
      <c r="AY113" s="17">
        <v>12.584199475065599</v>
      </c>
      <c r="AZ113" s="12">
        <v>100</v>
      </c>
      <c r="BA113" s="12">
        <v>0</v>
      </c>
      <c r="BB113" s="12">
        <v>0</v>
      </c>
      <c r="BC113" s="12">
        <v>100</v>
      </c>
      <c r="BD113" s="12">
        <v>0</v>
      </c>
      <c r="BE113" s="12">
        <v>0</v>
      </c>
      <c r="BF113" s="18">
        <v>90.353756365462147</v>
      </c>
      <c r="BG113" s="18">
        <v>8.707229248144742</v>
      </c>
      <c r="BH113" s="18">
        <v>0.9390143863931153</v>
      </c>
      <c r="BI113" s="15"/>
      <c r="BJ113" s="19">
        <f t="shared" ca="1" si="19"/>
        <v>1</v>
      </c>
      <c r="BK113" s="18">
        <f t="shared" ca="1" si="20"/>
        <v>6.4384652594389085</v>
      </c>
      <c r="BL113" s="17">
        <f t="shared" si="21"/>
        <v>4.1331161452738794</v>
      </c>
      <c r="BM113" s="17">
        <f t="shared" ca="1" si="22"/>
        <v>3.2332638006712964</v>
      </c>
      <c r="BN113" s="16">
        <f t="shared" si="23"/>
        <v>3.3928197446687522</v>
      </c>
      <c r="BO113" s="15"/>
      <c r="BP113" s="2"/>
    </row>
    <row r="114" spans="1:68" x14ac:dyDescent="0.2">
      <c r="A114">
        <v>5.05</v>
      </c>
      <c r="B114">
        <v>2.2000000000000002</v>
      </c>
      <c r="C114">
        <v>0.17807999999999999</v>
      </c>
      <c r="D114">
        <v>-0.13657</v>
      </c>
      <c r="E114">
        <v>-1.5520000000000001E-2</v>
      </c>
      <c r="F114">
        <v>1.9253499999999999</v>
      </c>
      <c r="G114">
        <v>1.9830300000000001</v>
      </c>
      <c r="H114" s="15"/>
      <c r="I114" s="11">
        <f t="shared" si="17"/>
        <v>16.568241469816272</v>
      </c>
      <c r="J114" s="10">
        <f t="shared" si="18"/>
        <v>-12.748241469816271</v>
      </c>
      <c r="K114" s="6">
        <v>115</v>
      </c>
      <c r="L114" s="10">
        <v>1645.9973753280826</v>
      </c>
      <c r="M114" s="10">
        <v>929.4619422572174</v>
      </c>
      <c r="N114" s="10">
        <v>7.1795713035870499</v>
      </c>
      <c r="O114" s="10">
        <v>4.0589759863752448</v>
      </c>
      <c r="P114" s="10">
        <v>4.2881813866865697</v>
      </c>
      <c r="Q114" s="10">
        <v>0.12781181780878137</v>
      </c>
      <c r="R114" s="10">
        <v>2.9805599689788345</v>
      </c>
      <c r="S114" s="10">
        <v>15.91704168828648</v>
      </c>
      <c r="T114" s="14" t="s">
        <v>33</v>
      </c>
      <c r="U114" s="6">
        <v>3</v>
      </c>
      <c r="V114" s="14" t="s">
        <v>33</v>
      </c>
      <c r="W114" s="6">
        <v>3</v>
      </c>
      <c r="X114" s="14" t="s">
        <v>33</v>
      </c>
      <c r="Y114" s="6">
        <v>3</v>
      </c>
      <c r="Z114" s="14" t="s">
        <v>33</v>
      </c>
      <c r="AA114" s="9">
        <v>3</v>
      </c>
      <c r="AB114" s="7">
        <v>81.100646142090127</v>
      </c>
      <c r="AC114" s="6">
        <v>17.095205365748114</v>
      </c>
      <c r="AD114" s="13">
        <v>1.804148492161765</v>
      </c>
      <c r="AE114" s="8">
        <v>428.81813866865696</v>
      </c>
      <c r="AF114" s="6">
        <v>392.41264731436871</v>
      </c>
      <c r="AG114" s="6">
        <v>214.40906933432848</v>
      </c>
      <c r="AH114" s="6">
        <v>179.74224791381684</v>
      </c>
      <c r="AI114" s="6">
        <v>3.3550742491606655</v>
      </c>
      <c r="AJ114" s="6"/>
      <c r="AK114" s="6"/>
      <c r="AL114" s="6"/>
      <c r="AM114" s="6"/>
      <c r="AN114" s="6">
        <v>4.0589759863752448</v>
      </c>
      <c r="AO114" s="6">
        <v>1.2771234108543819</v>
      </c>
      <c r="AP114" s="6">
        <v>1</v>
      </c>
      <c r="AQ114" s="6">
        <v>111.47500000000001</v>
      </c>
      <c r="AR114" s="6"/>
      <c r="AS114" s="6"/>
      <c r="AT114" s="6">
        <v>2.9337512367920136</v>
      </c>
      <c r="AU114" s="6">
        <v>1</v>
      </c>
      <c r="AV114" s="10"/>
      <c r="AW114" s="13">
        <v>58.861897097155307</v>
      </c>
      <c r="AX114" s="1" t="s">
        <v>150</v>
      </c>
      <c r="AY114" s="17">
        <v>12.7482414698163</v>
      </c>
      <c r="AZ114" s="12">
        <v>100</v>
      </c>
      <c r="BA114" s="12">
        <v>0</v>
      </c>
      <c r="BB114" s="12">
        <v>0</v>
      </c>
      <c r="BC114" s="12">
        <v>100</v>
      </c>
      <c r="BD114" s="12">
        <v>0</v>
      </c>
      <c r="BE114" s="12">
        <v>0</v>
      </c>
      <c r="BF114" s="18">
        <v>81.100646142090127</v>
      </c>
      <c r="BG114" s="18">
        <v>17.095205365748114</v>
      </c>
      <c r="BH114" s="18">
        <v>1.804148492161765</v>
      </c>
      <c r="BI114" s="15"/>
      <c r="BJ114" s="19">
        <f t="shared" ca="1" si="19"/>
        <v>1</v>
      </c>
      <c r="BK114" s="18">
        <f t="shared" ca="1" si="20"/>
        <v>7.4563197081684933</v>
      </c>
      <c r="BL114" s="17">
        <f t="shared" si="21"/>
        <v>3.6884582693095811</v>
      </c>
      <c r="BM114" s="17">
        <f t="shared" ca="1" si="22"/>
        <v>3.1527279406435031</v>
      </c>
      <c r="BN114" s="16">
        <f t="shared" si="23"/>
        <v>3.3268005044674784</v>
      </c>
      <c r="BO114" s="15"/>
      <c r="BP114" s="2"/>
    </row>
    <row r="115" spans="1:68" x14ac:dyDescent="0.2">
      <c r="A115">
        <v>5.0999999999999996</v>
      </c>
      <c r="B115">
        <v>2.2999999999999998</v>
      </c>
      <c r="C115">
        <v>0.18123</v>
      </c>
      <c r="D115">
        <v>-0.12001000000000001</v>
      </c>
      <c r="E115">
        <v>-1.507E-2</v>
      </c>
      <c r="F115">
        <v>1.92198</v>
      </c>
      <c r="G115">
        <v>1.9821299999999999</v>
      </c>
      <c r="H115" s="15"/>
      <c r="I115" s="11">
        <f t="shared" si="17"/>
        <v>16.732283464566926</v>
      </c>
      <c r="J115" s="10">
        <f t="shared" si="18"/>
        <v>-12.912283464566926</v>
      </c>
      <c r="K115" s="6">
        <v>115</v>
      </c>
      <c r="L115" s="10">
        <v>1664.8622047244078</v>
      </c>
      <c r="M115" s="10">
        <v>938.09055118110177</v>
      </c>
      <c r="N115" s="10">
        <v>7.2506561679790007</v>
      </c>
      <c r="O115" s="10">
        <v>4.8897605449900654</v>
      </c>
      <c r="P115" s="10">
        <v>5.1207008894584991</v>
      </c>
      <c r="Q115" s="10">
        <v>0.2430930652441527</v>
      </c>
      <c r="R115" s="10">
        <v>4.7472615661771096</v>
      </c>
      <c r="S115" s="10">
        <v>16.037523921419009</v>
      </c>
      <c r="T115" s="14" t="s">
        <v>33</v>
      </c>
      <c r="U115" s="6">
        <v>3</v>
      </c>
      <c r="V115" s="14" t="s">
        <v>33</v>
      </c>
      <c r="W115" s="6">
        <v>3</v>
      </c>
      <c r="X115" s="14" t="s">
        <v>33</v>
      </c>
      <c r="Y115" s="6">
        <v>3</v>
      </c>
      <c r="Z115" s="14" t="s">
        <v>33</v>
      </c>
      <c r="AA115" s="9">
        <v>3</v>
      </c>
      <c r="AB115" s="7">
        <v>97.81</v>
      </c>
      <c r="AC115" s="6">
        <v>1.8400000000000034</v>
      </c>
      <c r="AD115" s="13">
        <v>0.35</v>
      </c>
      <c r="AE115" s="8">
        <v>512.07008894584988</v>
      </c>
      <c r="AF115" s="6">
        <v>489.24642238187067</v>
      </c>
      <c r="AG115" s="6">
        <v>259.05256670938741</v>
      </c>
      <c r="AH115" s="6">
        <v>180.75842235648017</v>
      </c>
      <c r="AI115" s="6">
        <v>2.1064775682989874</v>
      </c>
      <c r="AJ115" s="6"/>
      <c r="AK115" s="6"/>
      <c r="AL115" s="6"/>
      <c r="AM115" s="6"/>
      <c r="AN115" s="6">
        <v>4.8897605449900654</v>
      </c>
      <c r="AO115" s="6">
        <v>1.5711818429208553</v>
      </c>
      <c r="AP115" s="6">
        <v>2.0724205336750994</v>
      </c>
      <c r="AQ115" s="6">
        <v>111.47500000000001</v>
      </c>
      <c r="AR115" s="6"/>
      <c r="AS115" s="6"/>
      <c r="AT115" s="6">
        <v>3.6443009518403642</v>
      </c>
      <c r="AU115" s="6">
        <v>1</v>
      </c>
      <c r="AV115" s="10"/>
      <c r="AW115" s="13">
        <v>73.386963357280607</v>
      </c>
      <c r="AX115" s="1" t="s">
        <v>150</v>
      </c>
      <c r="AY115" s="17">
        <v>12.912283464566899</v>
      </c>
      <c r="AZ115" s="12">
        <v>100</v>
      </c>
      <c r="BA115" s="12">
        <v>0</v>
      </c>
      <c r="BB115" s="12">
        <v>0</v>
      </c>
      <c r="BC115" s="12">
        <v>100</v>
      </c>
      <c r="BD115" s="12">
        <v>0</v>
      </c>
      <c r="BE115" s="12">
        <v>0</v>
      </c>
      <c r="BF115" s="18">
        <v>97.81</v>
      </c>
      <c r="BG115" s="18">
        <v>1.8400000000000034</v>
      </c>
      <c r="BH115" s="18">
        <v>0.35</v>
      </c>
      <c r="BI115" s="15"/>
      <c r="BJ115" s="19">
        <f t="shared" ca="1" si="19"/>
        <v>1</v>
      </c>
      <c r="BK115" s="18">
        <f t="shared" ca="1" si="20"/>
        <v>9.142549792655208</v>
      </c>
      <c r="BL115" s="17">
        <f t="shared" si="21"/>
        <v>5.6687913147544213</v>
      </c>
      <c r="BM115" s="17">
        <f t="shared" ca="1" si="22"/>
        <v>3.1920851734633473</v>
      </c>
      <c r="BN115" s="16">
        <f t="shared" si="23"/>
        <v>3.3701871582024507</v>
      </c>
      <c r="BO115" s="15"/>
      <c r="BP115" s="2"/>
    </row>
    <row r="116" spans="1:68" x14ac:dyDescent="0.2">
      <c r="A116">
        <v>5.15</v>
      </c>
      <c r="B116">
        <v>2.2999999999999998</v>
      </c>
      <c r="C116">
        <v>0.1865</v>
      </c>
      <c r="D116">
        <v>-9.5799999999999996E-2</v>
      </c>
      <c r="E116">
        <v>-1.3050000000000001E-2</v>
      </c>
      <c r="F116">
        <v>1.9201299999999999</v>
      </c>
      <c r="G116">
        <v>1.98203</v>
      </c>
      <c r="H116" s="15"/>
      <c r="I116" s="11">
        <f t="shared" si="17"/>
        <v>16.896325459317584</v>
      </c>
      <c r="J116" s="10">
        <f t="shared" si="18"/>
        <v>-13.076325459317584</v>
      </c>
      <c r="K116" s="6">
        <v>115</v>
      </c>
      <c r="L116" s="10">
        <v>1683.7270341207334</v>
      </c>
      <c r="M116" s="10">
        <v>946.71916010498637</v>
      </c>
      <c r="N116" s="10">
        <v>7.3217410323709533</v>
      </c>
      <c r="O116" s="10">
        <v>6.2796762986091386</v>
      </c>
      <c r="P116" s="10">
        <v>6.5184046146272587</v>
      </c>
      <c r="Q116" s="10">
        <v>0.41162923676651625</v>
      </c>
      <c r="R116" s="10">
        <v>6.3148770458774965</v>
      </c>
      <c r="S116" s="10">
        <v>16.578355279036142</v>
      </c>
      <c r="T116" s="14" t="s">
        <v>33</v>
      </c>
      <c r="U116" s="6">
        <v>3</v>
      </c>
      <c r="V116" s="14" t="s">
        <v>33</v>
      </c>
      <c r="W116" s="6">
        <v>3</v>
      </c>
      <c r="X116" s="14" t="s">
        <v>33</v>
      </c>
      <c r="Y116" s="6">
        <v>3</v>
      </c>
      <c r="Z116" s="14" t="s">
        <v>33</v>
      </c>
      <c r="AA116" s="9">
        <v>3</v>
      </c>
      <c r="AB116" s="7">
        <v>97.81</v>
      </c>
      <c r="AC116" s="6">
        <v>1.8400000000000034</v>
      </c>
      <c r="AD116" s="13">
        <v>0.35</v>
      </c>
      <c r="AE116" s="8">
        <v>651.8404614627259</v>
      </c>
      <c r="AF116" s="6">
        <v>652.57245890782315</v>
      </c>
      <c r="AG116" s="6">
        <v>363.88034609704442</v>
      </c>
      <c r="AH116" s="6">
        <v>190.42177878854105</v>
      </c>
      <c r="AI116" s="6">
        <v>1.5835621069658419</v>
      </c>
      <c r="AJ116" s="6"/>
      <c r="AK116" s="6"/>
      <c r="AL116" s="6"/>
      <c r="AM116" s="6"/>
      <c r="AN116" s="6">
        <v>6.2796762986091386</v>
      </c>
      <c r="AO116" s="6">
        <v>1.9916979634408336</v>
      </c>
      <c r="AP116" s="6">
        <v>2.9110427687763551</v>
      </c>
      <c r="AQ116" s="6">
        <v>111.47500000000001</v>
      </c>
      <c r="AR116" s="6"/>
      <c r="AS116" s="6"/>
      <c r="AT116" s="6">
        <v>4.860439446984878</v>
      </c>
      <c r="AU116" s="6">
        <v>1</v>
      </c>
      <c r="AV116" s="10"/>
      <c r="AW116" s="13">
        <v>97.885868836173472</v>
      </c>
      <c r="AX116" s="1" t="s">
        <v>150</v>
      </c>
      <c r="AY116" s="17">
        <v>13.0763254593176</v>
      </c>
      <c r="AZ116" s="12">
        <v>100</v>
      </c>
      <c r="BA116" s="12">
        <v>0</v>
      </c>
      <c r="BB116" s="12">
        <v>0</v>
      </c>
      <c r="BC116" s="12">
        <v>100</v>
      </c>
      <c r="BD116" s="12">
        <v>0</v>
      </c>
      <c r="BE116" s="12">
        <v>0</v>
      </c>
      <c r="BF116" s="18">
        <v>97.81</v>
      </c>
      <c r="BG116" s="18">
        <v>1.8400000000000034</v>
      </c>
      <c r="BH116" s="18">
        <v>0.35</v>
      </c>
      <c r="BI116" s="15"/>
      <c r="BJ116" s="19">
        <f t="shared" ca="1" si="19"/>
        <v>1</v>
      </c>
      <c r="BK116" s="18">
        <f t="shared" ca="1" si="20"/>
        <v>11.992027491948916</v>
      </c>
      <c r="BL116" s="17">
        <f t="shared" si="21"/>
        <v>7.2514094356323948</v>
      </c>
      <c r="BM116" s="17">
        <f t="shared" ca="1" si="22"/>
        <v>3.1694718803870847</v>
      </c>
      <c r="BN116" s="16">
        <f t="shared" si="23"/>
        <v>3.3571591669160417</v>
      </c>
      <c r="BO116" s="15"/>
      <c r="BP116" s="2"/>
    </row>
    <row r="117" spans="1:68" x14ac:dyDescent="0.2">
      <c r="A117">
        <v>5.2</v>
      </c>
      <c r="B117">
        <v>2.2000000000000002</v>
      </c>
      <c r="C117">
        <v>0.18829000000000001</v>
      </c>
      <c r="D117">
        <v>-8.3839999999999998E-2</v>
      </c>
      <c r="E117">
        <v>-1.2579999999999999E-2</v>
      </c>
      <c r="F117">
        <v>1.9196</v>
      </c>
      <c r="G117">
        <v>1.98098</v>
      </c>
      <c r="H117" s="15"/>
      <c r="I117" s="11">
        <f t="shared" si="17"/>
        <v>17.060367454068242</v>
      </c>
      <c r="J117" s="10">
        <f t="shared" si="18"/>
        <v>-13.240367454068242</v>
      </c>
      <c r="K117" s="6">
        <v>115</v>
      </c>
      <c r="L117" s="10">
        <v>1702.591863517059</v>
      </c>
      <c r="M117" s="10">
        <v>955.34776902887097</v>
      </c>
      <c r="N117" s="10">
        <v>7.392825896762905</v>
      </c>
      <c r="O117" s="10">
        <v>6.7517729208061334</v>
      </c>
      <c r="P117" s="10">
        <v>6.9923132896105669</v>
      </c>
      <c r="Q117" s="10">
        <v>0.49488791546984007</v>
      </c>
      <c r="R117" s="10">
        <v>7.0775992861355705</v>
      </c>
      <c r="S117" s="10">
        <v>16.704192278085674</v>
      </c>
      <c r="T117" s="14" t="s">
        <v>33</v>
      </c>
      <c r="U117" s="6">
        <v>3</v>
      </c>
      <c r="V117" s="14" t="s">
        <v>33</v>
      </c>
      <c r="W117" s="6">
        <v>3</v>
      </c>
      <c r="X117" s="14" t="s">
        <v>33</v>
      </c>
      <c r="Y117" s="6">
        <v>3</v>
      </c>
      <c r="Z117" s="14" t="s">
        <v>33</v>
      </c>
      <c r="AA117" s="9">
        <v>3</v>
      </c>
      <c r="AB117" s="7">
        <v>97.81</v>
      </c>
      <c r="AC117" s="6">
        <v>1.8400000000000034</v>
      </c>
      <c r="AD117" s="13">
        <v>0.35</v>
      </c>
      <c r="AE117" s="8">
        <v>699.23132896105676</v>
      </c>
      <c r="AF117" s="6">
        <v>707.21672482372276</v>
      </c>
      <c r="AG117" s="6">
        <v>399.42349672079251</v>
      </c>
      <c r="AH117" s="6">
        <v>191.54810841578268</v>
      </c>
      <c r="AI117" s="6">
        <v>1.4129084730169974</v>
      </c>
      <c r="AJ117" s="6"/>
      <c r="AK117" s="6"/>
      <c r="AL117" s="6"/>
      <c r="AM117" s="6"/>
      <c r="AN117" s="6">
        <v>6.7517729208061334</v>
      </c>
      <c r="AO117" s="6">
        <v>2.1523719243777486</v>
      </c>
      <c r="AP117" s="6">
        <v>3.1953879737663398</v>
      </c>
      <c r="AQ117" s="6">
        <v>111.47500000000001</v>
      </c>
      <c r="AR117" s="6"/>
      <c r="AS117" s="6"/>
      <c r="AT117" s="6">
        <v>5.2135841403761356</v>
      </c>
      <c r="AU117" s="6">
        <v>1</v>
      </c>
      <c r="AV117" s="10"/>
      <c r="AW117" s="13">
        <v>106.0825087235584</v>
      </c>
      <c r="AX117" s="1" t="s">
        <v>150</v>
      </c>
      <c r="AY117" s="17">
        <v>13.240367454068201</v>
      </c>
      <c r="AZ117" s="12">
        <v>100</v>
      </c>
      <c r="BA117" s="12">
        <v>0</v>
      </c>
      <c r="BB117" s="12">
        <v>0</v>
      </c>
      <c r="BC117" s="12">
        <v>100</v>
      </c>
      <c r="BD117" s="12">
        <v>0</v>
      </c>
      <c r="BE117" s="12">
        <v>0</v>
      </c>
      <c r="BF117" s="18">
        <v>97.81</v>
      </c>
      <c r="BG117" s="18">
        <v>1.8400000000000034</v>
      </c>
      <c r="BH117" s="18">
        <v>0.35</v>
      </c>
      <c r="BI117" s="15"/>
      <c r="BJ117" s="19">
        <f t="shared" ca="1" si="19"/>
        <v>1</v>
      </c>
      <c r="BK117" s="18">
        <f t="shared" ca="1" si="20"/>
        <v>12.856087713680427</v>
      </c>
      <c r="BL117" s="17">
        <f t="shared" si="21"/>
        <v>8.0587284912501627</v>
      </c>
      <c r="BM117" s="17">
        <f t="shared" ca="1" si="22"/>
        <v>3.1772340900470195</v>
      </c>
      <c r="BN117" s="16">
        <f t="shared" si="23"/>
        <v>3.363117427241971</v>
      </c>
      <c r="BO117" s="15"/>
      <c r="BP117" s="2"/>
    </row>
    <row r="118" spans="1:68" x14ac:dyDescent="0.2">
      <c r="A118">
        <v>5.25</v>
      </c>
      <c r="B118">
        <v>2.2999999999999998</v>
      </c>
      <c r="C118">
        <v>0.18579000000000001</v>
      </c>
      <c r="D118">
        <v>-9.5219999999999999E-2</v>
      </c>
      <c r="E118">
        <v>-1.295E-2</v>
      </c>
      <c r="F118">
        <v>1.91855</v>
      </c>
      <c r="G118">
        <v>1.9819800000000001</v>
      </c>
      <c r="H118" s="15"/>
      <c r="I118" s="11">
        <f t="shared" si="17"/>
        <v>17.224409448818896</v>
      </c>
      <c r="J118" s="10">
        <f t="shared" si="18"/>
        <v>-13.404409448818896</v>
      </c>
      <c r="K118" s="6">
        <v>115</v>
      </c>
      <c r="L118" s="10">
        <v>1721.4566929133841</v>
      </c>
      <c r="M118" s="10">
        <v>963.97637795275534</v>
      </c>
      <c r="N118" s="10">
        <v>7.4639107611548541</v>
      </c>
      <c r="O118" s="10">
        <v>6.0924200965086595</v>
      </c>
      <c r="P118" s="10">
        <v>6.3315339556728043</v>
      </c>
      <c r="Q118" s="10">
        <v>0.41566686499794836</v>
      </c>
      <c r="R118" s="10">
        <v>6.5650262307371392</v>
      </c>
      <c r="S118" s="10">
        <v>16.605129108621149</v>
      </c>
      <c r="T118" s="14" t="s">
        <v>33</v>
      </c>
      <c r="U118" s="6">
        <v>3</v>
      </c>
      <c r="V118" s="14" t="s">
        <v>33</v>
      </c>
      <c r="W118" s="6">
        <v>3</v>
      </c>
      <c r="X118" s="14" t="s">
        <v>33</v>
      </c>
      <c r="Y118" s="6">
        <v>3</v>
      </c>
      <c r="Z118" s="14" t="s">
        <v>33</v>
      </c>
      <c r="AA118" s="9">
        <v>3</v>
      </c>
      <c r="AB118" s="7">
        <v>97.81</v>
      </c>
      <c r="AC118" s="6">
        <v>1.8400000000000034</v>
      </c>
      <c r="AD118" s="13">
        <v>0.35</v>
      </c>
      <c r="AE118" s="8">
        <v>633.15339556728043</v>
      </c>
      <c r="AF118" s="6">
        <v>628.36828380773147</v>
      </c>
      <c r="AG118" s="6">
        <v>349.86504667546035</v>
      </c>
      <c r="AH118" s="6">
        <v>188.04792029073525</v>
      </c>
      <c r="AI118" s="6">
        <v>1.5232231598985055</v>
      </c>
      <c r="AJ118" s="6"/>
      <c r="AK118" s="6"/>
      <c r="AL118" s="6"/>
      <c r="AM118" s="6"/>
      <c r="AN118" s="6">
        <v>6.0924200965086595</v>
      </c>
      <c r="AO118" s="6">
        <v>1.9705940040590493</v>
      </c>
      <c r="AP118" s="6">
        <v>2.7989203734036825</v>
      </c>
      <c r="AQ118" s="6">
        <v>111.47500000000001</v>
      </c>
      <c r="AR118" s="6"/>
      <c r="AS118" s="6"/>
      <c r="AT118" s="6">
        <v>4.5405189932774332</v>
      </c>
      <c r="AU118" s="6">
        <v>1</v>
      </c>
      <c r="AV118" s="10"/>
      <c r="AW118" s="13">
        <v>94.255242571159712</v>
      </c>
      <c r="AX118" s="1" t="s">
        <v>150</v>
      </c>
      <c r="AY118" s="17">
        <v>13.4044094488189</v>
      </c>
      <c r="AZ118" s="12">
        <v>100</v>
      </c>
      <c r="BA118" s="12">
        <v>0</v>
      </c>
      <c r="BB118" s="12">
        <v>0</v>
      </c>
      <c r="BC118" s="12">
        <v>100</v>
      </c>
      <c r="BD118" s="12">
        <v>0</v>
      </c>
      <c r="BE118" s="12">
        <v>0</v>
      </c>
      <c r="BF118" s="18">
        <v>97.81</v>
      </c>
      <c r="BG118" s="18">
        <v>1.8400000000000034</v>
      </c>
      <c r="BH118" s="18">
        <v>0.35</v>
      </c>
      <c r="BI118" s="15"/>
      <c r="BJ118" s="19">
        <f t="shared" ca="1" si="19"/>
        <v>1</v>
      </c>
      <c r="BK118" s="18">
        <f t="shared" ca="1" si="20"/>
        <v>11.350497241093677</v>
      </c>
      <c r="BL118" s="17">
        <f t="shared" si="21"/>
        <v>7.5979096076401698</v>
      </c>
      <c r="BM118" s="17">
        <f t="shared" ca="1" si="22"/>
        <v>3.2007919160518368</v>
      </c>
      <c r="BN118" s="16">
        <f t="shared" si="23"/>
        <v>3.3774064442861476</v>
      </c>
      <c r="BO118" s="15"/>
      <c r="BP118" s="2"/>
    </row>
    <row r="119" spans="1:68" x14ac:dyDescent="0.2">
      <c r="A119">
        <v>5.3</v>
      </c>
      <c r="B119">
        <v>2.2000000000000002</v>
      </c>
      <c r="C119">
        <v>0.18310999999999999</v>
      </c>
      <c r="D119">
        <v>-0.11181000000000001</v>
      </c>
      <c r="E119">
        <v>-1.1259999999999999E-2</v>
      </c>
      <c r="F119">
        <v>1.91628</v>
      </c>
      <c r="G119">
        <v>1.98088</v>
      </c>
      <c r="H119" s="15"/>
      <c r="I119" s="11">
        <f t="shared" si="17"/>
        <v>17.388451443569551</v>
      </c>
      <c r="J119" s="10">
        <f t="shared" si="18"/>
        <v>-13.56845144356955</v>
      </c>
      <c r="K119" s="6">
        <v>115</v>
      </c>
      <c r="L119" s="10">
        <v>1740.3215223097093</v>
      </c>
      <c r="M119" s="10">
        <v>972.60498687663971</v>
      </c>
      <c r="N119" s="10">
        <v>7.5349956255468049</v>
      </c>
      <c r="O119" s="10">
        <v>5.3855938688617631</v>
      </c>
      <c r="P119" s="10">
        <v>5.6312234071937146</v>
      </c>
      <c r="Q119" s="10">
        <v>0.30017677472302018</v>
      </c>
      <c r="R119" s="10">
        <v>5.3305783311589732</v>
      </c>
      <c r="S119" s="10">
        <v>17.05760682860776</v>
      </c>
      <c r="T119" s="14" t="s">
        <v>33</v>
      </c>
      <c r="U119" s="6">
        <v>3</v>
      </c>
      <c r="V119" s="14" t="s">
        <v>33</v>
      </c>
      <c r="W119" s="6">
        <v>3</v>
      </c>
      <c r="X119" s="14" t="s">
        <v>33</v>
      </c>
      <c r="Y119" s="6">
        <v>3</v>
      </c>
      <c r="Z119" s="14" t="s">
        <v>33</v>
      </c>
      <c r="AA119" s="9">
        <v>3</v>
      </c>
      <c r="AB119" s="7">
        <v>97.81</v>
      </c>
      <c r="AC119" s="6">
        <v>1.8400000000000034</v>
      </c>
      <c r="AD119" s="13">
        <v>0.35</v>
      </c>
      <c r="AE119" s="8">
        <v>563.12234071937144</v>
      </c>
      <c r="AF119" s="6">
        <v>544.86911166923119</v>
      </c>
      <c r="AG119" s="6">
        <v>297.34175553952861</v>
      </c>
      <c r="AH119" s="6">
        <v>195.89371617725391</v>
      </c>
      <c r="AI119" s="6">
        <v>1.8759690560303242</v>
      </c>
      <c r="AJ119" s="6"/>
      <c r="AK119" s="6"/>
      <c r="AL119" s="6"/>
      <c r="AM119" s="6"/>
      <c r="AN119" s="6">
        <v>5.3855938688617631</v>
      </c>
      <c r="AO119" s="6">
        <v>1.7428381754619233</v>
      </c>
      <c r="AP119" s="6">
        <v>2.3787340443162286</v>
      </c>
      <c r="AQ119" s="6">
        <v>111.47500000000001</v>
      </c>
      <c r="AR119" s="6"/>
      <c r="AS119" s="6"/>
      <c r="AT119" s="6">
        <v>3.8551636110198899</v>
      </c>
      <c r="AU119" s="6">
        <v>1</v>
      </c>
      <c r="AV119" s="10"/>
      <c r="AW119" s="13">
        <v>81.730366750384675</v>
      </c>
      <c r="AX119" s="1" t="s">
        <v>150</v>
      </c>
      <c r="AY119" s="17">
        <v>13.5684514435696</v>
      </c>
      <c r="AZ119" s="12">
        <v>100</v>
      </c>
      <c r="BA119" s="12">
        <v>0</v>
      </c>
      <c r="BB119" s="12">
        <v>0</v>
      </c>
      <c r="BC119" s="12">
        <v>100</v>
      </c>
      <c r="BD119" s="12">
        <v>0</v>
      </c>
      <c r="BE119" s="12">
        <v>0</v>
      </c>
      <c r="BF119" s="18">
        <v>97.81</v>
      </c>
      <c r="BG119" s="18">
        <v>1.8400000000000034</v>
      </c>
      <c r="BH119" s="18">
        <v>0.35</v>
      </c>
      <c r="BI119" s="15"/>
      <c r="BJ119" s="19">
        <f t="shared" ca="1" si="19"/>
        <v>1</v>
      </c>
      <c r="BK119" s="18">
        <f t="shared" ca="1" si="20"/>
        <v>9.7903315534669968</v>
      </c>
      <c r="BL119" s="17">
        <f t="shared" si="21"/>
        <v>6.304827242144424</v>
      </c>
      <c r="BM119" s="17">
        <f t="shared" ca="1" si="22"/>
        <v>3.197737533368239</v>
      </c>
      <c r="BN119" s="16">
        <f t="shared" si="23"/>
        <v>3.3650149242473555</v>
      </c>
      <c r="BO119" s="15"/>
      <c r="BP119" s="2"/>
    </row>
    <row r="120" spans="1:68" x14ac:dyDescent="0.2">
      <c r="A120">
        <v>5.35</v>
      </c>
      <c r="B120">
        <v>2.2000000000000002</v>
      </c>
      <c r="C120">
        <v>0.18154000000000001</v>
      </c>
      <c r="D120">
        <v>-0.12286</v>
      </c>
      <c r="E120">
        <v>-9.9600000000000001E-3</v>
      </c>
      <c r="F120">
        <v>1.91408</v>
      </c>
      <c r="G120">
        <v>1.9808300000000001</v>
      </c>
      <c r="H120" s="15"/>
      <c r="I120" s="11">
        <f t="shared" si="17"/>
        <v>17.552493438320209</v>
      </c>
      <c r="J120" s="10">
        <f t="shared" si="18"/>
        <v>-13.732493438320208</v>
      </c>
      <c r="K120" s="6">
        <v>115</v>
      </c>
      <c r="L120" s="10">
        <v>1759.1863517060349</v>
      </c>
      <c r="M120" s="10">
        <v>981.23359580052431</v>
      </c>
      <c r="N120" s="10">
        <v>7.6060804899387575</v>
      </c>
      <c r="O120" s="10">
        <v>4.9715202952029536</v>
      </c>
      <c r="P120" s="10">
        <v>5.2221618944332189</v>
      </c>
      <c r="Q120" s="10">
        <v>0.22325299548625371</v>
      </c>
      <c r="R120" s="10">
        <v>4.2751067469631598</v>
      </c>
      <c r="S120" s="10">
        <v>17.405666613212851</v>
      </c>
      <c r="T120" s="14" t="s">
        <v>33</v>
      </c>
      <c r="U120" s="6">
        <v>3</v>
      </c>
      <c r="V120" s="14" t="s">
        <v>33</v>
      </c>
      <c r="W120" s="6">
        <v>3</v>
      </c>
      <c r="X120" s="14" t="s">
        <v>33</v>
      </c>
      <c r="Y120" s="6">
        <v>3</v>
      </c>
      <c r="Z120" s="14" t="s">
        <v>33</v>
      </c>
      <c r="AA120" s="9">
        <v>3</v>
      </c>
      <c r="AB120" s="7">
        <v>97.81</v>
      </c>
      <c r="AC120" s="6">
        <v>1.8400000000000034</v>
      </c>
      <c r="AD120" s="13">
        <v>0.35</v>
      </c>
      <c r="AE120" s="8">
        <v>522.21618944332181</v>
      </c>
      <c r="AF120" s="6">
        <v>495.63453196821257</v>
      </c>
      <c r="AG120" s="6">
        <v>266.66214208249141</v>
      </c>
      <c r="AH120" s="6">
        <v>201.59148596449563</v>
      </c>
      <c r="AI120" s="6">
        <v>2.3391228785347975</v>
      </c>
      <c r="AJ120" s="6"/>
      <c r="AK120" s="6"/>
      <c r="AL120" s="6"/>
      <c r="AM120" s="6"/>
      <c r="AN120" s="6">
        <v>4.9715202952029536</v>
      </c>
      <c r="AO120" s="6">
        <v>1.5931433154770589</v>
      </c>
      <c r="AP120" s="6">
        <v>2.1332971366599311</v>
      </c>
      <c r="AQ120" s="6">
        <v>111.47500000000001</v>
      </c>
      <c r="AR120" s="6"/>
      <c r="AS120" s="6"/>
      <c r="AT120" s="6">
        <v>3.4426289266617007</v>
      </c>
      <c r="AU120" s="6">
        <v>1</v>
      </c>
      <c r="AV120" s="10"/>
      <c r="AW120" s="13">
        <v>74.345179795231886</v>
      </c>
      <c r="AX120" s="1" t="s">
        <v>150</v>
      </c>
      <c r="AY120" s="17">
        <v>13.7324934383202</v>
      </c>
      <c r="AZ120" s="12">
        <v>100</v>
      </c>
      <c r="BA120" s="12">
        <v>0</v>
      </c>
      <c r="BB120" s="12">
        <v>0</v>
      </c>
      <c r="BC120" s="12">
        <v>100</v>
      </c>
      <c r="BD120" s="12">
        <v>0</v>
      </c>
      <c r="BE120" s="12">
        <v>0</v>
      </c>
      <c r="BF120" s="18">
        <v>97.81</v>
      </c>
      <c r="BG120" s="18">
        <v>1.8400000000000034</v>
      </c>
      <c r="BH120" s="18">
        <v>0.35</v>
      </c>
      <c r="BI120" s="15"/>
      <c r="BJ120" s="19">
        <f t="shared" ca="1" si="19"/>
        <v>1</v>
      </c>
      <c r="BK120" s="18">
        <f t="shared" ca="1" si="20"/>
        <v>8.8512434493997993</v>
      </c>
      <c r="BL120" s="17">
        <f t="shared" si="21"/>
        <v>5.1410354090895316</v>
      </c>
      <c r="BM120" s="17">
        <f t="shared" ca="1" si="22"/>
        <v>3.1771785870130329</v>
      </c>
      <c r="BN120" s="16">
        <f t="shared" si="23"/>
        <v>3.337703387549035</v>
      </c>
      <c r="BO120" s="15"/>
      <c r="BP120" s="2"/>
    </row>
    <row r="121" spans="1:68" x14ac:dyDescent="0.2">
      <c r="A121">
        <v>5.4</v>
      </c>
      <c r="B121">
        <v>2.2999999999999998</v>
      </c>
      <c r="C121">
        <v>0.17902999999999999</v>
      </c>
      <c r="D121">
        <v>-0.12872</v>
      </c>
      <c r="E121">
        <v>-9.1999999999999998E-3</v>
      </c>
      <c r="F121">
        <v>1.91198</v>
      </c>
      <c r="G121">
        <v>1.9822299999999999</v>
      </c>
      <c r="H121" s="15"/>
      <c r="I121" s="11">
        <f t="shared" si="17"/>
        <v>17.716535433070867</v>
      </c>
      <c r="J121" s="10">
        <f t="shared" si="18"/>
        <v>-13.896535433070866</v>
      </c>
      <c r="K121" s="6">
        <v>115</v>
      </c>
      <c r="L121" s="10">
        <v>1778.0511811023605</v>
      </c>
      <c r="M121" s="10">
        <v>989.86220472440891</v>
      </c>
      <c r="N121" s="10">
        <v>7.6771653543307092</v>
      </c>
      <c r="O121" s="10">
        <v>4.3095300596082859</v>
      </c>
      <c r="P121" s="10">
        <v>4.5631017867483337</v>
      </c>
      <c r="Q121" s="10">
        <v>0.18245902749281911</v>
      </c>
      <c r="R121" s="10">
        <v>3.9985745665962762</v>
      </c>
      <c r="S121" s="10">
        <v>17.6091477180589</v>
      </c>
      <c r="T121" s="14" t="s">
        <v>33</v>
      </c>
      <c r="U121" s="6">
        <v>3</v>
      </c>
      <c r="V121" s="14" t="s">
        <v>33</v>
      </c>
      <c r="W121" s="6">
        <v>3</v>
      </c>
      <c r="X121" s="14" t="s">
        <v>33</v>
      </c>
      <c r="Y121" s="6">
        <v>3</v>
      </c>
      <c r="Z121" s="14" t="s">
        <v>33</v>
      </c>
      <c r="AA121" s="9">
        <v>3</v>
      </c>
      <c r="AB121" s="7">
        <v>97.81</v>
      </c>
      <c r="AC121" s="6">
        <v>1.8400000000000034</v>
      </c>
      <c r="AD121" s="13">
        <v>0.35</v>
      </c>
      <c r="AE121" s="8">
        <v>456.31017867483331</v>
      </c>
      <c r="AF121" s="6">
        <v>416.9883528643245</v>
      </c>
      <c r="AG121" s="6">
        <v>228.15508933741668</v>
      </c>
      <c r="AH121" s="6">
        <v>204.31506576812276</v>
      </c>
      <c r="AI121" s="6">
        <v>2.5008912134686896</v>
      </c>
      <c r="AJ121" s="6"/>
      <c r="AK121" s="6"/>
      <c r="AL121" s="6"/>
      <c r="AM121" s="6"/>
      <c r="AN121" s="6">
        <v>4.3095300596082859</v>
      </c>
      <c r="AO121" s="6">
        <v>1.4284916995560519</v>
      </c>
      <c r="AP121" s="6">
        <v>1</v>
      </c>
      <c r="AQ121" s="6">
        <v>111.47500000000001</v>
      </c>
      <c r="AR121" s="6"/>
      <c r="AS121" s="6"/>
      <c r="AT121" s="6">
        <v>2.8327763933660406</v>
      </c>
      <c r="AU121" s="6">
        <v>1</v>
      </c>
      <c r="AV121" s="10"/>
      <c r="AW121" s="13">
        <v>62.548252929648676</v>
      </c>
      <c r="AX121" s="1" t="s">
        <v>150</v>
      </c>
      <c r="AY121" s="17">
        <v>13.8965354330709</v>
      </c>
      <c r="AZ121" s="12">
        <v>100</v>
      </c>
      <c r="BA121" s="12">
        <v>0</v>
      </c>
      <c r="BB121" s="12">
        <v>0</v>
      </c>
      <c r="BC121" s="12">
        <v>100</v>
      </c>
      <c r="BD121" s="12">
        <v>0</v>
      </c>
      <c r="BE121" s="12">
        <v>0</v>
      </c>
      <c r="BF121" s="18">
        <v>97.81</v>
      </c>
      <c r="BG121" s="18">
        <v>1.8400000000000034</v>
      </c>
      <c r="BH121" s="18">
        <v>0.35</v>
      </c>
      <c r="BI121" s="15"/>
      <c r="BJ121" s="19">
        <f t="shared" ca="1" si="19"/>
        <v>1</v>
      </c>
      <c r="BK121" s="18">
        <f t="shared" ca="1" si="20"/>
        <v>7.4234093971090989</v>
      </c>
      <c r="BL121" s="17">
        <f t="shared" si="21"/>
        <v>4.9661198556979587</v>
      </c>
      <c r="BM121" s="17">
        <f t="shared" ca="1" si="22"/>
        <v>3.2292389999569613</v>
      </c>
      <c r="BN121" s="16">
        <f t="shared" si="23"/>
        <v>3.3708298410893369</v>
      </c>
      <c r="BO121" s="15"/>
      <c r="BP121" s="2"/>
    </row>
    <row r="122" spans="1:68" x14ac:dyDescent="0.2">
      <c r="A122">
        <v>5.45</v>
      </c>
      <c r="B122">
        <v>2.2999999999999998</v>
      </c>
      <c r="C122">
        <v>0.17823</v>
      </c>
      <c r="D122">
        <v>-0.13169</v>
      </c>
      <c r="E122">
        <v>-7.6299999999999996E-3</v>
      </c>
      <c r="F122">
        <v>1.9095500000000001</v>
      </c>
      <c r="G122">
        <v>1.9813799999999999</v>
      </c>
      <c r="H122" s="15"/>
      <c r="I122" s="11">
        <f t="shared" si="17"/>
        <v>17.880577427821521</v>
      </c>
      <c r="J122" s="10">
        <f t="shared" si="18"/>
        <v>-14.060577427821521</v>
      </c>
      <c r="K122" s="6">
        <v>115</v>
      </c>
      <c r="L122" s="10">
        <v>1796.9160104986856</v>
      </c>
      <c r="M122" s="10">
        <v>998.49081364829328</v>
      </c>
      <c r="N122" s="10">
        <v>7.7482502187226583</v>
      </c>
      <c r="O122" s="10">
        <v>4.0985371558330961</v>
      </c>
      <c r="P122" s="10">
        <v>4.3581619103657223</v>
      </c>
      <c r="Q122" s="10">
        <v>0.16178358637669274</v>
      </c>
      <c r="R122" s="10">
        <v>3.7121977040801681</v>
      </c>
      <c r="S122" s="10">
        <v>18.029496842543505</v>
      </c>
      <c r="T122" s="14" t="s">
        <v>33</v>
      </c>
      <c r="U122" s="6">
        <v>3</v>
      </c>
      <c r="V122" s="14" t="s">
        <v>33</v>
      </c>
      <c r="W122" s="6">
        <v>3</v>
      </c>
      <c r="X122" s="14" t="s">
        <v>33</v>
      </c>
      <c r="Y122" s="6">
        <v>3</v>
      </c>
      <c r="Z122" s="14" t="s">
        <v>33</v>
      </c>
      <c r="AA122" s="9">
        <v>3</v>
      </c>
      <c r="AB122" s="7">
        <v>97.81</v>
      </c>
      <c r="AC122" s="6">
        <v>1.8400000000000034</v>
      </c>
      <c r="AD122" s="13">
        <v>0.35</v>
      </c>
      <c r="AE122" s="8">
        <v>435.81619103657221</v>
      </c>
      <c r="AF122" s="6">
        <v>391.76808332540998</v>
      </c>
      <c r="AG122" s="6">
        <v>217.90809551828613</v>
      </c>
      <c r="AH122" s="6">
        <v>211.49993054717172</v>
      </c>
      <c r="AI122" s="6">
        <v>2.6938220421312025</v>
      </c>
      <c r="AJ122" s="6"/>
      <c r="AK122" s="6"/>
      <c r="AL122" s="6"/>
      <c r="AM122" s="6"/>
      <c r="AN122" s="6">
        <v>4.0985371558330961</v>
      </c>
      <c r="AO122" s="6">
        <v>1.3694578639155091</v>
      </c>
      <c r="AP122" s="6">
        <v>1</v>
      </c>
      <c r="AQ122" s="6">
        <v>111.47500000000001</v>
      </c>
      <c r="AR122" s="6"/>
      <c r="AS122" s="6"/>
      <c r="AT122" s="6">
        <v>2.6178776261826315</v>
      </c>
      <c r="AU122" s="6">
        <v>1</v>
      </c>
      <c r="AV122" s="10"/>
      <c r="AW122" s="13">
        <v>58.765212498811493</v>
      </c>
      <c r="AX122" s="1" t="s">
        <v>150</v>
      </c>
      <c r="AY122" s="17">
        <v>14.060577427821499</v>
      </c>
      <c r="AZ122" s="12">
        <v>100</v>
      </c>
      <c r="BA122" s="12">
        <v>0</v>
      </c>
      <c r="BB122" s="12">
        <v>0</v>
      </c>
      <c r="BC122" s="12">
        <v>100</v>
      </c>
      <c r="BD122" s="12">
        <v>0</v>
      </c>
      <c r="BE122" s="12">
        <v>0</v>
      </c>
      <c r="BF122" s="18">
        <v>97.81</v>
      </c>
      <c r="BG122" s="18">
        <v>1.8400000000000034</v>
      </c>
      <c r="BH122" s="18">
        <v>0.35</v>
      </c>
      <c r="BI122" s="15"/>
      <c r="BJ122" s="19">
        <f t="shared" ca="1" si="19"/>
        <v>1</v>
      </c>
      <c r="BK122" s="18">
        <f t="shared" ca="1" si="20"/>
        <v>6.9298662698263334</v>
      </c>
      <c r="BL122" s="17">
        <f t="shared" si="21"/>
        <v>4.6762263712059076</v>
      </c>
      <c r="BM122" s="17">
        <f t="shared" ca="1" si="22"/>
        <v>3.2380229919299652</v>
      </c>
      <c r="BN122" s="16">
        <f t="shared" si="23"/>
        <v>3.3703901513357706</v>
      </c>
      <c r="BO122" s="15"/>
      <c r="BP122" s="2"/>
    </row>
    <row r="123" spans="1:68" x14ac:dyDescent="0.2">
      <c r="A123">
        <v>5.5</v>
      </c>
      <c r="B123">
        <v>2.2999999999999998</v>
      </c>
      <c r="C123">
        <v>0.17927000000000001</v>
      </c>
      <c r="D123">
        <v>-0.13128000000000001</v>
      </c>
      <c r="E123">
        <v>-6.2300000000000003E-3</v>
      </c>
      <c r="F123">
        <v>1.9085799999999999</v>
      </c>
      <c r="G123">
        <v>1.9818499999999999</v>
      </c>
      <c r="H123" s="15"/>
      <c r="I123" s="11">
        <f t="shared" si="17"/>
        <v>18.044619422572179</v>
      </c>
      <c r="J123" s="10">
        <f t="shared" si="18"/>
        <v>-14.224619422572179</v>
      </c>
      <c r="K123" s="6">
        <v>115</v>
      </c>
      <c r="L123" s="10">
        <v>1815.7808398950112</v>
      </c>
      <c r="M123" s="10">
        <v>1007.1194225721779</v>
      </c>
      <c r="N123" s="10">
        <v>7.8193350831146109</v>
      </c>
      <c r="O123" s="10">
        <v>4.3728279307408489</v>
      </c>
      <c r="P123" s="10">
        <v>4.6378502893178126</v>
      </c>
      <c r="Q123" s="10">
        <v>0.16463777185063605</v>
      </c>
      <c r="R123" s="10">
        <v>3.5498724965279727</v>
      </c>
      <c r="S123" s="10">
        <v>18.404330456733597</v>
      </c>
      <c r="T123" s="14" t="s">
        <v>33</v>
      </c>
      <c r="U123" s="6">
        <v>3</v>
      </c>
      <c r="V123" s="14" t="s">
        <v>33</v>
      </c>
      <c r="W123" s="6">
        <v>3</v>
      </c>
      <c r="X123" s="14" t="s">
        <v>33</v>
      </c>
      <c r="Y123" s="6">
        <v>3</v>
      </c>
      <c r="Z123" s="14" t="s">
        <v>33</v>
      </c>
      <c r="AA123" s="9">
        <v>3</v>
      </c>
      <c r="AB123" s="7">
        <v>92.451389442033559</v>
      </c>
      <c r="AC123" s="6">
        <v>7.1986105579664468</v>
      </c>
      <c r="AD123" s="13">
        <v>0.35</v>
      </c>
      <c r="AE123" s="8">
        <v>463.78502893178131</v>
      </c>
      <c r="AF123" s="6">
        <v>423.56290264940145</v>
      </c>
      <c r="AG123" s="6">
        <v>231.89251446589063</v>
      </c>
      <c r="AH123" s="6">
        <v>217.74847625730487</v>
      </c>
      <c r="AI123" s="6">
        <v>2.8170025852423461</v>
      </c>
      <c r="AJ123" s="6"/>
      <c r="AK123" s="6"/>
      <c r="AL123" s="6"/>
      <c r="AM123" s="6"/>
      <c r="AN123" s="6">
        <v>4.3728279307408489</v>
      </c>
      <c r="AO123" s="6">
        <v>1.429110201085628</v>
      </c>
      <c r="AP123" s="6">
        <v>1</v>
      </c>
      <c r="AQ123" s="6">
        <v>111.47500000000001</v>
      </c>
      <c r="AR123" s="6"/>
      <c r="AS123" s="6"/>
      <c r="AT123" s="6">
        <v>2.8040934949475944</v>
      </c>
      <c r="AU123" s="6">
        <v>1</v>
      </c>
      <c r="AV123" s="10"/>
      <c r="AW123" s="13">
        <v>63.534435397410221</v>
      </c>
      <c r="AX123" s="1" t="s">
        <v>150</v>
      </c>
      <c r="AY123" s="17">
        <v>14.2246194225722</v>
      </c>
      <c r="AZ123" s="12">
        <v>100</v>
      </c>
      <c r="BA123" s="12">
        <v>0</v>
      </c>
      <c r="BB123" s="12">
        <v>0</v>
      </c>
      <c r="BC123" s="12">
        <v>100</v>
      </c>
      <c r="BD123" s="12">
        <v>0</v>
      </c>
      <c r="BE123" s="12">
        <v>0</v>
      </c>
      <c r="BF123" s="18">
        <v>92.451389442033559</v>
      </c>
      <c r="BG123" s="18">
        <v>7.1986105579664468</v>
      </c>
      <c r="BH123" s="18">
        <v>0.35</v>
      </c>
      <c r="BI123" s="15"/>
      <c r="BJ123" s="19">
        <f t="shared" ca="1" si="19"/>
        <v>1</v>
      </c>
      <c r="BK123" s="18">
        <f t="shared" ca="1" si="20"/>
        <v>7.407184859654496</v>
      </c>
      <c r="BL123" s="17">
        <f t="shared" si="21"/>
        <v>4.4139287717974902</v>
      </c>
      <c r="BM123" s="17">
        <f t="shared" ca="1" si="22"/>
        <v>3.1999026614957486</v>
      </c>
      <c r="BN123" s="16">
        <f t="shared" si="23"/>
        <v>3.3371893487445332</v>
      </c>
      <c r="BO123" s="15"/>
      <c r="BP123" s="2"/>
    </row>
    <row r="124" spans="1:68" x14ac:dyDescent="0.2">
      <c r="A124">
        <v>5.55</v>
      </c>
      <c r="B124">
        <v>2.2999999999999998</v>
      </c>
      <c r="C124">
        <v>0.17973</v>
      </c>
      <c r="D124">
        <v>-0.13025999999999999</v>
      </c>
      <c r="E124">
        <v>-4.7200000000000002E-3</v>
      </c>
      <c r="F124">
        <v>1.90798</v>
      </c>
      <c r="G124">
        <v>1.98373</v>
      </c>
      <c r="H124" s="15"/>
      <c r="I124" s="11">
        <f t="shared" si="17"/>
        <v>18.208661417322833</v>
      </c>
      <c r="J124" s="10">
        <f t="shared" si="18"/>
        <v>-14.388661417322833</v>
      </c>
      <c r="K124" s="6">
        <v>115</v>
      </c>
      <c r="L124" s="10">
        <v>1834.6456692913364</v>
      </c>
      <c r="M124" s="10">
        <v>1015.7480314960623</v>
      </c>
      <c r="N124" s="10">
        <v>7.8904199475065617</v>
      </c>
      <c r="O124" s="10">
        <v>4.4941488504115803</v>
      </c>
      <c r="P124" s="10">
        <v>4.7649929104935076</v>
      </c>
      <c r="Q124" s="10">
        <v>0.17173842839556849</v>
      </c>
      <c r="R124" s="10">
        <v>3.6041696519078688</v>
      </c>
      <c r="S124" s="10">
        <v>18.808615283467201</v>
      </c>
      <c r="T124" s="14" t="s">
        <v>33</v>
      </c>
      <c r="U124" s="6">
        <v>3</v>
      </c>
      <c r="V124" s="14" t="s">
        <v>33</v>
      </c>
      <c r="W124" s="6">
        <v>3</v>
      </c>
      <c r="X124" s="14" t="s">
        <v>33</v>
      </c>
      <c r="Y124" s="6">
        <v>3</v>
      </c>
      <c r="Z124" s="14" t="s">
        <v>33</v>
      </c>
      <c r="AA124" s="9">
        <v>3</v>
      </c>
      <c r="AB124" s="7">
        <v>93.056296778063341</v>
      </c>
      <c r="AC124" s="6">
        <v>6.5937032219366642</v>
      </c>
      <c r="AD124" s="13">
        <v>0.35</v>
      </c>
      <c r="AE124" s="8">
        <v>476.49929104935075</v>
      </c>
      <c r="AF124" s="6">
        <v>437.41116223499341</v>
      </c>
      <c r="AG124" s="6">
        <v>238.24964552467537</v>
      </c>
      <c r="AH124" s="6">
        <v>224.60287548261886</v>
      </c>
      <c r="AI124" s="6">
        <v>2.7745641758862534</v>
      </c>
      <c r="AJ124" s="6"/>
      <c r="AK124" s="6"/>
      <c r="AL124" s="6"/>
      <c r="AM124" s="6"/>
      <c r="AN124" s="6">
        <v>4.4941488504115803</v>
      </c>
      <c r="AO124" s="6">
        <v>1.4659842652545425</v>
      </c>
      <c r="AP124" s="6">
        <v>1</v>
      </c>
      <c r="AQ124" s="6">
        <v>111.47500000000001</v>
      </c>
      <c r="AR124" s="6"/>
      <c r="AS124" s="6"/>
      <c r="AT124" s="6">
        <v>2.8628212550809966</v>
      </c>
      <c r="AU124" s="6">
        <v>1</v>
      </c>
      <c r="AV124" s="10"/>
      <c r="AW124" s="13">
        <v>65.61167433524902</v>
      </c>
      <c r="AX124" s="1" t="s">
        <v>150</v>
      </c>
      <c r="AY124" s="17">
        <v>14.388661417322799</v>
      </c>
      <c r="AZ124" s="12">
        <v>100</v>
      </c>
      <c r="BA124" s="12">
        <v>0</v>
      </c>
      <c r="BB124" s="12">
        <v>0</v>
      </c>
      <c r="BC124" s="12">
        <v>100</v>
      </c>
      <c r="BD124" s="12">
        <v>0</v>
      </c>
      <c r="BE124" s="12">
        <v>0</v>
      </c>
      <c r="BF124" s="18">
        <v>93.056296778063341</v>
      </c>
      <c r="BG124" s="18">
        <v>6.5937032219366642</v>
      </c>
      <c r="BH124" s="18">
        <v>0.35</v>
      </c>
      <c r="BI124" s="15"/>
      <c r="BJ124" s="19">
        <f t="shared" ca="1" si="19"/>
        <v>1</v>
      </c>
      <c r="BK124" s="18">
        <f t="shared" ca="1" si="20"/>
        <v>7.5760325524445884</v>
      </c>
      <c r="BL124" s="17">
        <f t="shared" si="21"/>
        <v>4.4634395623883032</v>
      </c>
      <c r="BM124" s="17">
        <f t="shared" ca="1" si="22"/>
        <v>3.1947857914983371</v>
      </c>
      <c r="BN124" s="16">
        <f t="shared" si="23"/>
        <v>3.3307504180466259</v>
      </c>
      <c r="BO124" s="15"/>
      <c r="BP124" s="2"/>
    </row>
    <row r="125" spans="1:68" x14ac:dyDescent="0.2">
      <c r="A125">
        <v>5.6</v>
      </c>
      <c r="B125">
        <v>2.2999999999999998</v>
      </c>
      <c r="C125">
        <v>0.17909</v>
      </c>
      <c r="D125">
        <v>-0.13125999999999999</v>
      </c>
      <c r="E125">
        <v>-3.7799999999999999E-3</v>
      </c>
      <c r="F125">
        <v>1.9053</v>
      </c>
      <c r="G125">
        <v>1.98428</v>
      </c>
      <c r="H125" s="15"/>
      <c r="I125" s="11">
        <f t="shared" si="17"/>
        <v>18.372703412073488</v>
      </c>
      <c r="J125" s="10">
        <f t="shared" si="18"/>
        <v>-14.552703412073487</v>
      </c>
      <c r="K125" s="6">
        <v>115</v>
      </c>
      <c r="L125" s="10">
        <v>1853.5104986876615</v>
      </c>
      <c r="M125" s="10">
        <v>1024.3766404199466</v>
      </c>
      <c r="N125" s="10">
        <v>7.9615048118985117</v>
      </c>
      <c r="O125" s="10">
        <v>4.3253545273914265</v>
      </c>
      <c r="P125" s="10">
        <v>4.5998226930459802</v>
      </c>
      <c r="Q125" s="10">
        <v>0.16477700041034071</v>
      </c>
      <c r="R125" s="10">
        <v>3.582246782239038</v>
      </c>
      <c r="S125" s="10">
        <v>19.060289281566259</v>
      </c>
      <c r="T125" s="14" t="s">
        <v>33</v>
      </c>
      <c r="U125" s="6">
        <v>3</v>
      </c>
      <c r="V125" s="14" t="s">
        <v>33</v>
      </c>
      <c r="W125" s="6">
        <v>3</v>
      </c>
      <c r="X125" s="14" t="s">
        <v>33</v>
      </c>
      <c r="Y125" s="6">
        <v>3</v>
      </c>
      <c r="Z125" s="14" t="s">
        <v>33</v>
      </c>
      <c r="AA125" s="9">
        <v>3</v>
      </c>
      <c r="AB125" s="7">
        <v>93.653274522828781</v>
      </c>
      <c r="AC125" s="6">
        <v>5.9967254771712248</v>
      </c>
      <c r="AD125" s="13">
        <v>0.35</v>
      </c>
      <c r="AE125" s="8">
        <v>459.98226930459805</v>
      </c>
      <c r="AF125" s="6">
        <v>416.86967610020645</v>
      </c>
      <c r="AG125" s="6">
        <v>229.99113465229902</v>
      </c>
      <c r="AH125" s="6">
        <v>228.31785194745083</v>
      </c>
      <c r="AI125" s="6">
        <v>2.7915441363728788</v>
      </c>
      <c r="AJ125" s="6"/>
      <c r="AK125" s="6"/>
      <c r="AL125" s="6"/>
      <c r="AM125" s="6"/>
      <c r="AN125" s="6">
        <v>4.3253545273914265</v>
      </c>
      <c r="AO125" s="6">
        <v>1.4309332879097039</v>
      </c>
      <c r="AP125" s="6">
        <v>1</v>
      </c>
      <c r="AQ125" s="6">
        <v>111.47500000000001</v>
      </c>
      <c r="AR125" s="6"/>
      <c r="AS125" s="6"/>
      <c r="AT125" s="6">
        <v>2.6869587847105887</v>
      </c>
      <c r="AU125" s="6">
        <v>1</v>
      </c>
      <c r="AV125" s="10"/>
      <c r="AW125" s="13">
        <v>62.530451415030967</v>
      </c>
      <c r="AX125" s="1" t="s">
        <v>150</v>
      </c>
      <c r="AY125" s="17">
        <v>14.5527034120735</v>
      </c>
      <c r="AZ125" s="12">
        <v>100</v>
      </c>
      <c r="BA125" s="12">
        <v>0</v>
      </c>
      <c r="BB125" s="12">
        <v>0</v>
      </c>
      <c r="BC125" s="12">
        <v>100</v>
      </c>
      <c r="BD125" s="12">
        <v>0</v>
      </c>
      <c r="BE125" s="12">
        <v>0</v>
      </c>
      <c r="BF125" s="18">
        <v>93.653274522828781</v>
      </c>
      <c r="BG125" s="18">
        <v>5.9967254771712248</v>
      </c>
      <c r="BH125" s="18">
        <v>0.35</v>
      </c>
      <c r="BI125" s="15"/>
      <c r="BJ125" s="19">
        <f t="shared" ca="1" si="19"/>
        <v>1</v>
      </c>
      <c r="BK125" s="18">
        <f t="shared" ca="1" si="20"/>
        <v>7.1713221461129049</v>
      </c>
      <c r="BL125" s="17">
        <f t="shared" si="21"/>
        <v>4.4860869814102591</v>
      </c>
      <c r="BM125" s="17">
        <f t="shared" ca="1" si="22"/>
        <v>3.2154284355179055</v>
      </c>
      <c r="BN125" s="16">
        <f t="shared" si="23"/>
        <v>3.3423122146596578</v>
      </c>
      <c r="BO125" s="15"/>
      <c r="BP125" s="2"/>
    </row>
    <row r="126" spans="1:68" x14ac:dyDescent="0.2">
      <c r="A126">
        <v>5.65</v>
      </c>
      <c r="B126">
        <v>2.2999999999999998</v>
      </c>
      <c r="C126">
        <v>0.17738000000000001</v>
      </c>
      <c r="D126">
        <v>-0.13417999999999999</v>
      </c>
      <c r="E126">
        <v>-3.0599999999999998E-3</v>
      </c>
      <c r="F126">
        <v>1.90405</v>
      </c>
      <c r="G126">
        <v>1.98325</v>
      </c>
      <c r="H126" s="15"/>
      <c r="I126" s="11">
        <f t="shared" si="17"/>
        <v>18.536745406824146</v>
      </c>
      <c r="J126" s="10">
        <f t="shared" si="18"/>
        <v>-14.716745406824145</v>
      </c>
      <c r="K126" s="6">
        <v>115</v>
      </c>
      <c r="L126" s="10">
        <v>1872.3753280839871</v>
      </c>
      <c r="M126" s="10">
        <v>1033.0052493438313</v>
      </c>
      <c r="N126" s="10">
        <v>8.0325896762904634</v>
      </c>
      <c r="O126" s="10">
        <v>3.874357195571958</v>
      </c>
      <c r="P126" s="10">
        <v>4.1516012718778859</v>
      </c>
      <c r="Q126" s="10">
        <v>0.14444963069347572</v>
      </c>
      <c r="R126" s="10">
        <v>3.4793714818412003</v>
      </c>
      <c r="S126" s="10">
        <v>19.253060854578312</v>
      </c>
      <c r="T126" s="14" t="s">
        <v>33</v>
      </c>
      <c r="U126" s="6">
        <v>3</v>
      </c>
      <c r="V126" s="14" t="s">
        <v>33</v>
      </c>
      <c r="W126" s="6">
        <v>3</v>
      </c>
      <c r="X126" s="14" t="s">
        <v>33</v>
      </c>
      <c r="Y126" s="6">
        <v>3</v>
      </c>
      <c r="Z126" s="14" t="s">
        <v>33</v>
      </c>
      <c r="AA126" s="9">
        <v>3</v>
      </c>
      <c r="AB126" s="7">
        <v>94.34507487517169</v>
      </c>
      <c r="AC126" s="6">
        <v>5.3049251248283156</v>
      </c>
      <c r="AD126" s="13">
        <v>0.35</v>
      </c>
      <c r="AE126" s="8">
        <v>415.16012718778859</v>
      </c>
      <c r="AF126" s="6">
        <v>363.02804835123499</v>
      </c>
      <c r="AG126" s="6">
        <v>207.58006359389429</v>
      </c>
      <c r="AH126" s="6">
        <v>230.82112138192144</v>
      </c>
      <c r="AI126" s="6">
        <v>2.8740823025623694</v>
      </c>
      <c r="AJ126" s="6"/>
      <c r="AK126" s="6"/>
      <c r="AL126" s="6"/>
      <c r="AM126" s="6"/>
      <c r="AN126" s="6">
        <v>3.874357195571958</v>
      </c>
      <c r="AO126" s="6">
        <v>1.3256746254651768</v>
      </c>
      <c r="AP126" s="6">
        <v>1</v>
      </c>
      <c r="AQ126" s="6">
        <v>111.47500000000001</v>
      </c>
      <c r="AR126" s="6"/>
      <c r="AS126" s="6"/>
      <c r="AT126" s="6">
        <v>2.294386605844152</v>
      </c>
      <c r="AU126" s="6">
        <v>1</v>
      </c>
      <c r="AV126" s="10"/>
      <c r="AW126" s="13">
        <v>54.454207252685251</v>
      </c>
      <c r="AX126" s="1" t="s">
        <v>150</v>
      </c>
      <c r="AY126" s="17">
        <v>14.716745406824099</v>
      </c>
      <c r="AZ126" s="12">
        <v>100</v>
      </c>
      <c r="BA126" s="12">
        <v>0</v>
      </c>
      <c r="BB126" s="12">
        <v>0</v>
      </c>
      <c r="BC126" s="12">
        <v>100</v>
      </c>
      <c r="BD126" s="12">
        <v>0</v>
      </c>
      <c r="BE126" s="12">
        <v>0</v>
      </c>
      <c r="BF126" s="18">
        <v>94.34507487517169</v>
      </c>
      <c r="BG126" s="18">
        <v>5.3049251248283156</v>
      </c>
      <c r="BH126" s="18">
        <v>0.35</v>
      </c>
      <c r="BI126" s="15"/>
      <c r="BJ126" s="19">
        <f t="shared" ca="1" si="19"/>
        <v>1</v>
      </c>
      <c r="BK126" s="18">
        <f t="shared" ca="1" si="20"/>
        <v>6.2253577314894279</v>
      </c>
      <c r="BL126" s="17">
        <f t="shared" si="21"/>
        <v>4.4924121220814381</v>
      </c>
      <c r="BM126" s="17">
        <f t="shared" ca="1" si="22"/>
        <v>3.2659265825432238</v>
      </c>
      <c r="BN126" s="16">
        <f t="shared" si="23"/>
        <v>3.3735045949471738</v>
      </c>
      <c r="BO126" s="15"/>
      <c r="BP126" s="2"/>
    </row>
    <row r="127" spans="1:68" x14ac:dyDescent="0.2">
      <c r="A127">
        <v>5.7</v>
      </c>
      <c r="B127">
        <v>0.4</v>
      </c>
      <c r="C127">
        <v>0.17615</v>
      </c>
      <c r="D127">
        <v>-0.13658000000000001</v>
      </c>
      <c r="E127">
        <v>-2.5600000000000002E-3</v>
      </c>
      <c r="F127">
        <v>1.9025300000000001</v>
      </c>
      <c r="G127">
        <v>1.9846299999999999</v>
      </c>
      <c r="H127" s="15"/>
      <c r="I127" s="11">
        <f t="shared" si="17"/>
        <v>18.700787401574804</v>
      </c>
      <c r="J127" s="10">
        <f t="shared" si="18"/>
        <v>-14.880787401574803</v>
      </c>
      <c r="K127" s="6">
        <v>115</v>
      </c>
      <c r="L127" s="10">
        <v>1891.2401574803127</v>
      </c>
      <c r="M127" s="10">
        <v>1041.6338582677161</v>
      </c>
      <c r="N127" s="10">
        <v>8.1036745406824142</v>
      </c>
      <c r="O127" s="10">
        <v>3.5499556060175981</v>
      </c>
      <c r="P127" s="10">
        <v>3.8291273980536462</v>
      </c>
      <c r="Q127" s="10">
        <v>0.12774220352892904</v>
      </c>
      <c r="R127" s="10">
        <v>3.336065642366997</v>
      </c>
      <c r="S127" s="10">
        <v>19.386930002503345</v>
      </c>
      <c r="T127" s="14" t="s">
        <v>33</v>
      </c>
      <c r="U127" s="6">
        <v>3</v>
      </c>
      <c r="V127" s="14" t="s">
        <v>33</v>
      </c>
      <c r="W127" s="6">
        <v>3</v>
      </c>
      <c r="X127" s="14" t="s">
        <v>33</v>
      </c>
      <c r="Y127" s="6">
        <v>3</v>
      </c>
      <c r="Z127" s="14" t="s">
        <v>33</v>
      </c>
      <c r="AA127" s="9">
        <v>3</v>
      </c>
      <c r="AB127" s="7">
        <v>93.504677057015755</v>
      </c>
      <c r="AC127" s="6">
        <v>6.1453229429842509</v>
      </c>
      <c r="AD127" s="13">
        <v>0.35</v>
      </c>
      <c r="AE127" s="8">
        <v>382.91273980536459</v>
      </c>
      <c r="AF127" s="6">
        <v>323.98024970154057</v>
      </c>
      <c r="AG127" s="6">
        <v>191.4563699026823</v>
      </c>
      <c r="AH127" s="6">
        <v>232.11268378603054</v>
      </c>
      <c r="AI127" s="6">
        <v>2.9975429359072279</v>
      </c>
      <c r="AJ127" s="6"/>
      <c r="AK127" s="6"/>
      <c r="AL127" s="6"/>
      <c r="AM127" s="6"/>
      <c r="AN127" s="6">
        <v>3.5499556060175981</v>
      </c>
      <c r="AO127" s="6">
        <v>1.2473524058674639</v>
      </c>
      <c r="AP127" s="6">
        <v>1</v>
      </c>
      <c r="AQ127" s="6">
        <v>111.47500000000001</v>
      </c>
      <c r="AR127" s="6"/>
      <c r="AS127" s="6"/>
      <c r="AT127" s="6">
        <v>2.0105222562090361</v>
      </c>
      <c r="AU127" s="6">
        <v>1</v>
      </c>
      <c r="AV127" s="10"/>
      <c r="AW127" s="13">
        <v>48.597037455231082</v>
      </c>
      <c r="AX127" s="1" t="s">
        <v>150</v>
      </c>
      <c r="AY127" s="17">
        <v>14.8807874015748</v>
      </c>
      <c r="AZ127" s="12">
        <v>100</v>
      </c>
      <c r="BA127" s="12">
        <v>0</v>
      </c>
      <c r="BB127" s="12">
        <v>0</v>
      </c>
      <c r="BC127" s="12">
        <v>100</v>
      </c>
      <c r="BD127" s="12">
        <v>0</v>
      </c>
      <c r="BE127" s="12">
        <v>0</v>
      </c>
      <c r="BF127" s="18">
        <v>93.504677057015755</v>
      </c>
      <c r="BG127" s="18">
        <v>6.1453229429842509</v>
      </c>
      <c r="BH127" s="18">
        <v>0.35</v>
      </c>
      <c r="BI127" s="15"/>
      <c r="BJ127" s="19">
        <f t="shared" ca="1" si="19"/>
        <v>1</v>
      </c>
      <c r="BK127" s="18">
        <f t="shared" ca="1" si="20"/>
        <v>5.5365084313002111</v>
      </c>
      <c r="BL127" s="17">
        <f t="shared" si="21"/>
        <v>4.430098119513084</v>
      </c>
      <c r="BM127" s="17">
        <f t="shared" ca="1" si="22"/>
        <v>3.3043518085277124</v>
      </c>
      <c r="BN127" s="16">
        <f t="shared" si="23"/>
        <v>3.3940846926559516</v>
      </c>
      <c r="BO127" s="15"/>
      <c r="BP127" s="2"/>
    </row>
    <row r="128" spans="1:68" x14ac:dyDescent="0.2">
      <c r="A128">
        <v>5.75</v>
      </c>
      <c r="B128">
        <v>2.2000000000000002</v>
      </c>
      <c r="C128">
        <v>0.17544000000000001</v>
      </c>
      <c r="D128">
        <v>-0.13905999999999999</v>
      </c>
      <c r="E128">
        <v>-1.6299999999999999E-3</v>
      </c>
      <c r="F128">
        <v>1.9016999999999999</v>
      </c>
      <c r="G128">
        <v>1.98258</v>
      </c>
      <c r="H128" s="15"/>
      <c r="I128" s="11">
        <f t="shared" si="17"/>
        <v>18.864829396325458</v>
      </c>
      <c r="J128" s="10">
        <f t="shared" si="18"/>
        <v>-15.044829396325458</v>
      </c>
      <c r="K128" s="6">
        <v>115</v>
      </c>
      <c r="L128" s="10">
        <v>1910.1049868766379</v>
      </c>
      <c r="M128" s="10">
        <v>1050.2624671916005</v>
      </c>
      <c r="N128" s="10">
        <v>8.174759405074365</v>
      </c>
      <c r="O128" s="10">
        <v>3.362699403917119</v>
      </c>
      <c r="P128" s="10">
        <v>3.645456747211191</v>
      </c>
      <c r="Q128" s="10">
        <v>0.11047786212556437</v>
      </c>
      <c r="R128" s="10">
        <v>3.0305629660832207</v>
      </c>
      <c r="S128" s="10">
        <v>19.635926617643907</v>
      </c>
      <c r="T128" s="14" t="s">
        <v>33</v>
      </c>
      <c r="U128" s="6">
        <v>3</v>
      </c>
      <c r="V128" s="14" t="s">
        <v>33</v>
      </c>
      <c r="W128" s="6">
        <v>3</v>
      </c>
      <c r="X128" s="14" t="s">
        <v>33</v>
      </c>
      <c r="Y128" s="6">
        <v>3</v>
      </c>
      <c r="Z128" s="14" t="s">
        <v>33</v>
      </c>
      <c r="AA128" s="9">
        <v>3</v>
      </c>
      <c r="AB128" s="7">
        <v>88.176099372323762</v>
      </c>
      <c r="AC128" s="6">
        <v>10.643304985385328</v>
      </c>
      <c r="AD128" s="13">
        <v>1.1805956422909101</v>
      </c>
      <c r="AE128" s="8">
        <v>364.5456747211191</v>
      </c>
      <c r="AF128" s="6">
        <v>301.26224199087966</v>
      </c>
      <c r="AG128" s="6">
        <v>182.27283736055955</v>
      </c>
      <c r="AH128" s="6">
        <v>235.77258265857341</v>
      </c>
      <c r="AI128" s="6">
        <v>3.2997169542147025</v>
      </c>
      <c r="AJ128" s="6"/>
      <c r="AK128" s="6"/>
      <c r="AL128" s="6"/>
      <c r="AM128" s="6"/>
      <c r="AN128" s="6">
        <v>3.362699403917119</v>
      </c>
      <c r="AO128" s="6">
        <v>1.1921003411578448</v>
      </c>
      <c r="AP128" s="6">
        <v>1</v>
      </c>
      <c r="AQ128" s="6">
        <v>111.47500000000001</v>
      </c>
      <c r="AR128" s="6"/>
      <c r="AS128" s="6"/>
      <c r="AT128" s="6">
        <v>1.8397384909285344</v>
      </c>
      <c r="AU128" s="6">
        <v>1</v>
      </c>
      <c r="AV128" s="10"/>
      <c r="AW128" s="13">
        <v>45.18933629863195</v>
      </c>
      <c r="AX128" s="1" t="s">
        <v>150</v>
      </c>
      <c r="AY128" s="17">
        <v>15.0448293963255</v>
      </c>
      <c r="AZ128" s="12">
        <v>100</v>
      </c>
      <c r="BA128" s="12">
        <v>0</v>
      </c>
      <c r="BB128" s="12">
        <v>0</v>
      </c>
      <c r="BC128" s="12">
        <v>100</v>
      </c>
      <c r="BD128" s="12">
        <v>0</v>
      </c>
      <c r="BE128" s="12">
        <v>0</v>
      </c>
      <c r="BF128" s="18">
        <v>88.176099372323762</v>
      </c>
      <c r="BG128" s="18">
        <v>10.643304985385328</v>
      </c>
      <c r="BH128" s="18">
        <v>1.1805956422909101</v>
      </c>
      <c r="BI128" s="15"/>
      <c r="BJ128" s="19">
        <f t="shared" ca="1" si="19"/>
        <v>1</v>
      </c>
      <c r="BK128" s="18">
        <f t="shared" ca="1" si="20"/>
        <v>5.1232988663624379</v>
      </c>
      <c r="BL128" s="17">
        <f t="shared" si="21"/>
        <v>4.1063666164903072</v>
      </c>
      <c r="BM128" s="17">
        <f t="shared" ca="1" si="22"/>
        <v>3.3138577400386366</v>
      </c>
      <c r="BN128" s="16">
        <f t="shared" si="23"/>
        <v>3.39130065840595</v>
      </c>
      <c r="BO128" s="15"/>
      <c r="BP128" s="2"/>
    </row>
    <row r="129" spans="1:68" x14ac:dyDescent="0.2">
      <c r="A129">
        <v>5.8</v>
      </c>
      <c r="B129">
        <v>2.2000000000000002</v>
      </c>
      <c r="C129">
        <v>0.17479</v>
      </c>
      <c r="D129">
        <v>-0.14011000000000001</v>
      </c>
      <c r="E129">
        <v>1.57E-3</v>
      </c>
      <c r="F129">
        <v>1.90083</v>
      </c>
      <c r="G129">
        <v>1.9851300000000001</v>
      </c>
      <c r="H129" s="15"/>
      <c r="I129" s="11">
        <f t="shared" si="17"/>
        <v>19.028871391076112</v>
      </c>
      <c r="J129" s="10">
        <f t="shared" si="18"/>
        <v>-15.208871391076112</v>
      </c>
      <c r="K129" s="6">
        <v>115</v>
      </c>
      <c r="L129" s="10">
        <v>1928.969816272963</v>
      </c>
      <c r="M129" s="10">
        <v>1058.891076115485</v>
      </c>
      <c r="N129" s="10">
        <v>8.2458442694663141</v>
      </c>
      <c r="O129" s="10">
        <v>3.1912676695997728</v>
      </c>
      <c r="P129" s="10">
        <v>3.4863623935666159</v>
      </c>
      <c r="Q129" s="10">
        <v>0.10316836274107509</v>
      </c>
      <c r="R129" s="10">
        <v>2.9591979001222497</v>
      </c>
      <c r="S129" s="10">
        <v>20.492689164364123</v>
      </c>
      <c r="T129" s="14" t="s">
        <v>33</v>
      </c>
      <c r="U129" s="6">
        <v>3</v>
      </c>
      <c r="V129" s="14" t="s">
        <v>33</v>
      </c>
      <c r="W129" s="6">
        <v>3</v>
      </c>
      <c r="X129" s="14" t="s">
        <v>33</v>
      </c>
      <c r="Y129" s="6">
        <v>3</v>
      </c>
      <c r="Z129" s="14" t="s">
        <v>33</v>
      </c>
      <c r="AA129" s="9">
        <v>3</v>
      </c>
      <c r="AB129" s="7">
        <v>88.244315333275665</v>
      </c>
      <c r="AC129" s="6">
        <v>10.582273968475917</v>
      </c>
      <c r="AD129" s="13">
        <v>1.1734106982484203</v>
      </c>
      <c r="AE129" s="8">
        <v>348.63623935666158</v>
      </c>
      <c r="AF129" s="6">
        <v>281.43556336232228</v>
      </c>
      <c r="AG129" s="6">
        <v>174.31811967833079</v>
      </c>
      <c r="AH129" s="6">
        <v>251.93509498075491</v>
      </c>
      <c r="AI129" s="6">
        <v>3.3792940984402842</v>
      </c>
      <c r="AJ129" s="6"/>
      <c r="AK129" s="6"/>
      <c r="AL129" s="6"/>
      <c r="AM129" s="6"/>
      <c r="AN129" s="6">
        <v>3.1912676695997728</v>
      </c>
      <c r="AO129" s="6">
        <v>1.1558715137519915</v>
      </c>
      <c r="AP129" s="6">
        <v>1</v>
      </c>
      <c r="AQ129" s="6">
        <v>111.47500000000001</v>
      </c>
      <c r="AR129" s="6"/>
      <c r="AS129" s="6"/>
      <c r="AT129" s="6">
        <v>1.6919012773465201</v>
      </c>
      <c r="AU129" s="6">
        <v>1</v>
      </c>
      <c r="AV129" s="10"/>
      <c r="AW129" s="13">
        <v>42.215334504348341</v>
      </c>
      <c r="AX129" s="1" t="s">
        <v>150</v>
      </c>
      <c r="AY129" s="17">
        <v>15.2088713910761</v>
      </c>
      <c r="AZ129" s="12">
        <v>100</v>
      </c>
      <c r="BA129" s="12">
        <v>0</v>
      </c>
      <c r="BB129" s="12">
        <v>0</v>
      </c>
      <c r="BC129" s="12">
        <v>100</v>
      </c>
      <c r="BD129" s="12">
        <v>0</v>
      </c>
      <c r="BE129" s="12">
        <v>0</v>
      </c>
      <c r="BF129" s="18">
        <v>88.244315333275665</v>
      </c>
      <c r="BG129" s="18">
        <v>10.582273968475917</v>
      </c>
      <c r="BH129" s="18">
        <v>1.1734106982484203</v>
      </c>
      <c r="BI129" s="15"/>
      <c r="BJ129" s="19">
        <f t="shared" ca="1" si="19"/>
        <v>1</v>
      </c>
      <c r="BK129" s="18">
        <f t="shared" ca="1" si="20"/>
        <v>4.7632424945568106</v>
      </c>
      <c r="BL129" s="17">
        <f t="shared" si="21"/>
        <v>4.0909347633704964</v>
      </c>
      <c r="BM129" s="17">
        <f t="shared" ca="1" si="22"/>
        <v>3.3393683905489993</v>
      </c>
      <c r="BN129" s="16">
        <f t="shared" si="23"/>
        <v>3.4029229825279415</v>
      </c>
      <c r="BO129" s="15"/>
      <c r="BP129" s="2"/>
    </row>
    <row r="130" spans="1:68" x14ac:dyDescent="0.2">
      <c r="A130">
        <v>5.85</v>
      </c>
      <c r="B130">
        <v>2.4</v>
      </c>
      <c r="C130">
        <v>0.17460000000000001</v>
      </c>
      <c r="D130">
        <v>-0.14036000000000001</v>
      </c>
      <c r="E130">
        <v>2.16E-3</v>
      </c>
      <c r="F130">
        <v>1.8993800000000001</v>
      </c>
      <c r="G130">
        <v>1.9834000000000001</v>
      </c>
      <c r="H130" s="15"/>
      <c r="I130" s="11">
        <f t="shared" si="17"/>
        <v>19.19291338582677</v>
      </c>
      <c r="J130" s="10">
        <f t="shared" si="18"/>
        <v>-15.37291338582677</v>
      </c>
      <c r="K130" s="6">
        <v>115</v>
      </c>
      <c r="L130" s="10">
        <v>1947.8346456692886</v>
      </c>
      <c r="M130" s="10">
        <v>1067.5196850393697</v>
      </c>
      <c r="N130" s="10">
        <v>8.3169291338582667</v>
      </c>
      <c r="O130" s="10">
        <v>3.1411568549531661</v>
      </c>
      <c r="P130" s="10">
        <v>3.4385262834815515</v>
      </c>
      <c r="Q130" s="10">
        <v>0.10142800574476815</v>
      </c>
      <c r="R130" s="10">
        <v>2.9497522305419461</v>
      </c>
      <c r="S130" s="10">
        <v>20.65065475891566</v>
      </c>
      <c r="T130" s="14" t="s">
        <v>33</v>
      </c>
      <c r="U130" s="6">
        <v>3</v>
      </c>
      <c r="V130" s="14" t="s">
        <v>33</v>
      </c>
      <c r="W130" s="6">
        <v>3</v>
      </c>
      <c r="X130" s="14" t="s">
        <v>33</v>
      </c>
      <c r="Y130" s="6">
        <v>3</v>
      </c>
      <c r="Z130" s="14" t="s">
        <v>33</v>
      </c>
      <c r="AA130" s="9">
        <v>3</v>
      </c>
      <c r="AB130" s="7">
        <v>88.51201607252915</v>
      </c>
      <c r="AC130" s="6">
        <v>10.343006121093111</v>
      </c>
      <c r="AD130" s="13">
        <v>1.1449778063777392</v>
      </c>
      <c r="AE130" s="8">
        <v>343.85262834815518</v>
      </c>
      <c r="AF130" s="6">
        <v>274.6980898584132</v>
      </c>
      <c r="AG130" s="6">
        <v>171.92631417407756</v>
      </c>
      <c r="AH130" s="6">
        <v>253.72235571546639</v>
      </c>
      <c r="AI130" s="6">
        <v>3.390115243056445</v>
      </c>
      <c r="AJ130" s="6"/>
      <c r="AK130" s="6"/>
      <c r="AL130" s="6"/>
      <c r="AM130" s="6"/>
      <c r="AN130" s="6">
        <v>3.1411568549531661</v>
      </c>
      <c r="AO130" s="6">
        <v>1.1485046441431155</v>
      </c>
      <c r="AP130" s="6">
        <v>1</v>
      </c>
      <c r="AQ130" s="6">
        <v>111.47500000000001</v>
      </c>
      <c r="AR130" s="6"/>
      <c r="AS130" s="6"/>
      <c r="AT130" s="6">
        <v>1.6294843560877472</v>
      </c>
      <c r="AU130" s="6">
        <v>1</v>
      </c>
      <c r="AV130" s="10"/>
      <c r="AW130" s="13">
        <v>41.204713478761981</v>
      </c>
      <c r="AX130" s="1" t="s">
        <v>150</v>
      </c>
      <c r="AY130" s="17">
        <v>15.3729133858268</v>
      </c>
      <c r="AZ130" s="12">
        <v>100</v>
      </c>
      <c r="BA130" s="12">
        <v>0</v>
      </c>
      <c r="BB130" s="12">
        <v>0</v>
      </c>
      <c r="BC130" s="12">
        <v>100</v>
      </c>
      <c r="BD130" s="12">
        <v>0</v>
      </c>
      <c r="BE130" s="12">
        <v>0</v>
      </c>
      <c r="BF130" s="18">
        <v>88.51201607252915</v>
      </c>
      <c r="BG130" s="18">
        <v>10.343006121093111</v>
      </c>
      <c r="BH130" s="18">
        <v>1.1449778063777392</v>
      </c>
      <c r="BI130" s="15"/>
      <c r="BJ130" s="19">
        <f t="shared" ca="1" si="19"/>
        <v>1</v>
      </c>
      <c r="BK130" s="18">
        <f t="shared" ca="1" si="20"/>
        <v>4.6174492052687777</v>
      </c>
      <c r="BL130" s="17">
        <f t="shared" si="21"/>
        <v>4.1153792493777788</v>
      </c>
      <c r="BM130" s="17">
        <f t="shared" ca="1" si="22"/>
        <v>3.3520797982913777</v>
      </c>
      <c r="BN130" s="16">
        <f t="shared" si="23"/>
        <v>3.407442255210106</v>
      </c>
      <c r="BO130" s="15"/>
      <c r="BP130" s="2"/>
    </row>
    <row r="131" spans="1:68" x14ac:dyDescent="0.2">
      <c r="A131">
        <v>5.9</v>
      </c>
      <c r="B131">
        <v>2.6</v>
      </c>
      <c r="C131">
        <v>0.17448</v>
      </c>
      <c r="D131">
        <v>-0.14116999999999999</v>
      </c>
      <c r="E131">
        <v>3.3800000000000002E-3</v>
      </c>
      <c r="F131">
        <v>1.8982000000000001</v>
      </c>
      <c r="G131">
        <v>1.9841</v>
      </c>
      <c r="H131" s="15"/>
      <c r="I131" s="11">
        <f t="shared" si="17"/>
        <v>19.356955380577428</v>
      </c>
      <c r="J131" s="10">
        <f t="shared" si="18"/>
        <v>-15.536955380577428</v>
      </c>
      <c r="K131" s="6">
        <v>115</v>
      </c>
      <c r="L131" s="10">
        <v>1966.6994750656143</v>
      </c>
      <c r="M131" s="10">
        <v>1076.1482939632544</v>
      </c>
      <c r="N131" s="10">
        <v>8.3880139982502193</v>
      </c>
      <c r="O131" s="10">
        <v>3.1095079193868846</v>
      </c>
      <c r="P131" s="10">
        <v>3.411580974296764</v>
      </c>
      <c r="Q131" s="10">
        <v>9.5789249076733834E-2</v>
      </c>
      <c r="R131" s="10">
        <v>2.8077671261043147</v>
      </c>
      <c r="S131" s="10">
        <v>20.977295479852742</v>
      </c>
      <c r="T131" s="14" t="s">
        <v>33</v>
      </c>
      <c r="U131" s="6">
        <v>3</v>
      </c>
      <c r="V131" s="14" t="s">
        <v>33</v>
      </c>
      <c r="W131" s="6">
        <v>3</v>
      </c>
      <c r="X131" s="14" t="s">
        <v>33</v>
      </c>
      <c r="Y131" s="6">
        <v>3</v>
      </c>
      <c r="Z131" s="14" t="s">
        <v>33</v>
      </c>
      <c r="AA131" s="9">
        <v>3</v>
      </c>
      <c r="AB131" s="7">
        <v>85.70262322546985</v>
      </c>
      <c r="AC131" s="6">
        <v>12.87241949179834</v>
      </c>
      <c r="AD131" s="13">
        <v>1.4249572827318091</v>
      </c>
      <c r="AE131" s="8">
        <v>341.15809742967639</v>
      </c>
      <c r="AF131" s="6">
        <v>270.41835763688965</v>
      </c>
      <c r="AG131" s="6">
        <v>170.57904871483819</v>
      </c>
      <c r="AH131" s="6">
        <v>258.97950476439473</v>
      </c>
      <c r="AI131" s="6">
        <v>3.5615489286943371</v>
      </c>
      <c r="AJ131" s="6"/>
      <c r="AK131" s="6"/>
      <c r="AL131" s="6"/>
      <c r="AM131" s="6"/>
      <c r="AN131" s="6">
        <v>3.1095079193868846</v>
      </c>
      <c r="AO131" s="6">
        <v>1.1382254530136073</v>
      </c>
      <c r="AP131" s="6">
        <v>1</v>
      </c>
      <c r="AQ131" s="6">
        <v>111.47500000000001</v>
      </c>
      <c r="AR131" s="6"/>
      <c r="AS131" s="6"/>
      <c r="AT131" s="6">
        <v>1.5837067341449389</v>
      </c>
      <c r="AU131" s="6">
        <v>1</v>
      </c>
      <c r="AV131" s="10"/>
      <c r="AW131" s="13">
        <v>40.562753645533448</v>
      </c>
      <c r="AX131" s="1" t="s">
        <v>150</v>
      </c>
      <c r="AY131" s="17">
        <v>15.5369553805774</v>
      </c>
      <c r="AZ131" s="12">
        <v>100</v>
      </c>
      <c r="BA131" s="12">
        <v>0</v>
      </c>
      <c r="BB131" s="12">
        <v>0</v>
      </c>
      <c r="BC131" s="12">
        <v>100</v>
      </c>
      <c r="BD131" s="12">
        <v>0</v>
      </c>
      <c r="BE131" s="12">
        <v>0</v>
      </c>
      <c r="BF131" s="18">
        <v>85.70262322546985</v>
      </c>
      <c r="BG131" s="18">
        <v>12.87241949179834</v>
      </c>
      <c r="BH131" s="18">
        <v>1.4249572827318091</v>
      </c>
      <c r="BI131" s="15"/>
      <c r="BJ131" s="19">
        <f t="shared" ca="1" si="19"/>
        <v>1</v>
      </c>
      <c r="BK131" s="18">
        <f t="shared" ca="1" si="20"/>
        <v>4.5128190053087049</v>
      </c>
      <c r="BL131" s="17">
        <f t="shared" si="21"/>
        <v>3.9448157830466659</v>
      </c>
      <c r="BM131" s="17">
        <f t="shared" ca="1" si="22"/>
        <v>3.3504158865670894</v>
      </c>
      <c r="BN131" s="16">
        <f t="shared" si="23"/>
        <v>3.399845188752407</v>
      </c>
      <c r="BO131" s="15"/>
      <c r="BP131" s="2"/>
    </row>
    <row r="132" spans="1:68" x14ac:dyDescent="0.2">
      <c r="A132">
        <v>5.95</v>
      </c>
      <c r="B132">
        <v>2.7</v>
      </c>
      <c r="C132">
        <v>0.17449000000000001</v>
      </c>
      <c r="D132">
        <v>-0.14116999999999999</v>
      </c>
      <c r="E132">
        <v>4.4000000000000003E-3</v>
      </c>
      <c r="F132">
        <v>1.8993</v>
      </c>
      <c r="G132">
        <v>1.9873499999999999</v>
      </c>
      <c r="H132" s="15"/>
      <c r="I132" s="11">
        <f t="shared" si="17"/>
        <v>19.520997375328083</v>
      </c>
      <c r="J132" s="10">
        <f t="shared" si="18"/>
        <v>-15.700997375328082</v>
      </c>
      <c r="K132" s="6">
        <v>115</v>
      </c>
      <c r="L132" s="10">
        <v>1985.5643044619394</v>
      </c>
      <c r="M132" s="10">
        <v>1084.7769028871389</v>
      </c>
      <c r="N132" s="10">
        <v>8.4590988626421701</v>
      </c>
      <c r="O132" s="10">
        <v>3.1121453306840774</v>
      </c>
      <c r="P132" s="10">
        <v>3.4181509256834026</v>
      </c>
      <c r="Q132" s="10">
        <v>9.5789249076733834E-2</v>
      </c>
      <c r="R132" s="10">
        <v>2.8023703797567792</v>
      </c>
      <c r="S132" s="10">
        <v>21.250388541619813</v>
      </c>
      <c r="T132" s="14" t="s">
        <v>33</v>
      </c>
      <c r="U132" s="6">
        <v>3</v>
      </c>
      <c r="V132" s="14" t="s">
        <v>33</v>
      </c>
      <c r="W132" s="6">
        <v>3</v>
      </c>
      <c r="X132" s="14" t="s">
        <v>33</v>
      </c>
      <c r="Y132" s="6">
        <v>3</v>
      </c>
      <c r="Z132" s="14" t="s">
        <v>33</v>
      </c>
      <c r="AA132" s="9">
        <v>3</v>
      </c>
      <c r="AB132" s="7">
        <v>85.630678707251946</v>
      </c>
      <c r="AC132" s="6">
        <v>12.937713658747469</v>
      </c>
      <c r="AD132" s="13">
        <v>1.4316076340005823</v>
      </c>
      <c r="AE132" s="8">
        <v>341.81509256834022</v>
      </c>
      <c r="AF132" s="6">
        <v>270.08159724729859</v>
      </c>
      <c r="AG132" s="6">
        <v>170.90754628417014</v>
      </c>
      <c r="AH132" s="6">
        <v>263.13510196754009</v>
      </c>
      <c r="AI132" s="6">
        <v>3.5684076852353512</v>
      </c>
      <c r="AJ132" s="6"/>
      <c r="AK132" s="6"/>
      <c r="AL132" s="6"/>
      <c r="AM132" s="6"/>
      <c r="AN132" s="6">
        <v>3.1121453306840774</v>
      </c>
      <c r="AO132" s="6">
        <v>1.1433702029659474</v>
      </c>
      <c r="AP132" s="6">
        <v>1</v>
      </c>
      <c r="AQ132" s="6">
        <v>111.47500000000001</v>
      </c>
      <c r="AR132" s="6"/>
      <c r="AS132" s="6"/>
      <c r="AT132" s="6">
        <v>1.5629694990433258</v>
      </c>
      <c r="AU132" s="6">
        <v>1</v>
      </c>
      <c r="AV132" s="10"/>
      <c r="AW132" s="13">
        <v>40.51223958709479</v>
      </c>
      <c r="AX132" s="1" t="s">
        <v>150</v>
      </c>
      <c r="AY132" s="17">
        <v>15.7009973753281</v>
      </c>
      <c r="AZ132" s="12">
        <v>100</v>
      </c>
      <c r="BA132" s="12">
        <v>0</v>
      </c>
      <c r="BB132" s="12">
        <v>0</v>
      </c>
      <c r="BC132" s="12">
        <v>100</v>
      </c>
      <c r="BD132" s="12">
        <v>0</v>
      </c>
      <c r="BE132" s="12">
        <v>0</v>
      </c>
      <c r="BF132" s="18">
        <v>85.630678707251946</v>
      </c>
      <c r="BG132" s="18">
        <v>12.937713658747469</v>
      </c>
      <c r="BH132" s="18">
        <v>1.4316076340005823</v>
      </c>
      <c r="BI132" s="15"/>
      <c r="BJ132" s="19">
        <f t="shared" ca="1" si="19"/>
        <v>1</v>
      </c>
      <c r="BK132" s="18">
        <f t="shared" ca="1" si="20"/>
        <v>4.471645306970129</v>
      </c>
      <c r="BL132" s="17">
        <f t="shared" si="21"/>
        <v>3.9494715247108991</v>
      </c>
      <c r="BM132" s="17">
        <f t="shared" ca="1" si="22"/>
        <v>3.3540390975577181</v>
      </c>
      <c r="BN132" s="16">
        <f t="shared" si="23"/>
        <v>3.3987071532142967</v>
      </c>
      <c r="BO132" s="15"/>
      <c r="BP132" s="2"/>
    </row>
    <row r="133" spans="1:68" x14ac:dyDescent="0.2">
      <c r="A133">
        <v>6</v>
      </c>
      <c r="B133">
        <v>2.2999999999999998</v>
      </c>
      <c r="C133">
        <v>0.17408999999999999</v>
      </c>
      <c r="D133">
        <v>-0.14185</v>
      </c>
      <c r="E133">
        <v>5.2100000000000002E-3</v>
      </c>
      <c r="F133">
        <v>1.8957299999999999</v>
      </c>
      <c r="G133">
        <v>1.9863</v>
      </c>
      <c r="H133" s="15"/>
      <c r="I133" s="11">
        <f t="shared" si="17"/>
        <v>19.685039370078741</v>
      </c>
      <c r="J133" s="10">
        <f t="shared" si="18"/>
        <v>-15.86503937007874</v>
      </c>
      <c r="K133" s="6">
        <v>115</v>
      </c>
      <c r="L133" s="10">
        <v>2004.429133858265</v>
      </c>
      <c r="M133" s="10">
        <v>1093.4055118110236</v>
      </c>
      <c r="N133" s="10">
        <v>8.530183727034121</v>
      </c>
      <c r="O133" s="10">
        <v>3.0066488787964785</v>
      </c>
      <c r="P133" s="10">
        <v>3.3157773732785989</v>
      </c>
      <c r="Q133" s="10">
        <v>9.1055478046778868E-2</v>
      </c>
      <c r="R133" s="10">
        <v>2.7461276134092305</v>
      </c>
      <c r="S133" s="10">
        <v>21.467256561258363</v>
      </c>
      <c r="T133" s="14" t="s">
        <v>33</v>
      </c>
      <c r="U133" s="6">
        <v>3</v>
      </c>
      <c r="V133" s="14" t="s">
        <v>33</v>
      </c>
      <c r="W133" s="6">
        <v>3</v>
      </c>
      <c r="X133" s="14" t="s">
        <v>33</v>
      </c>
      <c r="Y133" s="6">
        <v>3</v>
      </c>
      <c r="Z133" s="14" t="s">
        <v>33</v>
      </c>
      <c r="AA133" s="9">
        <v>3</v>
      </c>
      <c r="AB133" s="7">
        <v>85.385532141807346</v>
      </c>
      <c r="AC133" s="6">
        <v>13.16038644098586</v>
      </c>
      <c r="AD133" s="13">
        <v>1.4540814172067882</v>
      </c>
      <c r="AE133" s="8">
        <v>331.57773732785989</v>
      </c>
      <c r="AF133" s="6">
        <v>256.92795405871431</v>
      </c>
      <c r="AG133" s="6">
        <v>165.78886866392995</v>
      </c>
      <c r="AH133" s="6">
        <v>266.134069732613</v>
      </c>
      <c r="AI133" s="6">
        <v>3.6414913681252115</v>
      </c>
      <c r="AJ133" s="6"/>
      <c r="AK133" s="6"/>
      <c r="AL133" s="6"/>
      <c r="AM133" s="6"/>
      <c r="AN133" s="6">
        <v>3.0066488787964785</v>
      </c>
      <c r="AO133" s="6">
        <v>1.121035510924137</v>
      </c>
      <c r="AP133" s="6">
        <v>1</v>
      </c>
      <c r="AQ133" s="6">
        <v>111.47500000000001</v>
      </c>
      <c r="AR133" s="6"/>
      <c r="AS133" s="6"/>
      <c r="AT133" s="6">
        <v>1.4658323750351283</v>
      </c>
      <c r="AU133" s="6">
        <v>1</v>
      </c>
      <c r="AV133" s="10"/>
      <c r="AW133" s="13">
        <v>38.53919310880714</v>
      </c>
      <c r="AX133" s="1" t="s">
        <v>150</v>
      </c>
      <c r="AY133" s="17">
        <v>15.8650393700787</v>
      </c>
      <c r="AZ133" s="12">
        <v>100</v>
      </c>
      <c r="BA133" s="12">
        <v>0</v>
      </c>
      <c r="BB133" s="12">
        <v>0</v>
      </c>
      <c r="BC133" s="12">
        <v>100</v>
      </c>
      <c r="BD133" s="12">
        <v>0</v>
      </c>
      <c r="BE133" s="12">
        <v>0</v>
      </c>
      <c r="BF133" s="18">
        <v>85.385532141807346</v>
      </c>
      <c r="BG133" s="18">
        <v>13.16038644098586</v>
      </c>
      <c r="BH133" s="18">
        <v>1.4540814172067882</v>
      </c>
      <c r="BI133" s="15"/>
      <c r="BJ133" s="19">
        <f t="shared" ca="1" si="19"/>
        <v>1</v>
      </c>
      <c r="BK133" s="18">
        <f t="shared" ca="1" si="20"/>
        <v>4.2318477113170543</v>
      </c>
      <c r="BL133" s="17">
        <f t="shared" si="21"/>
        <v>3.9357253581740381</v>
      </c>
      <c r="BM133" s="17">
        <f t="shared" ca="1" si="22"/>
        <v>3.3733716718958804</v>
      </c>
      <c r="BN133" s="16">
        <f t="shared" si="23"/>
        <v>3.4059237328326284</v>
      </c>
      <c r="BO133" s="15"/>
      <c r="BP133" s="2"/>
    </row>
    <row r="134" spans="1:68" x14ac:dyDescent="0.2">
      <c r="A134">
        <v>6.05</v>
      </c>
      <c r="B134">
        <v>2.2999999999999998</v>
      </c>
      <c r="C134">
        <v>0.17349999999999999</v>
      </c>
      <c r="D134">
        <v>-0.14269999999999999</v>
      </c>
      <c r="E134">
        <v>5.9199999999999999E-3</v>
      </c>
      <c r="F134">
        <v>1.89463</v>
      </c>
      <c r="G134">
        <v>1.9865299999999999</v>
      </c>
      <c r="H134" s="15"/>
      <c r="I134" s="11">
        <f t="shared" si="17"/>
        <v>19.849081364829395</v>
      </c>
      <c r="J134" s="10">
        <f t="shared" si="18"/>
        <v>-16.029081364829395</v>
      </c>
      <c r="K134" s="6">
        <v>115</v>
      </c>
      <c r="L134" s="10">
        <v>2023.2939632545902</v>
      </c>
      <c r="M134" s="10">
        <v>1102.0341207349081</v>
      </c>
      <c r="N134" s="10">
        <v>8.60126859142607</v>
      </c>
      <c r="O134" s="10">
        <v>2.8510416122622728</v>
      </c>
      <c r="P134" s="10">
        <v>3.1629074630811642</v>
      </c>
      <c r="Q134" s="10">
        <v>8.5138264259335364E-2</v>
      </c>
      <c r="R134" s="10">
        <v>2.6917722144294869</v>
      </c>
      <c r="S134" s="10">
        <v>21.657350751311913</v>
      </c>
      <c r="T134" s="14" t="s">
        <v>33</v>
      </c>
      <c r="U134" s="6">
        <v>3</v>
      </c>
      <c r="V134" s="14" t="s">
        <v>33</v>
      </c>
      <c r="W134" s="6">
        <v>3</v>
      </c>
      <c r="X134" s="14" t="s">
        <v>33</v>
      </c>
      <c r="Y134" s="6">
        <v>3</v>
      </c>
      <c r="Z134" s="14" t="s">
        <v>155</v>
      </c>
      <c r="AA134" s="9">
        <v>2</v>
      </c>
      <c r="AB134" s="7">
        <v>85.698151117367317</v>
      </c>
      <c r="AC134" s="6">
        <v>12.876477481697989</v>
      </c>
      <c r="AD134" s="13">
        <v>1.4253714009346945</v>
      </c>
      <c r="AE134" s="8">
        <v>316.29074630811641</v>
      </c>
      <c r="AF134" s="6">
        <v>237.83356289452635</v>
      </c>
      <c r="AG134" s="6">
        <v>158.14537315405821</v>
      </c>
      <c r="AH134" s="6">
        <v>268.58226157479447</v>
      </c>
      <c r="AI134" s="6">
        <v>3.7150246021539641</v>
      </c>
      <c r="AJ134" s="6"/>
      <c r="AK134" s="6"/>
      <c r="AL134" s="6"/>
      <c r="AM134" s="6"/>
      <c r="AN134" s="6">
        <v>2.8510416122622728</v>
      </c>
      <c r="AO134" s="6">
        <v>1.0877019121126408</v>
      </c>
      <c r="AP134" s="6">
        <v>1</v>
      </c>
      <c r="AQ134" s="6">
        <v>111.47500000000001</v>
      </c>
      <c r="AR134" s="6"/>
      <c r="AS134" s="6"/>
      <c r="AT134" s="6">
        <v>1.3360637391305752</v>
      </c>
      <c r="AU134" s="6">
        <v>1</v>
      </c>
      <c r="AV134" s="10"/>
      <c r="AW134" s="13">
        <v>35.675034434178954</v>
      </c>
      <c r="AX134" s="1" t="s">
        <v>150</v>
      </c>
      <c r="AY134" s="17">
        <v>16.029081364829398</v>
      </c>
      <c r="AZ134" s="12">
        <v>100</v>
      </c>
      <c r="BA134" s="12">
        <v>0</v>
      </c>
      <c r="BB134" s="12">
        <v>0</v>
      </c>
      <c r="BC134" s="12">
        <v>100</v>
      </c>
      <c r="BD134" s="12">
        <v>0</v>
      </c>
      <c r="BE134" s="12">
        <v>0</v>
      </c>
      <c r="BF134" s="18">
        <v>85.698151117367317</v>
      </c>
      <c r="BG134" s="18">
        <v>12.876477481697989</v>
      </c>
      <c r="BH134" s="18">
        <v>1.4253714009346945</v>
      </c>
      <c r="BI134" s="15"/>
      <c r="BJ134" s="19">
        <f t="shared" ca="1" si="19"/>
        <v>1</v>
      </c>
      <c r="BK134" s="18">
        <f t="shared" ca="1" si="20"/>
        <v>3.9041631125164593</v>
      </c>
      <c r="BL134" s="17">
        <f t="shared" si="21"/>
        <v>3.9575990445283988</v>
      </c>
      <c r="BM134" s="17">
        <f t="shared" ca="1" si="22"/>
        <v>3.404212044081274</v>
      </c>
      <c r="BN134" s="16">
        <f t="shared" si="23"/>
        <v>3.4196440663882539</v>
      </c>
      <c r="BO134" s="15"/>
      <c r="BP134" s="2"/>
    </row>
    <row r="135" spans="1:68" x14ac:dyDescent="0.2">
      <c r="A135">
        <v>6.1</v>
      </c>
      <c r="B135">
        <v>2.2000000000000002</v>
      </c>
      <c r="C135">
        <v>0.17358999999999999</v>
      </c>
      <c r="D135">
        <v>-0.14238999999999999</v>
      </c>
      <c r="E135">
        <v>6.7200000000000003E-3</v>
      </c>
      <c r="F135">
        <v>1.8914</v>
      </c>
      <c r="G135">
        <v>1.9869000000000001</v>
      </c>
      <c r="H135" s="15"/>
      <c r="I135" s="11">
        <f t="shared" si="17"/>
        <v>20.01312335958005</v>
      </c>
      <c r="J135" s="10">
        <f t="shared" si="18"/>
        <v>-16.193123359580049</v>
      </c>
      <c r="K135" s="6">
        <v>115</v>
      </c>
      <c r="L135" s="10">
        <v>2042.1587926509153</v>
      </c>
      <c r="M135" s="10">
        <v>1110.6627296587926</v>
      </c>
      <c r="N135" s="10">
        <v>8.6723534558180209</v>
      </c>
      <c r="O135" s="10">
        <v>2.8747783139369831</v>
      </c>
      <c r="P135" s="10">
        <v>3.1897285099240675</v>
      </c>
      <c r="Q135" s="10">
        <v>8.7296306934755999E-2</v>
      </c>
      <c r="R135" s="10">
        <v>2.7367942651907424</v>
      </c>
      <c r="S135" s="10">
        <v>21.871541387991964</v>
      </c>
      <c r="T135" s="14" t="s">
        <v>33</v>
      </c>
      <c r="U135" s="6">
        <v>3</v>
      </c>
      <c r="V135" s="14" t="s">
        <v>33</v>
      </c>
      <c r="W135" s="6">
        <v>3</v>
      </c>
      <c r="X135" s="14" t="s">
        <v>33</v>
      </c>
      <c r="Y135" s="6">
        <v>3</v>
      </c>
      <c r="Z135" s="14" t="s">
        <v>155</v>
      </c>
      <c r="AA135" s="9">
        <v>2</v>
      </c>
      <c r="AB135" s="7">
        <v>86.535367987686428</v>
      </c>
      <c r="AC135" s="6">
        <v>12.1184937608094</v>
      </c>
      <c r="AD135" s="13">
        <v>1.3461382515041778</v>
      </c>
      <c r="AE135" s="8">
        <v>318.97285099240673</v>
      </c>
      <c r="AF135" s="6">
        <v>239.87928432331938</v>
      </c>
      <c r="AG135" s="6">
        <v>159.48642549620337</v>
      </c>
      <c r="AH135" s="6">
        <v>271.5261517475783</v>
      </c>
      <c r="AI135" s="6">
        <v>3.6539100242900591</v>
      </c>
      <c r="AJ135" s="6"/>
      <c r="AK135" s="6"/>
      <c r="AL135" s="6"/>
      <c r="AM135" s="6"/>
      <c r="AN135" s="6">
        <v>2.8747783139369831</v>
      </c>
      <c r="AO135" s="6">
        <v>1.1003069519180697</v>
      </c>
      <c r="AP135" s="6">
        <v>1</v>
      </c>
      <c r="AQ135" s="6">
        <v>111.47500000000001</v>
      </c>
      <c r="AR135" s="6"/>
      <c r="AS135" s="6"/>
      <c r="AT135" s="6">
        <v>1.3327414184003317</v>
      </c>
      <c r="AU135" s="6">
        <v>1</v>
      </c>
      <c r="AV135" s="10"/>
      <c r="AW135" s="13">
        <v>35.981892648497912</v>
      </c>
      <c r="AX135" s="1" t="s">
        <v>150</v>
      </c>
      <c r="AY135" s="17">
        <v>16.193123359579999</v>
      </c>
      <c r="AZ135" s="12">
        <v>100</v>
      </c>
      <c r="BA135" s="12">
        <v>0</v>
      </c>
      <c r="BB135" s="12">
        <v>0</v>
      </c>
      <c r="BC135" s="12">
        <v>100</v>
      </c>
      <c r="BD135" s="12">
        <v>0</v>
      </c>
      <c r="BE135" s="12">
        <v>0</v>
      </c>
      <c r="BF135" s="18">
        <v>86.535367987686428</v>
      </c>
      <c r="BG135" s="18">
        <v>12.1184937608094</v>
      </c>
      <c r="BH135" s="18">
        <v>1.3461382515041778</v>
      </c>
      <c r="BI135" s="15"/>
      <c r="BJ135" s="19">
        <f t="shared" ca="1" si="19"/>
        <v>1</v>
      </c>
      <c r="BK135" s="18">
        <f t="shared" ca="1" si="20"/>
        <v>3.9051442993226968</v>
      </c>
      <c r="BL135" s="17">
        <f t="shared" si="21"/>
        <v>4.0253771985223725</v>
      </c>
      <c r="BM135" s="17">
        <f t="shared" ca="1" si="22"/>
        <v>3.408062811381539</v>
      </c>
      <c r="BN135" s="16">
        <f t="shared" si="23"/>
        <v>3.4199175113469509</v>
      </c>
      <c r="BO135" s="15"/>
      <c r="BP135" s="2"/>
    </row>
    <row r="136" spans="1:68" x14ac:dyDescent="0.2">
      <c r="A136">
        <v>6.15</v>
      </c>
      <c r="B136">
        <v>2.2999999999999998</v>
      </c>
      <c r="C136">
        <v>0.17424000000000001</v>
      </c>
      <c r="D136">
        <v>-0.14141999999999999</v>
      </c>
      <c r="E136">
        <v>7.6099999999999996E-3</v>
      </c>
      <c r="F136">
        <v>1.8914299999999999</v>
      </c>
      <c r="G136">
        <v>1.98865</v>
      </c>
      <c r="H136" s="15"/>
      <c r="I136" s="11">
        <f t="shared" si="17"/>
        <v>20.177165354330707</v>
      </c>
      <c r="J136" s="10">
        <f t="shared" si="18"/>
        <v>-16.357165354330707</v>
      </c>
      <c r="K136" s="6">
        <v>115</v>
      </c>
      <c r="L136" s="10">
        <v>2061.0236220472411</v>
      </c>
      <c r="M136" s="10">
        <v>1119.2913385826773</v>
      </c>
      <c r="N136" s="10">
        <v>8.7434383202099735</v>
      </c>
      <c r="O136" s="10">
        <v>3.0462100482543297</v>
      </c>
      <c r="P136" s="10">
        <v>3.3645915782410283</v>
      </c>
      <c r="Q136" s="10">
        <v>9.404889208042691E-2</v>
      </c>
      <c r="R136" s="10">
        <v>2.7952543390004752</v>
      </c>
      <c r="S136" s="10">
        <v>22.109828471298528</v>
      </c>
      <c r="T136" s="14" t="s">
        <v>33</v>
      </c>
      <c r="U136" s="6">
        <v>3</v>
      </c>
      <c r="V136" s="14" t="s">
        <v>33</v>
      </c>
      <c r="W136" s="6">
        <v>3</v>
      </c>
      <c r="X136" s="14" t="s">
        <v>33</v>
      </c>
      <c r="Y136" s="6">
        <v>3</v>
      </c>
      <c r="Z136" s="14" t="s">
        <v>155</v>
      </c>
      <c r="AA136" s="9">
        <v>2</v>
      </c>
      <c r="AB136" s="7">
        <v>86.29578095928396</v>
      </c>
      <c r="AC136" s="6">
        <v>12.335053143758188</v>
      </c>
      <c r="AD136" s="13">
        <v>1.3691658969578462</v>
      </c>
      <c r="AE136" s="8">
        <v>336.45915782410282</v>
      </c>
      <c r="AF136" s="6">
        <v>259.34171416082501</v>
      </c>
      <c r="AG136" s="6">
        <v>168.22957891205141</v>
      </c>
      <c r="AH136" s="6">
        <v>274.96574025096453</v>
      </c>
      <c r="AI136" s="6">
        <v>3.577491987214227</v>
      </c>
      <c r="AJ136" s="6"/>
      <c r="AK136" s="6"/>
      <c r="AL136" s="6"/>
      <c r="AM136" s="6"/>
      <c r="AN136" s="6">
        <v>3.0462100482543297</v>
      </c>
      <c r="AO136" s="6">
        <v>1.1468557138517641</v>
      </c>
      <c r="AP136" s="6">
        <v>1</v>
      </c>
      <c r="AQ136" s="6">
        <v>111.47500000000001</v>
      </c>
      <c r="AR136" s="6"/>
      <c r="AS136" s="6"/>
      <c r="AT136" s="6">
        <v>1.4301664641587879</v>
      </c>
      <c r="AU136" s="6">
        <v>1</v>
      </c>
      <c r="AV136" s="10"/>
      <c r="AW136" s="13">
        <v>38.901257124123752</v>
      </c>
      <c r="AX136" s="1" t="s">
        <v>150</v>
      </c>
      <c r="AY136" s="17">
        <v>16.3571653543307</v>
      </c>
      <c r="AZ136" s="12">
        <v>100</v>
      </c>
      <c r="BA136" s="12">
        <v>0</v>
      </c>
      <c r="BB136" s="12">
        <v>0</v>
      </c>
      <c r="BC136" s="12">
        <v>100</v>
      </c>
      <c r="BD136" s="12">
        <v>0</v>
      </c>
      <c r="BE136" s="12">
        <v>0</v>
      </c>
      <c r="BF136" s="18">
        <v>86.29578095928396</v>
      </c>
      <c r="BG136" s="18">
        <v>12.335053143758188</v>
      </c>
      <c r="BH136" s="18">
        <v>1.3691658969578462</v>
      </c>
      <c r="BI136" s="15"/>
      <c r="BJ136" s="19">
        <f t="shared" ca="1" si="19"/>
        <v>1</v>
      </c>
      <c r="BK136" s="18">
        <f t="shared" ca="1" si="20"/>
        <v>4.1706384866213266</v>
      </c>
      <c r="BL136" s="17">
        <f t="shared" si="21"/>
        <v>4.0293778045361348</v>
      </c>
      <c r="BM136" s="17">
        <f t="shared" ca="1" si="22"/>
        <v>3.3842043740091854</v>
      </c>
      <c r="BN136" s="16">
        <f t="shared" si="23"/>
        <v>3.4041447318267779</v>
      </c>
      <c r="BO136" s="15"/>
      <c r="BP136" s="2"/>
    </row>
    <row r="137" spans="1:68" x14ac:dyDescent="0.2">
      <c r="A137">
        <v>6.2</v>
      </c>
      <c r="B137">
        <v>2.2999999999999998</v>
      </c>
      <c r="C137">
        <v>0.17429</v>
      </c>
      <c r="D137">
        <v>-0.14035</v>
      </c>
      <c r="E137">
        <v>8.3800000000000003E-3</v>
      </c>
      <c r="F137">
        <v>1.88988</v>
      </c>
      <c r="G137">
        <v>1.98753</v>
      </c>
      <c r="H137" s="15"/>
      <c r="I137" s="11">
        <f t="shared" si="17"/>
        <v>20.341207349081365</v>
      </c>
      <c r="J137" s="10">
        <f t="shared" si="18"/>
        <v>-16.521207349081365</v>
      </c>
      <c r="K137" s="6">
        <v>115</v>
      </c>
      <c r="L137" s="10">
        <v>2079.8884514435667</v>
      </c>
      <c r="M137" s="10">
        <v>1127.919947506562</v>
      </c>
      <c r="N137" s="10">
        <v>8.8145231846019243</v>
      </c>
      <c r="O137" s="10">
        <v>3.0593971047402775</v>
      </c>
      <c r="P137" s="10">
        <v>3.3807473169513615</v>
      </c>
      <c r="Q137" s="10">
        <v>0.1014976200246205</v>
      </c>
      <c r="R137" s="10">
        <v>3.0022243755308948</v>
      </c>
      <c r="S137" s="10">
        <v>22.315986959103078</v>
      </c>
      <c r="T137" s="14" t="s">
        <v>33</v>
      </c>
      <c r="U137" s="6">
        <v>3</v>
      </c>
      <c r="V137" s="14" t="s">
        <v>33</v>
      </c>
      <c r="W137" s="6">
        <v>3</v>
      </c>
      <c r="X137" s="14" t="s">
        <v>33</v>
      </c>
      <c r="Y137" s="6">
        <v>3</v>
      </c>
      <c r="Z137" s="14" t="s">
        <v>155</v>
      </c>
      <c r="AA137" s="9">
        <v>2</v>
      </c>
      <c r="AB137" s="7">
        <v>90.900251871990164</v>
      </c>
      <c r="AC137" s="6">
        <v>8.2253515255798249</v>
      </c>
      <c r="AD137" s="13">
        <v>0.87439660243001427</v>
      </c>
      <c r="AE137" s="8">
        <v>338.07473169513617</v>
      </c>
      <c r="AF137" s="6">
        <v>260.13269345637445</v>
      </c>
      <c r="AG137" s="6">
        <v>169.03736584756808</v>
      </c>
      <c r="AH137" s="6">
        <v>277.74439764688088</v>
      </c>
      <c r="AI137" s="6">
        <v>3.3308636361436714</v>
      </c>
      <c r="AJ137" s="6"/>
      <c r="AK137" s="6"/>
      <c r="AL137" s="6"/>
      <c r="AM137" s="6"/>
      <c r="AN137" s="6">
        <v>3.0593971047402775</v>
      </c>
      <c r="AO137" s="6">
        <v>1.1667064885647715</v>
      </c>
      <c r="AP137" s="6">
        <v>1</v>
      </c>
      <c r="AQ137" s="6">
        <v>111.47500000000001</v>
      </c>
      <c r="AR137" s="6"/>
      <c r="AS137" s="6"/>
      <c r="AT137" s="6">
        <v>1.4187149708171931</v>
      </c>
      <c r="AU137" s="6">
        <v>1</v>
      </c>
      <c r="AV137" s="10"/>
      <c r="AW137" s="13">
        <v>39.019904018456167</v>
      </c>
      <c r="AX137" s="1" t="s">
        <v>150</v>
      </c>
      <c r="AY137" s="17">
        <v>16.521207349081401</v>
      </c>
      <c r="AZ137" s="12">
        <v>100</v>
      </c>
      <c r="BA137" s="12">
        <v>0</v>
      </c>
      <c r="BB137" s="12">
        <v>0</v>
      </c>
      <c r="BC137" s="12">
        <v>100</v>
      </c>
      <c r="BD137" s="12">
        <v>0</v>
      </c>
      <c r="BE137" s="12">
        <v>0</v>
      </c>
      <c r="BF137" s="18">
        <v>90.900251871990164</v>
      </c>
      <c r="BG137" s="18">
        <v>8.2253515255798249</v>
      </c>
      <c r="BH137" s="18">
        <v>0.87439660243001427</v>
      </c>
      <c r="BI137" s="15"/>
      <c r="BJ137" s="19">
        <f t="shared" ca="1" si="19"/>
        <v>1</v>
      </c>
      <c r="BK137" s="18">
        <f t="shared" ca="1" si="20"/>
        <v>4.1506546566611888</v>
      </c>
      <c r="BL137" s="17">
        <f t="shared" si="21"/>
        <v>4.3360170022377149</v>
      </c>
      <c r="BM137" s="17">
        <f t="shared" ca="1" si="22"/>
        <v>3.4032375495070388</v>
      </c>
      <c r="BN137" s="16">
        <f t="shared" si="23"/>
        <v>3.4176319736456326</v>
      </c>
      <c r="BO137" s="15"/>
      <c r="BP137" s="2"/>
    </row>
    <row r="138" spans="1:68" x14ac:dyDescent="0.2">
      <c r="A138">
        <v>6.25</v>
      </c>
      <c r="B138">
        <v>2.2000000000000002</v>
      </c>
      <c r="C138">
        <v>0.17465</v>
      </c>
      <c r="D138">
        <v>-0.14080999999999999</v>
      </c>
      <c r="E138">
        <v>9.3399999999999993E-3</v>
      </c>
      <c r="F138">
        <v>1.8886000000000001</v>
      </c>
      <c r="G138">
        <v>1.9886299999999999</v>
      </c>
      <c r="H138" s="15"/>
      <c r="I138" s="11">
        <f t="shared" si="17"/>
        <v>20.50524934383202</v>
      </c>
      <c r="J138" s="10">
        <f t="shared" si="18"/>
        <v>-16.68524934383202</v>
      </c>
      <c r="K138" s="6">
        <v>115</v>
      </c>
      <c r="L138" s="10">
        <v>2098.7532808398919</v>
      </c>
      <c r="M138" s="10">
        <v>1136.5485564304465</v>
      </c>
      <c r="N138" s="10">
        <v>8.8856080489938751</v>
      </c>
      <c r="O138" s="10">
        <v>3.1543439114391139</v>
      </c>
      <c r="P138" s="10">
        <v>3.4793953378520293</v>
      </c>
      <c r="Q138" s="10">
        <v>9.8295363151415835E-2</v>
      </c>
      <c r="R138" s="10">
        <v>2.8250702667233418</v>
      </c>
      <c r="S138" s="10">
        <v>22.573015723119141</v>
      </c>
      <c r="T138" s="14" t="s">
        <v>33</v>
      </c>
      <c r="U138" s="6">
        <v>3</v>
      </c>
      <c r="V138" s="14" t="s">
        <v>33</v>
      </c>
      <c r="W138" s="6">
        <v>3</v>
      </c>
      <c r="X138" s="14" t="s">
        <v>33</v>
      </c>
      <c r="Y138" s="6">
        <v>3</v>
      </c>
      <c r="Z138" s="14" t="s">
        <v>155</v>
      </c>
      <c r="AA138" s="9">
        <v>2</v>
      </c>
      <c r="AB138" s="7">
        <v>86.114347087699429</v>
      </c>
      <c r="AC138" s="6">
        <v>12.499238321441652</v>
      </c>
      <c r="AD138" s="13">
        <v>1.3864145908589141</v>
      </c>
      <c r="AE138" s="8">
        <v>347.93953378520291</v>
      </c>
      <c r="AF138" s="6">
        <v>270.62864712725741</v>
      </c>
      <c r="AG138" s="6">
        <v>173.96976689260146</v>
      </c>
      <c r="AH138" s="6">
        <v>281.56952929629119</v>
      </c>
      <c r="AI138" s="6">
        <v>3.5397349643973639</v>
      </c>
      <c r="AJ138" s="6"/>
      <c r="AK138" s="6"/>
      <c r="AL138" s="6"/>
      <c r="AM138" s="6"/>
      <c r="AN138" s="6">
        <v>3.1543439114391139</v>
      </c>
      <c r="AO138" s="6">
        <v>1.182438422900256</v>
      </c>
      <c r="AP138" s="6">
        <v>1</v>
      </c>
      <c r="AQ138" s="6">
        <v>111.47500000000001</v>
      </c>
      <c r="AR138" s="6"/>
      <c r="AS138" s="6"/>
      <c r="AT138" s="6">
        <v>1.4625289394699095</v>
      </c>
      <c r="AU138" s="6">
        <v>1</v>
      </c>
      <c r="AV138" s="10"/>
      <c r="AW138" s="13">
        <v>40.594297069088611</v>
      </c>
      <c r="AX138" s="1" t="s">
        <v>150</v>
      </c>
      <c r="AY138" s="17">
        <v>16.685249343832002</v>
      </c>
      <c r="AZ138" s="12">
        <v>100</v>
      </c>
      <c r="BA138" s="12">
        <v>0</v>
      </c>
      <c r="BB138" s="12">
        <v>0</v>
      </c>
      <c r="BC138" s="12">
        <v>100</v>
      </c>
      <c r="BD138" s="12">
        <v>0</v>
      </c>
      <c r="BE138" s="12">
        <v>0</v>
      </c>
      <c r="BF138" s="18">
        <v>86.114347087699429</v>
      </c>
      <c r="BG138" s="18">
        <v>12.499238321441652</v>
      </c>
      <c r="BH138" s="18">
        <v>1.3864145908589141</v>
      </c>
      <c r="BI138" s="15"/>
      <c r="BJ138" s="19">
        <f t="shared" ca="1" si="19"/>
        <v>1</v>
      </c>
      <c r="BK138" s="18">
        <f t="shared" ca="1" si="20"/>
        <v>4.2761370531568543</v>
      </c>
      <c r="BL138" s="17">
        <f t="shared" si="21"/>
        <v>4.0450455486325785</v>
      </c>
      <c r="BM138" s="17">
        <f t="shared" ca="1" si="22"/>
        <v>3.3759853516941467</v>
      </c>
      <c r="BN138" s="16">
        <f t="shared" si="23"/>
        <v>3.393712649024756</v>
      </c>
      <c r="BO138" s="15"/>
      <c r="BP138" s="2"/>
    </row>
    <row r="139" spans="1:68" x14ac:dyDescent="0.2">
      <c r="A139">
        <v>6.3</v>
      </c>
      <c r="B139">
        <v>2.2999999999999998</v>
      </c>
      <c r="C139">
        <v>0.17466999999999999</v>
      </c>
      <c r="D139">
        <v>-0.14154</v>
      </c>
      <c r="E139">
        <v>1.014E-2</v>
      </c>
      <c r="F139">
        <v>1.8879300000000001</v>
      </c>
      <c r="G139">
        <v>1.9880800000000001</v>
      </c>
      <c r="H139" s="15"/>
      <c r="I139" s="11">
        <f t="shared" si="17"/>
        <v>20.669291338582674</v>
      </c>
      <c r="J139" s="10">
        <f t="shared" si="18"/>
        <v>-16.849291338582674</v>
      </c>
      <c r="K139" s="6">
        <v>115</v>
      </c>
      <c r="L139" s="10">
        <v>2117.618110236217</v>
      </c>
      <c r="M139" s="10">
        <v>1145.177165354331</v>
      </c>
      <c r="N139" s="10">
        <v>8.956692913385826</v>
      </c>
      <c r="O139" s="10">
        <v>3.1596187340334914</v>
      </c>
      <c r="P139" s="10">
        <v>3.4877545056145998</v>
      </c>
      <c r="Q139" s="10">
        <v>9.3213520722199517E-2</v>
      </c>
      <c r="R139" s="10">
        <v>2.6725940880341219</v>
      </c>
      <c r="S139" s="10">
        <v>22.787206359799196</v>
      </c>
      <c r="T139" s="14" t="s">
        <v>33</v>
      </c>
      <c r="U139" s="6">
        <v>3</v>
      </c>
      <c r="V139" s="14" t="s">
        <v>33</v>
      </c>
      <c r="W139" s="6">
        <v>3</v>
      </c>
      <c r="X139" s="14" t="s">
        <v>33</v>
      </c>
      <c r="Y139" s="6">
        <v>3</v>
      </c>
      <c r="Z139" s="14" t="s">
        <v>33</v>
      </c>
      <c r="AA139" s="9">
        <v>3</v>
      </c>
      <c r="AB139" s="7">
        <v>82.686375387801462</v>
      </c>
      <c r="AC139" s="6">
        <v>15.630203039880911</v>
      </c>
      <c r="AD139" s="13">
        <v>1.6834215723176338</v>
      </c>
      <c r="AE139" s="8">
        <v>348.77545056145993</v>
      </c>
      <c r="AF139" s="6">
        <v>270.50238278189363</v>
      </c>
      <c r="AG139" s="6">
        <v>174.38772528073</v>
      </c>
      <c r="AH139" s="6">
        <v>284.51341946907502</v>
      </c>
      <c r="AI139" s="6">
        <v>3.7416830504761358</v>
      </c>
      <c r="AJ139" s="6"/>
      <c r="AK139" s="6"/>
      <c r="AL139" s="6"/>
      <c r="AM139" s="6"/>
      <c r="AN139" s="6">
        <v>3.1596187340334914</v>
      </c>
      <c r="AO139" s="6">
        <v>1.1788135843182308</v>
      </c>
      <c r="AP139" s="6">
        <v>1</v>
      </c>
      <c r="AQ139" s="6">
        <v>111.47500000000001</v>
      </c>
      <c r="AR139" s="6"/>
      <c r="AS139" s="6"/>
      <c r="AT139" s="6">
        <v>1.445818577320733</v>
      </c>
      <c r="AU139" s="6">
        <v>1</v>
      </c>
      <c r="AV139" s="10"/>
      <c r="AW139" s="13">
        <v>40.575357417284046</v>
      </c>
      <c r="AX139" s="1" t="s">
        <v>150</v>
      </c>
      <c r="AY139" s="17">
        <v>16.849291338582699</v>
      </c>
      <c r="AZ139" s="12">
        <v>100</v>
      </c>
      <c r="BA139" s="12">
        <v>0</v>
      </c>
      <c r="BB139" s="12">
        <v>0</v>
      </c>
      <c r="BC139" s="12">
        <v>100</v>
      </c>
      <c r="BD139" s="12">
        <v>0</v>
      </c>
      <c r="BE139" s="12">
        <v>0</v>
      </c>
      <c r="BF139" s="18">
        <v>82.686375387801462</v>
      </c>
      <c r="BG139" s="18">
        <v>15.630203039880911</v>
      </c>
      <c r="BH139" s="18">
        <v>1.6834215723176338</v>
      </c>
      <c r="BI139" s="15"/>
      <c r="BJ139" s="19">
        <f t="shared" ca="1" si="19"/>
        <v>1</v>
      </c>
      <c r="BK139" s="18">
        <f t="shared" ca="1" si="20"/>
        <v>4.2420431073561407</v>
      </c>
      <c r="BL139" s="17">
        <f t="shared" si="21"/>
        <v>3.8376127674314837</v>
      </c>
      <c r="BM139" s="17">
        <f t="shared" ca="1" si="22"/>
        <v>3.366603046737414</v>
      </c>
      <c r="BN139" s="16">
        <f t="shared" si="23"/>
        <v>3.3810027625464381</v>
      </c>
      <c r="BO139" s="15"/>
      <c r="BP139" s="2"/>
    </row>
    <row r="140" spans="1:68" x14ac:dyDescent="0.2">
      <c r="A140">
        <v>6.35</v>
      </c>
      <c r="B140">
        <v>2.2999999999999998</v>
      </c>
      <c r="C140">
        <v>0.17479</v>
      </c>
      <c r="D140">
        <v>-0.14136000000000001</v>
      </c>
      <c r="E140">
        <v>1.102E-2</v>
      </c>
      <c r="F140">
        <v>1.88453</v>
      </c>
      <c r="G140">
        <v>1.9892300000000001</v>
      </c>
      <c r="H140" s="15"/>
      <c r="I140" s="11">
        <f t="shared" si="17"/>
        <v>20.833333333333332</v>
      </c>
      <c r="J140" s="10">
        <f t="shared" si="18"/>
        <v>-17.013333333333332</v>
      </c>
      <c r="K140" s="6">
        <v>115</v>
      </c>
      <c r="L140" s="10">
        <v>2136.4829396325426</v>
      </c>
      <c r="M140" s="10">
        <v>1153.8057742782157</v>
      </c>
      <c r="N140" s="10">
        <v>9.0277777777777786</v>
      </c>
      <c r="O140" s="10">
        <v>3.1912676695997728</v>
      </c>
      <c r="P140" s="10">
        <v>3.5227962208658932</v>
      </c>
      <c r="Q140" s="10">
        <v>9.4466577759540413E-2</v>
      </c>
      <c r="R140" s="10">
        <v>2.6815793999097908</v>
      </c>
      <c r="S140" s="10">
        <v>23.022816060147257</v>
      </c>
      <c r="T140" s="14" t="s">
        <v>33</v>
      </c>
      <c r="U140" s="6">
        <v>3</v>
      </c>
      <c r="V140" s="14" t="s">
        <v>33</v>
      </c>
      <c r="W140" s="6">
        <v>3</v>
      </c>
      <c r="X140" s="14" t="s">
        <v>33</v>
      </c>
      <c r="Y140" s="6">
        <v>3</v>
      </c>
      <c r="Z140" s="14" t="s">
        <v>33</v>
      </c>
      <c r="AA140" s="9">
        <v>3</v>
      </c>
      <c r="AB140" s="7">
        <v>82.667142166052074</v>
      </c>
      <c r="AC140" s="6">
        <v>15.647914062184029</v>
      </c>
      <c r="AD140" s="13">
        <v>1.684943771763892</v>
      </c>
      <c r="AE140" s="8">
        <v>352.27962208658931</v>
      </c>
      <c r="AF140" s="6">
        <v>273.51524167049729</v>
      </c>
      <c r="AG140" s="6">
        <v>176.13981104329466</v>
      </c>
      <c r="AH140" s="6">
        <v>287.89793038017211</v>
      </c>
      <c r="AI140" s="6">
        <v>3.7291455924580879</v>
      </c>
      <c r="AJ140" s="6"/>
      <c r="AK140" s="6"/>
      <c r="AL140" s="6"/>
      <c r="AM140" s="6"/>
      <c r="AN140" s="6">
        <v>3.1912676695997728</v>
      </c>
      <c r="AO140" s="6">
        <v>1.1911686831923722</v>
      </c>
      <c r="AP140" s="6">
        <v>1</v>
      </c>
      <c r="AQ140" s="6">
        <v>111.47500000000001</v>
      </c>
      <c r="AR140" s="6"/>
      <c r="AS140" s="6"/>
      <c r="AT140" s="6">
        <v>1.4468930783696221</v>
      </c>
      <c r="AU140" s="6">
        <v>1</v>
      </c>
      <c r="AV140" s="10"/>
      <c r="AW140" s="13">
        <v>41.027286250574598</v>
      </c>
      <c r="AX140" s="1" t="s">
        <v>150</v>
      </c>
      <c r="AY140" s="17">
        <v>17.0133333333333</v>
      </c>
      <c r="AZ140" s="12">
        <v>100</v>
      </c>
      <c r="BA140" s="12">
        <v>0</v>
      </c>
      <c r="BB140" s="12">
        <v>0</v>
      </c>
      <c r="BC140" s="12">
        <v>100</v>
      </c>
      <c r="BD140" s="12">
        <v>0</v>
      </c>
      <c r="BE140" s="12">
        <v>0</v>
      </c>
      <c r="BF140" s="18">
        <v>82.667142166052074</v>
      </c>
      <c r="BG140" s="18">
        <v>15.647914062184029</v>
      </c>
      <c r="BH140" s="18">
        <v>1.684943771763892</v>
      </c>
      <c r="BI140" s="15"/>
      <c r="BJ140" s="19">
        <f t="shared" ca="1" si="19"/>
        <v>1</v>
      </c>
      <c r="BK140" s="18">
        <f t="shared" ca="1" si="20"/>
        <v>4.2547104647402438</v>
      </c>
      <c r="BL140" s="17">
        <f t="shared" si="21"/>
        <v>3.8486237766399145</v>
      </c>
      <c r="BM140" s="17">
        <f t="shared" ca="1" si="22"/>
        <v>3.366176972556278</v>
      </c>
      <c r="BN140" s="16">
        <f t="shared" si="23"/>
        <v>3.3779228082425088</v>
      </c>
      <c r="BO140" s="15"/>
      <c r="BP140" s="2"/>
    </row>
    <row r="141" spans="1:68" x14ac:dyDescent="0.2">
      <c r="A141">
        <v>6.4</v>
      </c>
      <c r="B141">
        <v>2.2999999999999998</v>
      </c>
      <c r="C141">
        <v>0.17499000000000001</v>
      </c>
      <c r="D141">
        <v>-0.14072999999999999</v>
      </c>
      <c r="E141">
        <v>1.204E-2</v>
      </c>
      <c r="F141">
        <v>1.8809800000000001</v>
      </c>
      <c r="G141">
        <v>1.98838</v>
      </c>
      <c r="H141" s="15"/>
      <c r="I141" s="11">
        <f t="shared" ref="I141:I204" si="24">IF(A141="(m)",0,A141/0.3048)</f>
        <v>20.99737532808399</v>
      </c>
      <c r="J141" s="10">
        <f t="shared" ref="J141:J204" si="25">$J$7-I141</f>
        <v>-17.17737532808399</v>
      </c>
      <c r="K141" s="6">
        <v>115</v>
      </c>
      <c r="L141" s="10">
        <v>2155.3477690288682</v>
      </c>
      <c r="M141" s="10">
        <v>1162.4343832021004</v>
      </c>
      <c r="N141" s="10">
        <v>9.0988626421697276</v>
      </c>
      <c r="O141" s="10">
        <v>3.2440158955435718</v>
      </c>
      <c r="P141" s="10">
        <v>3.5794769868991381</v>
      </c>
      <c r="Q141" s="10">
        <v>9.8852277390234E-2</v>
      </c>
      <c r="R141" s="10">
        <v>2.7616402550437584</v>
      </c>
      <c r="S141" s="10">
        <v>23.29590912191432</v>
      </c>
      <c r="T141" s="14" t="s">
        <v>33</v>
      </c>
      <c r="U141" s="6">
        <v>3</v>
      </c>
      <c r="V141" s="14" t="s">
        <v>33</v>
      </c>
      <c r="W141" s="6">
        <v>3</v>
      </c>
      <c r="X141" s="14" t="s">
        <v>33</v>
      </c>
      <c r="Y141" s="6">
        <v>3</v>
      </c>
      <c r="Z141" s="14" t="s">
        <v>33</v>
      </c>
      <c r="AA141" s="9">
        <v>3</v>
      </c>
      <c r="AB141" s="7">
        <v>84.081896547952809</v>
      </c>
      <c r="AC141" s="6">
        <v>14.349235226803927</v>
      </c>
      <c r="AD141" s="13">
        <v>1.5688682252432582</v>
      </c>
      <c r="AE141" s="8">
        <v>357.94769868991381</v>
      </c>
      <c r="AF141" s="6">
        <v>279.0738712393304</v>
      </c>
      <c r="AG141" s="6">
        <v>178.9738493449569</v>
      </c>
      <c r="AH141" s="6">
        <v>292.0535275833173</v>
      </c>
      <c r="AI141" s="6">
        <v>3.6210364408385076</v>
      </c>
      <c r="AJ141" s="6"/>
      <c r="AK141" s="6"/>
      <c r="AL141" s="6"/>
      <c r="AM141" s="6"/>
      <c r="AN141" s="6">
        <v>3.2440158955435718</v>
      </c>
      <c r="AO141" s="6">
        <v>1.212927963164552</v>
      </c>
      <c r="AP141" s="6">
        <v>1</v>
      </c>
      <c r="AQ141" s="6">
        <v>111.47500000000001</v>
      </c>
      <c r="AR141" s="6"/>
      <c r="AS141" s="6"/>
      <c r="AT141" s="6">
        <v>1.4619454555227747</v>
      </c>
      <c r="AU141" s="6">
        <v>1</v>
      </c>
      <c r="AV141" s="10"/>
      <c r="AW141" s="13">
        <v>41.861080685899566</v>
      </c>
      <c r="AX141" s="1" t="s">
        <v>150</v>
      </c>
      <c r="AY141" s="17">
        <v>17.177375328084</v>
      </c>
      <c r="AZ141" s="12">
        <v>100</v>
      </c>
      <c r="BA141" s="12">
        <v>0</v>
      </c>
      <c r="BB141" s="12">
        <v>0</v>
      </c>
      <c r="BC141" s="12">
        <v>100</v>
      </c>
      <c r="BD141" s="12">
        <v>0</v>
      </c>
      <c r="BE141" s="12">
        <v>0</v>
      </c>
      <c r="BF141" s="18">
        <v>84.081896547952809</v>
      </c>
      <c r="BG141" s="18">
        <v>14.349235226803927</v>
      </c>
      <c r="BH141" s="18">
        <v>1.5688682252432582</v>
      </c>
      <c r="BI141" s="15"/>
      <c r="BJ141" s="19">
        <f t="shared" ca="1" si="19"/>
        <v>1</v>
      </c>
      <c r="BK141" s="18">
        <f t="shared" ca="1" si="20"/>
        <v>4.3044203415475568</v>
      </c>
      <c r="BL141" s="17">
        <f t="shared" si="21"/>
        <v>3.951241298566166</v>
      </c>
      <c r="BM141" s="17">
        <f t="shared" ca="1" si="22"/>
        <v>3.3680707787623989</v>
      </c>
      <c r="BN141" s="16">
        <f t="shared" si="23"/>
        <v>3.3781382072755139</v>
      </c>
      <c r="BO141" s="15"/>
      <c r="BP141" s="2"/>
    </row>
    <row r="142" spans="1:68" x14ac:dyDescent="0.2">
      <c r="A142">
        <v>6.45</v>
      </c>
      <c r="B142">
        <v>2.2999999999999998</v>
      </c>
      <c r="C142">
        <v>0.17538000000000001</v>
      </c>
      <c r="D142">
        <v>-0.14011999999999999</v>
      </c>
      <c r="E142">
        <v>1.2959999999999999E-2</v>
      </c>
      <c r="F142">
        <v>1.8837999999999999</v>
      </c>
      <c r="G142">
        <v>1.9925299999999999</v>
      </c>
      <c r="H142" s="15"/>
      <c r="I142" s="11">
        <f t="shared" si="24"/>
        <v>21.161417322834644</v>
      </c>
      <c r="J142" s="10">
        <f t="shared" si="25"/>
        <v>-17.341417322834644</v>
      </c>
      <c r="K142" s="6">
        <v>115</v>
      </c>
      <c r="L142" s="10">
        <v>2174.2125984251934</v>
      </c>
      <c r="M142" s="10">
        <v>1171.0629921259849</v>
      </c>
      <c r="N142" s="10">
        <v>9.1699475065616785</v>
      </c>
      <c r="O142" s="10">
        <v>3.346874936133978</v>
      </c>
      <c r="P142" s="10">
        <v>3.6858830244329659</v>
      </c>
      <c r="Q142" s="10">
        <v>0.10309874846122294</v>
      </c>
      <c r="R142" s="10">
        <v>2.7971248077544075</v>
      </c>
      <c r="S142" s="10">
        <v>23.542228354096387</v>
      </c>
      <c r="T142" s="14" t="s">
        <v>33</v>
      </c>
      <c r="U142" s="6">
        <v>3</v>
      </c>
      <c r="V142" s="14" t="s">
        <v>33</v>
      </c>
      <c r="W142" s="6">
        <v>3</v>
      </c>
      <c r="X142" s="14" t="s">
        <v>33</v>
      </c>
      <c r="Y142" s="6">
        <v>3</v>
      </c>
      <c r="Z142" s="14" t="s">
        <v>33</v>
      </c>
      <c r="AA142" s="9">
        <v>3</v>
      </c>
      <c r="AB142" s="7">
        <v>84.065672451912235</v>
      </c>
      <c r="AC142" s="6">
        <v>14.364079455849108</v>
      </c>
      <c r="AD142" s="13">
        <v>1.5702480922386599</v>
      </c>
      <c r="AE142" s="8">
        <v>368.58830244329658</v>
      </c>
      <c r="AF142" s="6">
        <v>290.48253274940868</v>
      </c>
      <c r="AG142" s="6">
        <v>184.29415122164829</v>
      </c>
      <c r="AH142" s="6">
        <v>295.65834886357118</v>
      </c>
      <c r="AI142" s="6">
        <v>3.5750996781685322</v>
      </c>
      <c r="AJ142" s="6"/>
      <c r="AK142" s="6"/>
      <c r="AL142" s="6"/>
      <c r="AM142" s="6"/>
      <c r="AN142" s="6">
        <v>3.346874936133978</v>
      </c>
      <c r="AO142" s="6">
        <v>1.2431026422746823</v>
      </c>
      <c r="AP142" s="6">
        <v>1</v>
      </c>
      <c r="AQ142" s="6">
        <v>111.47500000000001</v>
      </c>
      <c r="AR142" s="6"/>
      <c r="AS142" s="6"/>
      <c r="AT142" s="6">
        <v>1.5085850533706007</v>
      </c>
      <c r="AU142" s="6">
        <v>1</v>
      </c>
      <c r="AV142" s="10"/>
      <c r="AW142" s="13">
        <v>43.5723799124113</v>
      </c>
      <c r="AX142" s="1" t="s">
        <v>150</v>
      </c>
      <c r="AY142" s="17">
        <v>17.341417322834602</v>
      </c>
      <c r="AZ142" s="12">
        <v>100</v>
      </c>
      <c r="BA142" s="12">
        <v>0</v>
      </c>
      <c r="BB142" s="12">
        <v>0</v>
      </c>
      <c r="BC142" s="12">
        <v>100</v>
      </c>
      <c r="BD142" s="12">
        <v>0</v>
      </c>
      <c r="BE142" s="12">
        <v>0</v>
      </c>
      <c r="BF142" s="18">
        <v>84.065672451912235</v>
      </c>
      <c r="BG142" s="18">
        <v>14.364079455849108</v>
      </c>
      <c r="BH142" s="18">
        <v>1.5702480922386599</v>
      </c>
      <c r="BI142" s="15"/>
      <c r="BJ142" s="19">
        <f t="shared" ca="1" si="19"/>
        <v>1</v>
      </c>
      <c r="BK142" s="18">
        <f t="shared" ca="1" si="20"/>
        <v>4.4383209830625203</v>
      </c>
      <c r="BL142" s="17">
        <f t="shared" si="21"/>
        <v>3.9672030098114894</v>
      </c>
      <c r="BM142" s="17">
        <f t="shared" ca="1" si="22"/>
        <v>3.3578236743505014</v>
      </c>
      <c r="BN142" s="16">
        <f t="shared" si="23"/>
        <v>3.3698054541424929</v>
      </c>
      <c r="BO142" s="15"/>
      <c r="BP142" s="2"/>
    </row>
    <row r="143" spans="1:68" x14ac:dyDescent="0.2">
      <c r="A143">
        <v>6.5</v>
      </c>
      <c r="B143">
        <v>2.2999999999999998</v>
      </c>
      <c r="C143">
        <v>0.17505999999999999</v>
      </c>
      <c r="D143">
        <v>-0.14088000000000001</v>
      </c>
      <c r="E143">
        <v>1.303E-2</v>
      </c>
      <c r="F143">
        <v>1.88185</v>
      </c>
      <c r="G143">
        <v>1.9910300000000001</v>
      </c>
      <c r="H143" s="15"/>
      <c r="I143" s="11">
        <f t="shared" si="24"/>
        <v>21.325459317585302</v>
      </c>
      <c r="J143" s="10">
        <f t="shared" si="25"/>
        <v>-17.505459317585302</v>
      </c>
      <c r="K143" s="6">
        <v>115</v>
      </c>
      <c r="L143" s="10">
        <v>2193.077427821519</v>
      </c>
      <c r="M143" s="10">
        <v>1179.6916010498696</v>
      </c>
      <c r="N143" s="10">
        <v>9.2410323709536311</v>
      </c>
      <c r="O143" s="10">
        <v>3.262477774623898</v>
      </c>
      <c r="P143" s="10">
        <v>3.6017557431251026</v>
      </c>
      <c r="Q143" s="10">
        <v>9.7808063192449779E-2</v>
      </c>
      <c r="R143" s="10">
        <v>2.7155662451331457</v>
      </c>
      <c r="S143" s="10">
        <v>23.560970034805891</v>
      </c>
      <c r="T143" s="14" t="s">
        <v>33</v>
      </c>
      <c r="U143" s="6">
        <v>3</v>
      </c>
      <c r="V143" s="14" t="s">
        <v>33</v>
      </c>
      <c r="W143" s="6">
        <v>3</v>
      </c>
      <c r="X143" s="14" t="s">
        <v>33</v>
      </c>
      <c r="Y143" s="6">
        <v>3</v>
      </c>
      <c r="Z143" s="14" t="s">
        <v>155</v>
      </c>
      <c r="AA143" s="9">
        <v>2</v>
      </c>
      <c r="AB143" s="7">
        <v>82.945571178728585</v>
      </c>
      <c r="AC143" s="6">
        <v>15.391667021323443</v>
      </c>
      <c r="AD143" s="13">
        <v>1.6627617999479747</v>
      </c>
      <c r="AE143" s="8">
        <v>360.17557431251026</v>
      </c>
      <c r="AF143" s="6">
        <v>279.47550968987622</v>
      </c>
      <c r="AG143" s="6">
        <v>180.08778715625513</v>
      </c>
      <c r="AH143" s="6">
        <v>294.58157479924648</v>
      </c>
      <c r="AI143" s="6">
        <v>3.6824732292655575</v>
      </c>
      <c r="AJ143" s="6"/>
      <c r="AK143" s="6"/>
      <c r="AL143" s="6"/>
      <c r="AM143" s="6"/>
      <c r="AN143" s="6">
        <v>3.262477774623898</v>
      </c>
      <c r="AO143" s="6">
        <v>1.222890483867987</v>
      </c>
      <c r="AP143" s="6">
        <v>1</v>
      </c>
      <c r="AQ143" s="6">
        <v>111.47500000000001</v>
      </c>
      <c r="AR143" s="6"/>
      <c r="AS143" s="6"/>
      <c r="AT143" s="6">
        <v>1.4334054364196755</v>
      </c>
      <c r="AU143" s="6">
        <v>1</v>
      </c>
      <c r="AV143" s="10"/>
      <c r="AW143" s="13">
        <v>41.921326453481427</v>
      </c>
      <c r="AX143" s="1" t="s">
        <v>150</v>
      </c>
      <c r="AY143" s="17">
        <v>17.505459317585299</v>
      </c>
      <c r="AZ143" s="12">
        <v>100</v>
      </c>
      <c r="BA143" s="12">
        <v>0</v>
      </c>
      <c r="BB143" s="12">
        <v>0</v>
      </c>
      <c r="BC143" s="12">
        <v>100</v>
      </c>
      <c r="BD143" s="12">
        <v>0</v>
      </c>
      <c r="BE143" s="12">
        <v>0</v>
      </c>
      <c r="BF143" s="18">
        <v>82.945571178728585</v>
      </c>
      <c r="BG143" s="18">
        <v>15.391667021323443</v>
      </c>
      <c r="BH143" s="18">
        <v>1.6627617999479747</v>
      </c>
      <c r="BI143" s="15"/>
      <c r="BJ143" s="19">
        <f t="shared" ca="1" si="19"/>
        <v>1</v>
      </c>
      <c r="BK143" s="18">
        <f t="shared" ca="1" si="20"/>
        <v>4.2472405957367467</v>
      </c>
      <c r="BL143" s="17">
        <f t="shared" si="21"/>
        <v>3.9041752491648678</v>
      </c>
      <c r="BM143" s="17">
        <f t="shared" ca="1" si="22"/>
        <v>3.370162461760946</v>
      </c>
      <c r="BN143" s="16">
        <f t="shared" si="23"/>
        <v>3.3722025952022512</v>
      </c>
      <c r="BO143" s="15"/>
      <c r="BP143" s="2"/>
    </row>
    <row r="144" spans="1:68" x14ac:dyDescent="0.2">
      <c r="A144">
        <v>6.55</v>
      </c>
      <c r="B144">
        <v>2.2999999999999998</v>
      </c>
      <c r="C144">
        <v>0.17413000000000001</v>
      </c>
      <c r="D144">
        <v>-0.14196</v>
      </c>
      <c r="E144">
        <v>1.418E-2</v>
      </c>
      <c r="F144">
        <v>1.87775</v>
      </c>
      <c r="G144">
        <v>1.99038</v>
      </c>
      <c r="H144" s="15"/>
      <c r="I144" s="11">
        <f t="shared" si="24"/>
        <v>21.489501312335957</v>
      </c>
      <c r="J144" s="10">
        <f t="shared" si="25"/>
        <v>-17.669501312335957</v>
      </c>
      <c r="K144" s="6">
        <v>115</v>
      </c>
      <c r="L144" s="10">
        <v>2211.9422572178441</v>
      </c>
      <c r="M144" s="10">
        <v>1188.3202099737541</v>
      </c>
      <c r="N144" s="10">
        <v>9.3121172353455801</v>
      </c>
      <c r="O144" s="10">
        <v>3.017198523985241</v>
      </c>
      <c r="P144" s="10">
        <v>3.3609102386657228</v>
      </c>
      <c r="Q144" s="10">
        <v>9.0289720968403833E-2</v>
      </c>
      <c r="R144" s="10">
        <v>2.686466300993767</v>
      </c>
      <c r="S144" s="10">
        <v>23.868869075033466</v>
      </c>
      <c r="T144" s="14" t="s">
        <v>33</v>
      </c>
      <c r="U144" s="6">
        <v>3</v>
      </c>
      <c r="V144" s="14" t="s">
        <v>33</v>
      </c>
      <c r="W144" s="6">
        <v>3</v>
      </c>
      <c r="X144" s="14" t="s">
        <v>33</v>
      </c>
      <c r="Y144" s="6">
        <v>3</v>
      </c>
      <c r="Z144" s="14" t="s">
        <v>155</v>
      </c>
      <c r="AA144" s="9">
        <v>2</v>
      </c>
      <c r="AB144" s="7">
        <v>84.577491233366274</v>
      </c>
      <c r="AC144" s="6">
        <v>13.896358855695539</v>
      </c>
      <c r="AD144" s="13">
        <v>1.5261499109381829</v>
      </c>
      <c r="AE144" s="8">
        <v>336.0910238665723</v>
      </c>
      <c r="AF144" s="6">
        <v>250.03104861251825</v>
      </c>
      <c r="AG144" s="6">
        <v>168.04551193328615</v>
      </c>
      <c r="AH144" s="6">
        <v>299.4531807021508</v>
      </c>
      <c r="AI144" s="6">
        <v>3.7223619727896229</v>
      </c>
      <c r="AJ144" s="6"/>
      <c r="AK144" s="6"/>
      <c r="AL144" s="6"/>
      <c r="AM144" s="6"/>
      <c r="AN144" s="6">
        <v>3.017198523985241</v>
      </c>
      <c r="AO144" s="6">
        <v>1.1713056980140466</v>
      </c>
      <c r="AP144" s="6">
        <v>1</v>
      </c>
      <c r="AQ144" s="6">
        <v>111.47500000000001</v>
      </c>
      <c r="AR144" s="6"/>
      <c r="AS144" s="6"/>
      <c r="AT144" s="6">
        <v>1.2620068812681104</v>
      </c>
      <c r="AU144" s="6">
        <v>1</v>
      </c>
      <c r="AV144" s="10"/>
      <c r="AW144" s="13">
        <v>37.504657291877741</v>
      </c>
      <c r="AX144" s="1" t="s">
        <v>150</v>
      </c>
      <c r="AY144" s="17">
        <v>17.669501312335999</v>
      </c>
      <c r="AZ144" s="12">
        <v>100</v>
      </c>
      <c r="BA144" s="12">
        <v>0</v>
      </c>
      <c r="BB144" s="12">
        <v>0</v>
      </c>
      <c r="BC144" s="12">
        <v>100</v>
      </c>
      <c r="BD144" s="12">
        <v>0</v>
      </c>
      <c r="BE144" s="12">
        <v>0</v>
      </c>
      <c r="BF144" s="18">
        <v>84.577491233366274</v>
      </c>
      <c r="BG144" s="18">
        <v>13.896358855695539</v>
      </c>
      <c r="BH144" s="18">
        <v>1.5261499109381829</v>
      </c>
      <c r="BI144" s="15"/>
      <c r="BJ144" s="19">
        <f t="shared" ref="BJ144:BJ207" ca="1" si="26">IF((0.381*BM144)+(0.05*(M144/2116.217)-0.15)&lt;1,(0.381*BM144)+(0.05*(M144/2116.217)-0.15),1)</f>
        <v>1</v>
      </c>
      <c r="BK144" s="18">
        <f t="shared" ref="BK144:BK207" ca="1" si="27">((P144-(L144/2000))/1.06)*(1.06/(M144/2000))^BJ144</f>
        <v>3.7951708489525808</v>
      </c>
      <c r="BL144" s="17">
        <f t="shared" ref="BL144:BL207" si="28">(Q144/(P144-(L144/2000)))*100</f>
        <v>4.0040868760367321</v>
      </c>
      <c r="BM144" s="17">
        <f t="shared" ref="BM144:BM207" ca="1" si="29">SQRT(((3.47-LOG(BK144))^2)+((LOG(BL144)+1.22)^2))</f>
        <v>3.4173180232612461</v>
      </c>
      <c r="BN144" s="16">
        <f t="shared" ref="BN144:BN207" si="30">SQRT(((3.47-LOG(P144/1.06))^2)+((LOG(R144)+1.22)^2))</f>
        <v>3.3961542040611219</v>
      </c>
      <c r="BO144" s="15"/>
      <c r="BP144" s="2"/>
    </row>
    <row r="145" spans="1:68" x14ac:dyDescent="0.2">
      <c r="A145">
        <v>6.6</v>
      </c>
      <c r="B145">
        <v>2.2999999999999998</v>
      </c>
      <c r="C145">
        <v>0.17407</v>
      </c>
      <c r="D145">
        <v>-0.14268</v>
      </c>
      <c r="E145">
        <v>1.502E-2</v>
      </c>
      <c r="F145">
        <v>1.8795500000000001</v>
      </c>
      <c r="G145">
        <v>1.9892799999999999</v>
      </c>
      <c r="H145" s="15"/>
      <c r="I145" s="11">
        <f t="shared" si="24"/>
        <v>21.653543307086611</v>
      </c>
      <c r="J145" s="10">
        <f t="shared" si="25"/>
        <v>-17.833543307086611</v>
      </c>
      <c r="K145" s="6">
        <v>115</v>
      </c>
      <c r="L145" s="10">
        <v>2230.8070866141693</v>
      </c>
      <c r="M145" s="10">
        <v>1196.9488188976386</v>
      </c>
      <c r="N145" s="10">
        <v>9.3832020997375309</v>
      </c>
      <c r="O145" s="10">
        <v>3.0013740562021005</v>
      </c>
      <c r="P145" s="10">
        <v>3.3483243333091846</v>
      </c>
      <c r="Q145" s="10">
        <v>8.5277492819039874E-2</v>
      </c>
      <c r="R145" s="10">
        <v>2.5468707427980615</v>
      </c>
      <c r="S145" s="10">
        <v>24.093769243547523</v>
      </c>
      <c r="T145" s="14" t="s">
        <v>33</v>
      </c>
      <c r="U145" s="6">
        <v>3</v>
      </c>
      <c r="V145" s="14" t="s">
        <v>33</v>
      </c>
      <c r="W145" s="6">
        <v>3</v>
      </c>
      <c r="X145" s="14" t="s">
        <v>33</v>
      </c>
      <c r="Y145" s="6">
        <v>3</v>
      </c>
      <c r="Z145" s="14" t="s">
        <v>155</v>
      </c>
      <c r="AA145" s="9">
        <v>2</v>
      </c>
      <c r="AB145" s="7">
        <v>81.62144674667951</v>
      </c>
      <c r="AC145" s="6">
        <v>16.613021175956007</v>
      </c>
      <c r="AD145" s="13">
        <v>1.7655320773644891</v>
      </c>
      <c r="AE145" s="8">
        <v>334.83243333091843</v>
      </c>
      <c r="AF145" s="6">
        <v>247.44065801784757</v>
      </c>
      <c r="AG145" s="6">
        <v>167.41621666545922</v>
      </c>
      <c r="AH145" s="6">
        <v>302.61738124409129</v>
      </c>
      <c r="AI145" s="6">
        <v>3.9263869312086594</v>
      </c>
      <c r="AJ145" s="6"/>
      <c r="AK145" s="6"/>
      <c r="AL145" s="6"/>
      <c r="AM145" s="6"/>
      <c r="AN145" s="6">
        <v>3.0013740562021005</v>
      </c>
      <c r="AO145" s="6">
        <v>1.1634981719063748</v>
      </c>
      <c r="AP145" s="6">
        <v>1</v>
      </c>
      <c r="AQ145" s="6">
        <v>111.47500000000001</v>
      </c>
      <c r="AR145" s="6"/>
      <c r="AS145" s="6"/>
      <c r="AT145" s="6">
        <v>1.2354279847822591</v>
      </c>
      <c r="AU145" s="6">
        <v>1</v>
      </c>
      <c r="AV145" s="10"/>
      <c r="AW145" s="13">
        <v>37.116098702677135</v>
      </c>
      <c r="AX145" s="1" t="s">
        <v>150</v>
      </c>
      <c r="AY145" s="17">
        <v>17.8335433070866</v>
      </c>
      <c r="AZ145" s="12">
        <v>100</v>
      </c>
      <c r="BA145" s="12">
        <v>0</v>
      </c>
      <c r="BB145" s="12">
        <v>0</v>
      </c>
      <c r="BC145" s="12">
        <v>100</v>
      </c>
      <c r="BD145" s="12">
        <v>0</v>
      </c>
      <c r="BE145" s="12">
        <v>0</v>
      </c>
      <c r="BF145" s="18">
        <v>81.62144674667951</v>
      </c>
      <c r="BG145" s="18">
        <v>16.613021175956007</v>
      </c>
      <c r="BH145" s="18">
        <v>1.7655320773644891</v>
      </c>
      <c r="BI145" s="15"/>
      <c r="BJ145" s="19">
        <f t="shared" ca="1" si="26"/>
        <v>1</v>
      </c>
      <c r="BK145" s="18">
        <f t="shared" ca="1" si="27"/>
        <v>3.7310213348279451</v>
      </c>
      <c r="BL145" s="17">
        <f t="shared" si="28"/>
        <v>3.8191006685445243</v>
      </c>
      <c r="BM145" s="17">
        <f t="shared" ca="1" si="29"/>
        <v>3.4126919463476271</v>
      </c>
      <c r="BN145" s="16">
        <f t="shared" si="30"/>
        <v>3.3863904173818553</v>
      </c>
      <c r="BO145" s="15"/>
      <c r="BP145" s="2"/>
    </row>
    <row r="146" spans="1:68" x14ac:dyDescent="0.2">
      <c r="A146">
        <v>6.65</v>
      </c>
      <c r="B146">
        <v>2.2000000000000002</v>
      </c>
      <c r="C146">
        <v>0.17394999999999999</v>
      </c>
      <c r="D146">
        <v>-0.14301</v>
      </c>
      <c r="E146">
        <v>1.592E-2</v>
      </c>
      <c r="F146">
        <v>1.8760300000000001</v>
      </c>
      <c r="G146">
        <v>1.99065</v>
      </c>
      <c r="H146" s="15"/>
      <c r="I146" s="11">
        <f t="shared" si="24"/>
        <v>21.817585301837269</v>
      </c>
      <c r="J146" s="10">
        <f t="shared" si="25"/>
        <v>-17.997585301837269</v>
      </c>
      <c r="K146" s="6">
        <v>115</v>
      </c>
      <c r="L146" s="10">
        <v>2249.6719160104949</v>
      </c>
      <c r="M146" s="10">
        <v>1205.5774278215233</v>
      </c>
      <c r="N146" s="10">
        <v>9.4542869641294836</v>
      </c>
      <c r="O146" s="10">
        <v>2.9697251206358195</v>
      </c>
      <c r="P146" s="10">
        <v>3.3201452860571208</v>
      </c>
      <c r="Q146" s="10">
        <v>8.2980221583914757E-2</v>
      </c>
      <c r="R146" s="10">
        <v>2.4992948932803762</v>
      </c>
      <c r="S146" s="10">
        <v>24.334733709812586</v>
      </c>
      <c r="T146" s="14" t="s">
        <v>33</v>
      </c>
      <c r="U146" s="6">
        <v>3</v>
      </c>
      <c r="V146" s="14" t="s">
        <v>33</v>
      </c>
      <c r="W146" s="6">
        <v>3</v>
      </c>
      <c r="X146" s="14" t="s">
        <v>33</v>
      </c>
      <c r="Y146" s="6">
        <v>3</v>
      </c>
      <c r="Z146" s="14" t="s">
        <v>155</v>
      </c>
      <c r="AA146" s="9">
        <v>2</v>
      </c>
      <c r="AB146" s="7">
        <v>80.903004916151332</v>
      </c>
      <c r="AC146" s="6">
        <v>17.278442120563753</v>
      </c>
      <c r="AD146" s="13">
        <v>1.8185529632849118</v>
      </c>
      <c r="AE146" s="8">
        <v>332.01452860571209</v>
      </c>
      <c r="AF146" s="6">
        <v>243.01578014135035</v>
      </c>
      <c r="AG146" s="6">
        <v>166.00726430285604</v>
      </c>
      <c r="AH146" s="6">
        <v>306.11204733976672</v>
      </c>
      <c r="AI146" s="6">
        <v>4.0011284890334782</v>
      </c>
      <c r="AJ146" s="6"/>
      <c r="AK146" s="6"/>
      <c r="AL146" s="6"/>
      <c r="AM146" s="6"/>
      <c r="AN146" s="6">
        <v>2.9697251206358195</v>
      </c>
      <c r="AO146" s="6">
        <v>1.1581414577815208</v>
      </c>
      <c r="AP146" s="6">
        <v>1</v>
      </c>
      <c r="AQ146" s="6">
        <v>111.47500000000001</v>
      </c>
      <c r="AR146" s="6"/>
      <c r="AS146" s="6"/>
      <c r="AT146" s="6">
        <v>1.1998795076105024</v>
      </c>
      <c r="AU146" s="6">
        <v>1</v>
      </c>
      <c r="AV146" s="10"/>
      <c r="AW146" s="13">
        <v>36.452367021202555</v>
      </c>
      <c r="AX146" s="1" t="s">
        <v>150</v>
      </c>
      <c r="AY146" s="17">
        <v>17.997585301837301</v>
      </c>
      <c r="AZ146" s="12">
        <v>100</v>
      </c>
      <c r="BA146" s="12">
        <v>0</v>
      </c>
      <c r="BB146" s="12">
        <v>0</v>
      </c>
      <c r="BC146" s="12">
        <v>100</v>
      </c>
      <c r="BD146" s="12">
        <v>0</v>
      </c>
      <c r="BE146" s="12">
        <v>0</v>
      </c>
      <c r="BF146" s="18">
        <v>80.903004916151332</v>
      </c>
      <c r="BG146" s="18">
        <v>17.278442120563753</v>
      </c>
      <c r="BH146" s="18">
        <v>1.8185529632849118</v>
      </c>
      <c r="BI146" s="15"/>
      <c r="BJ146" s="19">
        <f t="shared" ca="1" si="26"/>
        <v>1</v>
      </c>
      <c r="BK146" s="18">
        <f t="shared" ca="1" si="27"/>
        <v>3.6419217503413193</v>
      </c>
      <c r="BL146" s="17">
        <f t="shared" si="28"/>
        <v>3.779887441081105</v>
      </c>
      <c r="BM146" s="17">
        <f t="shared" ca="1" si="29"/>
        <v>3.4192525348348402</v>
      </c>
      <c r="BN146" s="16">
        <f t="shared" si="30"/>
        <v>3.3856896514837906</v>
      </c>
      <c r="BO146" s="15"/>
      <c r="BP146" s="2"/>
    </row>
    <row r="147" spans="1:68" x14ac:dyDescent="0.2">
      <c r="A147">
        <v>6.7</v>
      </c>
      <c r="B147">
        <v>0.3</v>
      </c>
      <c r="C147">
        <v>0.17377999999999999</v>
      </c>
      <c r="D147">
        <v>-0.14313999999999999</v>
      </c>
      <c r="E147">
        <v>1.669E-2</v>
      </c>
      <c r="F147">
        <v>1.87443</v>
      </c>
      <c r="G147">
        <v>1.9901</v>
      </c>
      <c r="H147" s="15"/>
      <c r="I147" s="11">
        <f t="shared" si="24"/>
        <v>21.981627296587927</v>
      </c>
      <c r="J147" s="10">
        <f t="shared" si="25"/>
        <v>-18.161627296587927</v>
      </c>
      <c r="K147" s="6">
        <v>115</v>
      </c>
      <c r="L147" s="10">
        <v>2268.5367454068205</v>
      </c>
      <c r="M147" s="10">
        <v>1214.206036745408</v>
      </c>
      <c r="N147" s="10">
        <v>9.5253718285214362</v>
      </c>
      <c r="O147" s="10">
        <v>2.9248891285835903</v>
      </c>
      <c r="P147" s="10">
        <v>3.2782779762292771</v>
      </c>
      <c r="Q147" s="10">
        <v>8.2075235945835184E-2</v>
      </c>
      <c r="R147" s="10">
        <v>2.5036081912809394</v>
      </c>
      <c r="S147" s="10">
        <v>24.540892197617133</v>
      </c>
      <c r="T147" s="14" t="s">
        <v>33</v>
      </c>
      <c r="U147" s="6">
        <v>3</v>
      </c>
      <c r="V147" s="14" t="s">
        <v>33</v>
      </c>
      <c r="W147" s="6">
        <v>3</v>
      </c>
      <c r="X147" s="14" t="s">
        <v>33</v>
      </c>
      <c r="Y147" s="6">
        <v>3</v>
      </c>
      <c r="Z147" s="14" t="s">
        <v>155</v>
      </c>
      <c r="AA147" s="9">
        <v>2</v>
      </c>
      <c r="AB147" s="7">
        <v>81.486977155207725</v>
      </c>
      <c r="AC147" s="6">
        <v>16.737426769009389</v>
      </c>
      <c r="AD147" s="13">
        <v>1.775596075782881</v>
      </c>
      <c r="AE147" s="8">
        <v>327.82779762292773</v>
      </c>
      <c r="AF147" s="6">
        <v>236.98051843240839</v>
      </c>
      <c r="AG147" s="6">
        <v>163.91389881146387</v>
      </c>
      <c r="AH147" s="6">
        <v>308.8907047356829</v>
      </c>
      <c r="AI147" s="6">
        <v>3.9942352141305415</v>
      </c>
      <c r="AJ147" s="6"/>
      <c r="AK147" s="6"/>
      <c r="AL147" s="6"/>
      <c r="AM147" s="6"/>
      <c r="AN147" s="6">
        <v>2.9248891285835903</v>
      </c>
      <c r="AO147" s="6">
        <v>1.1532552803409659</v>
      </c>
      <c r="AP147" s="6">
        <v>1</v>
      </c>
      <c r="AQ147" s="6">
        <v>111.47500000000001</v>
      </c>
      <c r="AR147" s="6"/>
      <c r="AS147" s="6"/>
      <c r="AT147" s="6">
        <v>1.156808217625926</v>
      </c>
      <c r="AU147" s="6">
        <v>1</v>
      </c>
      <c r="AV147" s="10"/>
      <c r="AW147" s="13">
        <v>35.547077764861257</v>
      </c>
      <c r="AX147" s="1" t="s">
        <v>150</v>
      </c>
      <c r="AY147" s="17">
        <v>18.161627296587898</v>
      </c>
      <c r="AZ147" s="12">
        <v>100</v>
      </c>
      <c r="BA147" s="12">
        <v>0</v>
      </c>
      <c r="BB147" s="12">
        <v>0</v>
      </c>
      <c r="BC147" s="12">
        <v>100</v>
      </c>
      <c r="BD147" s="12">
        <v>0</v>
      </c>
      <c r="BE147" s="12">
        <v>0</v>
      </c>
      <c r="BF147" s="18">
        <v>81.486977155207725</v>
      </c>
      <c r="BG147" s="18">
        <v>16.737426769009389</v>
      </c>
      <c r="BH147" s="18">
        <v>1.775596075782881</v>
      </c>
      <c r="BI147" s="15"/>
      <c r="BJ147" s="19">
        <f t="shared" ca="1" si="26"/>
        <v>1</v>
      </c>
      <c r="BK147" s="18">
        <f t="shared" ca="1" si="27"/>
        <v>3.5315416636746932</v>
      </c>
      <c r="BL147" s="17">
        <f t="shared" si="28"/>
        <v>3.8281188578101886</v>
      </c>
      <c r="BM147" s="17">
        <f t="shared" ca="1" si="29"/>
        <v>3.433518433538751</v>
      </c>
      <c r="BN147" s="16">
        <f t="shared" si="30"/>
        <v>3.3908894586928096</v>
      </c>
      <c r="BO147" s="15"/>
      <c r="BP147" s="2"/>
    </row>
    <row r="148" spans="1:68" x14ac:dyDescent="0.2">
      <c r="A148">
        <v>6.75</v>
      </c>
      <c r="B148">
        <v>2.2999999999999998</v>
      </c>
      <c r="C148">
        <v>0.17371</v>
      </c>
      <c r="D148">
        <v>-0.1429</v>
      </c>
      <c r="E148">
        <v>1.753E-2</v>
      </c>
      <c r="F148">
        <v>1.8731500000000001</v>
      </c>
      <c r="G148">
        <v>1.9912000000000001</v>
      </c>
      <c r="H148" s="15"/>
      <c r="I148" s="11">
        <f t="shared" si="24"/>
        <v>22.145669291338582</v>
      </c>
      <c r="J148" s="10">
        <f t="shared" si="25"/>
        <v>-18.325669291338581</v>
      </c>
      <c r="K148" s="6">
        <v>115</v>
      </c>
      <c r="L148" s="10">
        <v>2287.4015748031456</v>
      </c>
      <c r="M148" s="10">
        <v>1222.8346456692925</v>
      </c>
      <c r="N148" s="10">
        <v>9.5964566929133852</v>
      </c>
      <c r="O148" s="10">
        <v>2.9064272495032646</v>
      </c>
      <c r="P148" s="10">
        <v>3.2630546595755536</v>
      </c>
      <c r="Q148" s="10">
        <v>8.3745978662289777E-2</v>
      </c>
      <c r="R148" s="10">
        <v>2.5664902184992253</v>
      </c>
      <c r="S148" s="10">
        <v>24.765792366131187</v>
      </c>
      <c r="T148" s="14" t="s">
        <v>33</v>
      </c>
      <c r="U148" s="6">
        <v>3</v>
      </c>
      <c r="V148" s="14" t="s">
        <v>33</v>
      </c>
      <c r="W148" s="6">
        <v>3</v>
      </c>
      <c r="X148" s="14" t="s">
        <v>33</v>
      </c>
      <c r="Y148" s="6">
        <v>3</v>
      </c>
      <c r="Z148" s="14" t="s">
        <v>155</v>
      </c>
      <c r="AA148" s="9">
        <v>2</v>
      </c>
      <c r="AB148" s="7">
        <v>83.154521837853736</v>
      </c>
      <c r="AC148" s="6">
        <v>15.199571483085066</v>
      </c>
      <c r="AD148" s="13">
        <v>1.6459066790612038</v>
      </c>
      <c r="AE148" s="8">
        <v>326.30546595755538</v>
      </c>
      <c r="AF148" s="6">
        <v>234.0798441557159</v>
      </c>
      <c r="AG148" s="6">
        <v>163.15273297877769</v>
      </c>
      <c r="AH148" s="6">
        <v>312.05490527762333</v>
      </c>
      <c r="AI148" s="6">
        <v>3.8963717562296325</v>
      </c>
      <c r="AJ148" s="6"/>
      <c r="AK148" s="6"/>
      <c r="AL148" s="6"/>
      <c r="AM148" s="6"/>
      <c r="AN148" s="6">
        <v>2.9064272495032646</v>
      </c>
      <c r="AO148" s="6">
        <v>1.1580917899021548</v>
      </c>
      <c r="AP148" s="6">
        <v>1</v>
      </c>
      <c r="AQ148" s="6">
        <v>111.47500000000001</v>
      </c>
      <c r="AR148" s="6"/>
      <c r="AS148" s="6"/>
      <c r="AT148" s="6">
        <v>1.1305223886072473</v>
      </c>
      <c r="AU148" s="6">
        <v>1</v>
      </c>
      <c r="AV148" s="10"/>
      <c r="AW148" s="13">
        <v>35.111976623357386</v>
      </c>
      <c r="AX148" s="1" t="s">
        <v>150</v>
      </c>
      <c r="AY148" s="17">
        <v>18.325669291338599</v>
      </c>
      <c r="AZ148" s="12">
        <v>100</v>
      </c>
      <c r="BA148" s="12">
        <v>0</v>
      </c>
      <c r="BB148" s="12">
        <v>0</v>
      </c>
      <c r="BC148" s="12">
        <v>100</v>
      </c>
      <c r="BD148" s="12">
        <v>0</v>
      </c>
      <c r="BE148" s="12">
        <v>0</v>
      </c>
      <c r="BF148" s="18">
        <v>83.154521837853736</v>
      </c>
      <c r="BG148" s="18">
        <v>15.199571483085066</v>
      </c>
      <c r="BH148" s="18">
        <v>1.6459066790612038</v>
      </c>
      <c r="BI148" s="15"/>
      <c r="BJ148" s="19">
        <f t="shared" ca="1" si="26"/>
        <v>1</v>
      </c>
      <c r="BK148" s="18">
        <f t="shared" ca="1" si="27"/>
        <v>3.466296738777789</v>
      </c>
      <c r="BL148" s="17">
        <f t="shared" si="28"/>
        <v>3.9514863356153556</v>
      </c>
      <c r="BM148" s="17">
        <f t="shared" ca="1" si="29"/>
        <v>3.4476521645933502</v>
      </c>
      <c r="BN148" s="16">
        <f t="shared" si="30"/>
        <v>3.3978187476396822</v>
      </c>
      <c r="BO148" s="15"/>
      <c r="BP148" s="2"/>
    </row>
    <row r="149" spans="1:68" x14ac:dyDescent="0.2">
      <c r="A149">
        <v>6.8</v>
      </c>
      <c r="B149">
        <v>2.2000000000000002</v>
      </c>
      <c r="C149">
        <v>0.17387</v>
      </c>
      <c r="D149">
        <v>-0.14312</v>
      </c>
      <c r="E149">
        <v>2.0459999999999999E-2</v>
      </c>
      <c r="F149">
        <v>1.8741300000000001</v>
      </c>
      <c r="G149">
        <v>1.99295</v>
      </c>
      <c r="H149" s="15"/>
      <c r="I149" s="11">
        <f t="shared" si="24"/>
        <v>22.309711286089236</v>
      </c>
      <c r="J149" s="10">
        <f t="shared" si="25"/>
        <v>-18.489711286089236</v>
      </c>
      <c r="K149" s="6">
        <v>115</v>
      </c>
      <c r="L149" s="10">
        <v>2306.2664041994708</v>
      </c>
      <c r="M149" s="10">
        <v>1231.463254593177</v>
      </c>
      <c r="N149" s="10">
        <v>9.6675415573053343</v>
      </c>
      <c r="O149" s="10">
        <v>2.9486258302583011</v>
      </c>
      <c r="P149" s="10">
        <v>3.316549654509096</v>
      </c>
      <c r="Q149" s="10">
        <v>8.2214464505539694E-2</v>
      </c>
      <c r="R149" s="10">
        <v>2.4789155318016425</v>
      </c>
      <c r="S149" s="10">
        <v>25.550265572971885</v>
      </c>
      <c r="T149" s="14" t="s">
        <v>33</v>
      </c>
      <c r="U149" s="6">
        <v>3</v>
      </c>
      <c r="V149" s="14" t="s">
        <v>33</v>
      </c>
      <c r="W149" s="6">
        <v>3</v>
      </c>
      <c r="X149" s="14" t="s">
        <v>33</v>
      </c>
      <c r="Y149" s="6">
        <v>3</v>
      </c>
      <c r="Z149" s="14" t="s">
        <v>155</v>
      </c>
      <c r="AA149" s="9">
        <v>2</v>
      </c>
      <c r="AB149" s="7">
        <v>80.942396860465323</v>
      </c>
      <c r="AC149" s="6">
        <v>17.241910397290567</v>
      </c>
      <c r="AD149" s="13">
        <v>1.8156927422441114</v>
      </c>
      <c r="AE149" s="8">
        <v>331.65496545090957</v>
      </c>
      <c r="AF149" s="6">
        <v>239.26367712458409</v>
      </c>
      <c r="AG149" s="6">
        <v>165.82748272545479</v>
      </c>
      <c r="AH149" s="6">
        <v>326.73032260799761</v>
      </c>
      <c r="AI149" s="6">
        <v>4.0340220841377903</v>
      </c>
      <c r="AJ149" s="6"/>
      <c r="AK149" s="6"/>
      <c r="AL149" s="6"/>
      <c r="AM149" s="6"/>
      <c r="AN149" s="6">
        <v>2.9486258302583011</v>
      </c>
      <c r="AO149" s="6">
        <v>1.1679196578616355</v>
      </c>
      <c r="AP149" s="6">
        <v>1</v>
      </c>
      <c r="AQ149" s="6">
        <v>111.47500000000001</v>
      </c>
      <c r="AR149" s="6"/>
      <c r="AS149" s="6"/>
      <c r="AT149" s="6">
        <v>1.1453621464564978</v>
      </c>
      <c r="AU149" s="6">
        <v>1</v>
      </c>
      <c r="AV149" s="10"/>
      <c r="AW149" s="13">
        <v>35.889551568687615</v>
      </c>
      <c r="AX149" s="1" t="s">
        <v>150</v>
      </c>
      <c r="AY149" s="17">
        <v>18.4897112860892</v>
      </c>
      <c r="AZ149" s="12">
        <v>100</v>
      </c>
      <c r="BA149" s="12">
        <v>0</v>
      </c>
      <c r="BB149" s="12">
        <v>0</v>
      </c>
      <c r="BC149" s="12">
        <v>100</v>
      </c>
      <c r="BD149" s="12">
        <v>0</v>
      </c>
      <c r="BE149" s="12">
        <v>0</v>
      </c>
      <c r="BF149" s="18">
        <v>80.942396860465323</v>
      </c>
      <c r="BG149" s="18">
        <v>17.241910397290567</v>
      </c>
      <c r="BH149" s="18">
        <v>1.8156927422441114</v>
      </c>
      <c r="BI149" s="15"/>
      <c r="BJ149" s="19">
        <f t="shared" ca="1" si="26"/>
        <v>1</v>
      </c>
      <c r="BK149" s="18">
        <f t="shared" ca="1" si="27"/>
        <v>3.5135704526142133</v>
      </c>
      <c r="BL149" s="17">
        <f t="shared" si="28"/>
        <v>3.8002144438708889</v>
      </c>
      <c r="BM149" s="17">
        <f t="shared" ca="1" si="29"/>
        <v>3.4337377703053984</v>
      </c>
      <c r="BN149" s="16">
        <f t="shared" si="30"/>
        <v>3.3844056012568577</v>
      </c>
      <c r="BO149" s="15"/>
      <c r="BP149" s="2"/>
    </row>
    <row r="150" spans="1:68" x14ac:dyDescent="0.2">
      <c r="A150">
        <v>6.85</v>
      </c>
      <c r="B150">
        <v>2.2999999999999998</v>
      </c>
      <c r="C150">
        <v>0.1739</v>
      </c>
      <c r="D150">
        <v>-0.14252000000000001</v>
      </c>
      <c r="E150">
        <v>2.1010000000000001E-2</v>
      </c>
      <c r="F150">
        <v>1.8741000000000001</v>
      </c>
      <c r="G150">
        <v>1.9924999999999999</v>
      </c>
      <c r="H150" s="15"/>
      <c r="I150" s="11">
        <f t="shared" si="24"/>
        <v>22.473753280839894</v>
      </c>
      <c r="J150" s="10">
        <f t="shared" si="25"/>
        <v>-18.653753280839894</v>
      </c>
      <c r="K150" s="6">
        <v>115</v>
      </c>
      <c r="L150" s="10">
        <v>2325.1312335957964</v>
      </c>
      <c r="M150" s="10">
        <v>1240.0918635170617</v>
      </c>
      <c r="N150" s="10">
        <v>9.7386264216972869</v>
      </c>
      <c r="O150" s="10">
        <v>2.9565380641498709</v>
      </c>
      <c r="P150" s="10">
        <v>3.3265823757037984</v>
      </c>
      <c r="Q150" s="10">
        <v>8.639132129667626E-2</v>
      </c>
      <c r="R150" s="10">
        <v>2.5969993085891527</v>
      </c>
      <c r="S150" s="10">
        <v>25.697521635689423</v>
      </c>
      <c r="T150" s="14" t="s">
        <v>33</v>
      </c>
      <c r="U150" s="6">
        <v>3</v>
      </c>
      <c r="V150" s="14" t="s">
        <v>33</v>
      </c>
      <c r="W150" s="6">
        <v>3</v>
      </c>
      <c r="X150" s="14" t="s">
        <v>33</v>
      </c>
      <c r="Y150" s="6">
        <v>3</v>
      </c>
      <c r="Z150" s="14" t="s">
        <v>155</v>
      </c>
      <c r="AA150" s="9">
        <v>2</v>
      </c>
      <c r="AB150" s="7">
        <v>83.59787154667687</v>
      </c>
      <c r="AC150" s="6">
        <v>14.792590259098304</v>
      </c>
      <c r="AD150" s="13">
        <v>1.6095381942248279</v>
      </c>
      <c r="AE150" s="8">
        <v>332.65823757037981</v>
      </c>
      <c r="AF150" s="6">
        <v>239.33430141829464</v>
      </c>
      <c r="AG150" s="6">
        <v>166.32911878518991</v>
      </c>
      <c r="AH150" s="6">
        <v>328.29727297355248</v>
      </c>
      <c r="AI150" s="6">
        <v>3.850597867672366</v>
      </c>
      <c r="AJ150" s="6"/>
      <c r="AK150" s="6"/>
      <c r="AL150" s="6"/>
      <c r="AM150" s="6"/>
      <c r="AN150" s="6">
        <v>2.9565380641498709</v>
      </c>
      <c r="AO150" s="6">
        <v>1.1820332484369822</v>
      </c>
      <c r="AP150" s="6">
        <v>1</v>
      </c>
      <c r="AQ150" s="6">
        <v>111.47500000000001</v>
      </c>
      <c r="AR150" s="6"/>
      <c r="AS150" s="6"/>
      <c r="AT150" s="6">
        <v>1.1344707564744709</v>
      </c>
      <c r="AU150" s="6">
        <v>1</v>
      </c>
      <c r="AV150" s="10"/>
      <c r="AW150" s="13">
        <v>35.900145212744192</v>
      </c>
      <c r="AX150" s="1" t="s">
        <v>150</v>
      </c>
      <c r="AY150" s="17">
        <v>18.653753280839901</v>
      </c>
      <c r="AZ150" s="12">
        <v>100</v>
      </c>
      <c r="BA150" s="12">
        <v>0</v>
      </c>
      <c r="BB150" s="12">
        <v>0</v>
      </c>
      <c r="BC150" s="12">
        <v>100</v>
      </c>
      <c r="BD150" s="12">
        <v>0</v>
      </c>
      <c r="BE150" s="12">
        <v>0</v>
      </c>
      <c r="BF150" s="18">
        <v>83.59787154667687</v>
      </c>
      <c r="BG150" s="18">
        <v>14.792590259098304</v>
      </c>
      <c r="BH150" s="18">
        <v>1.6095381942248279</v>
      </c>
      <c r="BI150" s="15"/>
      <c r="BJ150" s="19">
        <f t="shared" ca="1" si="26"/>
        <v>1</v>
      </c>
      <c r="BK150" s="18">
        <f t="shared" ca="1" si="27"/>
        <v>3.4900910530425819</v>
      </c>
      <c r="BL150" s="17">
        <f t="shared" si="28"/>
        <v>3.9921743184814633</v>
      </c>
      <c r="BM150" s="17">
        <f t="shared" ca="1" si="29"/>
        <v>3.4474756966372304</v>
      </c>
      <c r="BN150" s="16">
        <f t="shared" si="30"/>
        <v>3.3929421096050794</v>
      </c>
      <c r="BO150" s="15"/>
      <c r="BP150" s="2"/>
    </row>
    <row r="151" spans="1:68" x14ac:dyDescent="0.2">
      <c r="A151">
        <v>6.9</v>
      </c>
      <c r="B151">
        <v>2.2000000000000002</v>
      </c>
      <c r="C151">
        <v>0.17551</v>
      </c>
      <c r="D151">
        <v>-0.14165</v>
      </c>
      <c r="E151">
        <v>2.2280000000000001E-2</v>
      </c>
      <c r="F151">
        <v>1.8731800000000001</v>
      </c>
      <c r="G151">
        <v>1.9942500000000001</v>
      </c>
      <c r="H151" s="15"/>
      <c r="I151" s="11">
        <f t="shared" si="24"/>
        <v>22.637795275590552</v>
      </c>
      <c r="J151" s="10">
        <f t="shared" si="25"/>
        <v>-18.817795275590552</v>
      </c>
      <c r="K151" s="6">
        <v>115</v>
      </c>
      <c r="L151" s="10">
        <v>2343.996062992122</v>
      </c>
      <c r="M151" s="10">
        <v>1248.7204724409464</v>
      </c>
      <c r="N151" s="10">
        <v>9.8097112860892395</v>
      </c>
      <c r="O151" s="10">
        <v>3.3811612829974447</v>
      </c>
      <c r="P151" s="10">
        <v>3.7561019925058785</v>
      </c>
      <c r="Q151" s="10">
        <v>9.2447763643824454E-2</v>
      </c>
      <c r="R151" s="10">
        <v>2.4612687256170074</v>
      </c>
      <c r="S151" s="10">
        <v>26.03754927141901</v>
      </c>
      <c r="T151" s="14" t="s">
        <v>33</v>
      </c>
      <c r="U151" s="6">
        <v>3</v>
      </c>
      <c r="V151" s="14" t="s">
        <v>33</v>
      </c>
      <c r="W151" s="6">
        <v>3</v>
      </c>
      <c r="X151" s="14" t="s">
        <v>33</v>
      </c>
      <c r="Y151" s="6">
        <v>3</v>
      </c>
      <c r="Z151" s="14" t="s">
        <v>155</v>
      </c>
      <c r="AA151" s="9">
        <v>2</v>
      </c>
      <c r="AB151" s="7">
        <v>76.690994208614157</v>
      </c>
      <c r="AC151" s="6">
        <v>21.210575509697762</v>
      </c>
      <c r="AD151" s="13">
        <v>2.0984302816880875</v>
      </c>
      <c r="AE151" s="8">
        <v>375.61019925058787</v>
      </c>
      <c r="AF151" s="6">
        <v>288.75632519522611</v>
      </c>
      <c r="AG151" s="6">
        <v>187.80509962529393</v>
      </c>
      <c r="AH151" s="6">
        <v>333.82980998392668</v>
      </c>
      <c r="AI151" s="6">
        <v>4.0629452184231258</v>
      </c>
      <c r="AJ151" s="6"/>
      <c r="AK151" s="6"/>
      <c r="AL151" s="6"/>
      <c r="AM151" s="6"/>
      <c r="AN151" s="6">
        <v>3.3811612829974447</v>
      </c>
      <c r="AO151" s="6">
        <v>1.2711682119600887</v>
      </c>
      <c r="AP151" s="6">
        <v>1</v>
      </c>
      <c r="AQ151" s="6">
        <v>111.47500000000001</v>
      </c>
      <c r="AR151" s="6"/>
      <c r="AS151" s="6"/>
      <c r="AT151" s="6">
        <v>1.3682074943731595</v>
      </c>
      <c r="AU151" s="6">
        <v>1</v>
      </c>
      <c r="AV151" s="10"/>
      <c r="AW151" s="13">
        <v>43.313448779283917</v>
      </c>
      <c r="AX151" s="1" t="s">
        <v>150</v>
      </c>
      <c r="AY151" s="17">
        <v>18.817795275590601</v>
      </c>
      <c r="AZ151" s="12">
        <v>100</v>
      </c>
      <c r="BA151" s="12">
        <v>0</v>
      </c>
      <c r="BB151" s="12">
        <v>0</v>
      </c>
      <c r="BC151" s="12">
        <v>100</v>
      </c>
      <c r="BD151" s="12">
        <v>0</v>
      </c>
      <c r="BE151" s="12">
        <v>0</v>
      </c>
      <c r="BF151" s="18">
        <v>76.690994208614157</v>
      </c>
      <c r="BG151" s="18">
        <v>21.210575509697762</v>
      </c>
      <c r="BH151" s="18">
        <v>2.0984302816880875</v>
      </c>
      <c r="BI151" s="15"/>
      <c r="BJ151" s="19">
        <f t="shared" ca="1" si="26"/>
        <v>1</v>
      </c>
      <c r="BK151" s="18">
        <f t="shared" ca="1" si="27"/>
        <v>4.1388029075210397</v>
      </c>
      <c r="BL151" s="17">
        <f t="shared" si="28"/>
        <v>3.5775558970815426</v>
      </c>
      <c r="BM151" s="17">
        <f t="shared" ca="1" si="29"/>
        <v>3.3594542020448253</v>
      </c>
      <c r="BN151" s="16">
        <f t="shared" si="30"/>
        <v>3.3354990223619705</v>
      </c>
      <c r="BO151" s="15"/>
      <c r="BP151" s="2"/>
    </row>
    <row r="152" spans="1:68" x14ac:dyDescent="0.2">
      <c r="A152">
        <v>6.95</v>
      </c>
      <c r="B152">
        <v>2.2999999999999998</v>
      </c>
      <c r="C152">
        <v>0.18168000000000001</v>
      </c>
      <c r="D152">
        <v>-0.14155000000000001</v>
      </c>
      <c r="E152">
        <v>2.2210000000000001E-2</v>
      </c>
      <c r="F152">
        <v>1.8714999999999999</v>
      </c>
      <c r="G152">
        <v>1.9951000000000001</v>
      </c>
      <c r="H152" s="15"/>
      <c r="I152" s="11">
        <f t="shared" si="24"/>
        <v>22.801837270341206</v>
      </c>
      <c r="J152" s="10">
        <f t="shared" si="25"/>
        <v>-18.981837270341206</v>
      </c>
      <c r="K152" s="6">
        <v>115</v>
      </c>
      <c r="L152" s="10">
        <v>2362.8608923884472</v>
      </c>
      <c r="M152" s="10">
        <v>1257.3490813648309</v>
      </c>
      <c r="N152" s="10">
        <v>9.8807961504811885</v>
      </c>
      <c r="O152" s="10">
        <v>5.0084440533636121</v>
      </c>
      <c r="P152" s="10">
        <v>5.3831148826698287</v>
      </c>
      <c r="Q152" s="10">
        <v>9.3143906442347171E-2</v>
      </c>
      <c r="R152" s="10">
        <v>1.7302975781217433</v>
      </c>
      <c r="S152" s="10">
        <v>26.018807590709503</v>
      </c>
      <c r="T152" s="14" t="s">
        <v>153</v>
      </c>
      <c r="U152" s="6">
        <v>4</v>
      </c>
      <c r="V152" s="14" t="s">
        <v>33</v>
      </c>
      <c r="W152" s="6">
        <v>3</v>
      </c>
      <c r="X152" s="14" t="s">
        <v>33</v>
      </c>
      <c r="Y152" s="6">
        <v>3</v>
      </c>
      <c r="Z152" s="14" t="s">
        <v>33</v>
      </c>
      <c r="AA152" s="9">
        <v>3</v>
      </c>
      <c r="AB152" s="7">
        <v>48.251125062032202</v>
      </c>
      <c r="AC152" s="6">
        <v>46.985307482845059</v>
      </c>
      <c r="AD152" s="13">
        <v>4.7635674551227423</v>
      </c>
      <c r="AE152" s="8">
        <v>538.31148826698291</v>
      </c>
      <c r="AF152" s="6">
        <v>479.05991054414227</v>
      </c>
      <c r="AG152" s="6">
        <v>278.73361620023718</v>
      </c>
      <c r="AH152" s="6">
        <v>331.98194962755389</v>
      </c>
      <c r="AI152" s="6">
        <v>5.7793527116041554</v>
      </c>
      <c r="AJ152" s="6"/>
      <c r="AK152" s="6"/>
      <c r="AL152" s="6"/>
      <c r="AM152" s="6"/>
      <c r="AN152" s="6">
        <v>3.3389627022424082</v>
      </c>
      <c r="AO152" s="6">
        <v>1.5668521222397782</v>
      </c>
      <c r="AP152" s="6">
        <v>2.2298689296018974</v>
      </c>
      <c r="AQ152" s="6">
        <v>114.66</v>
      </c>
      <c r="AR152" s="6"/>
      <c r="AS152" s="6"/>
      <c r="AT152" s="6">
        <v>2.3056751234854072</v>
      </c>
      <c r="AU152" s="6">
        <v>1</v>
      </c>
      <c r="AV152" s="10"/>
      <c r="AW152" s="13">
        <v>71.858986581621338</v>
      </c>
      <c r="AX152" s="1" t="s">
        <v>150</v>
      </c>
      <c r="AY152" s="17">
        <v>18.981837270341199</v>
      </c>
      <c r="AZ152" s="12">
        <v>100</v>
      </c>
      <c r="BA152" s="12">
        <v>0</v>
      </c>
      <c r="BB152" s="12">
        <v>0</v>
      </c>
      <c r="BC152" s="12">
        <v>100</v>
      </c>
      <c r="BD152" s="12">
        <v>0</v>
      </c>
      <c r="BE152" s="12">
        <v>0</v>
      </c>
      <c r="BF152" s="18">
        <v>48.251125062032202</v>
      </c>
      <c r="BG152" s="18">
        <v>46.985307482845059</v>
      </c>
      <c r="BH152" s="18">
        <v>4.7635674551227423</v>
      </c>
      <c r="BI152" s="15"/>
      <c r="BJ152" s="19">
        <f t="shared" ca="1" si="26"/>
        <v>1</v>
      </c>
      <c r="BK152" s="18">
        <f t="shared" ca="1" si="27"/>
        <v>6.6834016085886798</v>
      </c>
      <c r="BL152" s="17">
        <f t="shared" si="28"/>
        <v>2.2168229873178378</v>
      </c>
      <c r="BM152" s="17">
        <f t="shared" ca="1" si="29"/>
        <v>3.0736869601130135</v>
      </c>
      <c r="BN152" s="16">
        <f t="shared" si="30"/>
        <v>3.1252707333075582</v>
      </c>
      <c r="BO152" s="15"/>
      <c r="BP152" s="2"/>
    </row>
    <row r="153" spans="1:68" x14ac:dyDescent="0.2">
      <c r="A153">
        <v>7</v>
      </c>
      <c r="B153">
        <v>2.2999999999999998</v>
      </c>
      <c r="C153">
        <v>0.18728</v>
      </c>
      <c r="D153">
        <v>-0.14430999999999999</v>
      </c>
      <c r="E153">
        <v>-5.9699999999999996E-3</v>
      </c>
      <c r="F153">
        <v>1.8708</v>
      </c>
      <c r="G153">
        <v>1.9938800000000001</v>
      </c>
      <c r="H153" s="15"/>
      <c r="I153" s="11">
        <f t="shared" si="24"/>
        <v>22.965879265091861</v>
      </c>
      <c r="J153" s="10">
        <f t="shared" si="25"/>
        <v>-19.14587926509186</v>
      </c>
      <c r="K153" s="6">
        <v>115</v>
      </c>
      <c r="L153" s="10">
        <v>2381.7257217847723</v>
      </c>
      <c r="M153" s="10">
        <v>1265.9776902887154</v>
      </c>
      <c r="N153" s="10">
        <v>9.9518810148731394</v>
      </c>
      <c r="O153" s="10">
        <v>6.4853943797899518</v>
      </c>
      <c r="P153" s="10">
        <v>6.7514191505465782</v>
      </c>
      <c r="Q153" s="10">
        <v>7.3930365203118714E-2</v>
      </c>
      <c r="R153" s="10">
        <v>1.0950344446786937</v>
      </c>
      <c r="S153" s="10">
        <v>18.473942413654619</v>
      </c>
      <c r="T153" s="14" t="s">
        <v>149</v>
      </c>
      <c r="U153" s="6">
        <v>1</v>
      </c>
      <c r="V153" s="14" t="s">
        <v>151</v>
      </c>
      <c r="W153" s="6">
        <v>4</v>
      </c>
      <c r="X153" s="14" t="s">
        <v>151</v>
      </c>
      <c r="Y153" s="6">
        <v>4</v>
      </c>
      <c r="Z153" s="14" t="s">
        <v>118</v>
      </c>
      <c r="AA153" s="9">
        <v>5</v>
      </c>
      <c r="AB153" s="7">
        <v>27.960830045212788</v>
      </c>
      <c r="AC153" s="6">
        <v>60.27247813471844</v>
      </c>
      <c r="AD153" s="13">
        <v>11.766691820068768</v>
      </c>
      <c r="AE153" s="8">
        <v>675.14191505465783</v>
      </c>
      <c r="AF153" s="6">
        <v>638.92718738868189</v>
      </c>
      <c r="AG153" s="6">
        <v>381.35643629099337</v>
      </c>
      <c r="AH153" s="6">
        <v>175.31097734636185</v>
      </c>
      <c r="AI153" s="6">
        <v>9.1321328279625131</v>
      </c>
      <c r="AJ153" s="6"/>
      <c r="AK153" s="6"/>
      <c r="AL153" s="6"/>
      <c r="AM153" s="6"/>
      <c r="AN153" s="6">
        <v>3.2426971898949759</v>
      </c>
      <c r="AO153" s="6">
        <v>1.7724809313153032</v>
      </c>
      <c r="AP153" s="6">
        <v>3.0508514903279469</v>
      </c>
      <c r="AQ153" s="6">
        <v>111.47500000000001</v>
      </c>
      <c r="AR153" s="6"/>
      <c r="AS153" s="6"/>
      <c r="AT153" s="6">
        <v>3.0899116613545798</v>
      </c>
      <c r="AU153" s="6">
        <v>1</v>
      </c>
      <c r="AV153" s="10"/>
      <c r="AW153" s="13">
        <v>95.839078108302289</v>
      </c>
      <c r="AX153" s="1" t="s">
        <v>150</v>
      </c>
      <c r="AY153" s="17">
        <v>19.145879265091899</v>
      </c>
      <c r="AZ153" s="12">
        <v>100</v>
      </c>
      <c r="BA153" s="12">
        <v>0</v>
      </c>
      <c r="BB153" s="12">
        <v>0</v>
      </c>
      <c r="BC153" s="12">
        <v>0</v>
      </c>
      <c r="BD153" s="12">
        <v>100</v>
      </c>
      <c r="BE153" s="12">
        <v>0</v>
      </c>
      <c r="BF153" s="18">
        <v>27.960830045212788</v>
      </c>
      <c r="BG153" s="18">
        <v>60.27247813471844</v>
      </c>
      <c r="BH153" s="18">
        <v>11.766691820068768</v>
      </c>
      <c r="BI153" s="15"/>
      <c r="BJ153" s="19">
        <f t="shared" ca="1" si="26"/>
        <v>0.97219993954096717</v>
      </c>
      <c r="BK153" s="18">
        <f t="shared" ca="1" si="27"/>
        <v>8.6595929569951231</v>
      </c>
      <c r="BL153" s="17">
        <f t="shared" si="28"/>
        <v>1.3295498031495765</v>
      </c>
      <c r="BM153" s="17">
        <f t="shared" ca="1" si="29"/>
        <v>2.8668992134851297</v>
      </c>
      <c r="BN153" s="16">
        <f t="shared" si="30"/>
        <v>2.9484298694813287</v>
      </c>
      <c r="BO153" s="15"/>
      <c r="BP153" s="2"/>
    </row>
    <row r="154" spans="1:68" x14ac:dyDescent="0.2">
      <c r="A154">
        <v>7.05</v>
      </c>
      <c r="B154">
        <v>2.2999999999999998</v>
      </c>
      <c r="C154">
        <v>0.17746000000000001</v>
      </c>
      <c r="D154">
        <v>-0.14379</v>
      </c>
      <c r="E154">
        <v>-1.4E-3</v>
      </c>
      <c r="F154">
        <v>1.8702300000000001</v>
      </c>
      <c r="G154">
        <v>1.99393</v>
      </c>
      <c r="H154" s="15"/>
      <c r="I154" s="11">
        <f t="shared" si="24"/>
        <v>23.129921259842519</v>
      </c>
      <c r="J154" s="10">
        <f t="shared" si="25"/>
        <v>-19.309921259842518</v>
      </c>
      <c r="K154" s="6">
        <v>115</v>
      </c>
      <c r="L154" s="10">
        <v>2400.5905511810979</v>
      </c>
      <c r="M154" s="10">
        <v>1274.6062992126001</v>
      </c>
      <c r="N154" s="10">
        <v>10.022965879265092</v>
      </c>
      <c r="O154" s="10">
        <v>3.895456485949476</v>
      </c>
      <c r="P154" s="10">
        <v>4.179100578479404</v>
      </c>
      <c r="Q154" s="10">
        <v>7.7550307755437087E-2</v>
      </c>
      <c r="R154" s="10">
        <v>1.8556698097860647</v>
      </c>
      <c r="S154" s="10">
        <v>19.697506425689422</v>
      </c>
      <c r="T154" s="14" t="s">
        <v>33</v>
      </c>
      <c r="U154" s="6">
        <v>3</v>
      </c>
      <c r="V154" s="14" t="s">
        <v>33</v>
      </c>
      <c r="W154" s="6">
        <v>3</v>
      </c>
      <c r="X154" s="14" t="s">
        <v>33</v>
      </c>
      <c r="Y154" s="6">
        <v>3</v>
      </c>
      <c r="Z154" s="14" t="s">
        <v>33</v>
      </c>
      <c r="AA154" s="9">
        <v>3</v>
      </c>
      <c r="AB154" s="7">
        <v>57.557407221001753</v>
      </c>
      <c r="AC154" s="6">
        <v>38.999530767799598</v>
      </c>
      <c r="AD154" s="13">
        <v>3.4430620111986516</v>
      </c>
      <c r="AE154" s="8">
        <v>417.91005784794044</v>
      </c>
      <c r="AF154" s="6">
        <v>335.19177718099525</v>
      </c>
      <c r="AG154" s="6">
        <v>208.95502892397019</v>
      </c>
      <c r="AH154" s="6">
        <v>199.01911981215764</v>
      </c>
      <c r="AI154" s="6">
        <v>5.3888897406553564</v>
      </c>
      <c r="AJ154" s="6"/>
      <c r="AK154" s="6"/>
      <c r="AL154" s="6"/>
      <c r="AM154" s="6"/>
      <c r="AN154" s="6">
        <v>3.895456485949476</v>
      </c>
      <c r="AO154" s="6">
        <v>1.3264060039667596</v>
      </c>
      <c r="AP154" s="6">
        <v>1</v>
      </c>
      <c r="AQ154" s="6">
        <v>111.47500000000001</v>
      </c>
      <c r="AR154" s="6"/>
      <c r="AS154" s="6"/>
      <c r="AT154" s="6">
        <v>1.5547165116539718</v>
      </c>
      <c r="AU154" s="6">
        <v>1</v>
      </c>
      <c r="AV154" s="10"/>
      <c r="AW154" s="13">
        <v>50.278766577149291</v>
      </c>
      <c r="AX154" s="1" t="s">
        <v>150</v>
      </c>
      <c r="AY154" s="17">
        <v>19.309921259842501</v>
      </c>
      <c r="AZ154" s="12">
        <v>100</v>
      </c>
      <c r="BA154" s="12">
        <v>0</v>
      </c>
      <c r="BB154" s="12">
        <v>0</v>
      </c>
      <c r="BC154" s="12">
        <v>100</v>
      </c>
      <c r="BD154" s="12">
        <v>0</v>
      </c>
      <c r="BE154" s="12">
        <v>0</v>
      </c>
      <c r="BF154" s="18">
        <v>57.557407221001753</v>
      </c>
      <c r="BG154" s="18">
        <v>38.999530767799598</v>
      </c>
      <c r="BH154" s="18">
        <v>3.4430620111986516</v>
      </c>
      <c r="BI154" s="15"/>
      <c r="BJ154" s="19">
        <f t="shared" ca="1" si="26"/>
        <v>1</v>
      </c>
      <c r="BK154" s="18">
        <f t="shared" ca="1" si="27"/>
        <v>4.6740790544171</v>
      </c>
      <c r="BL154" s="17">
        <f t="shared" si="28"/>
        <v>2.6034030381317153</v>
      </c>
      <c r="BM154" s="17">
        <f t="shared" ca="1" si="29"/>
        <v>3.2429458657007526</v>
      </c>
      <c r="BN154" s="16">
        <f t="shared" si="30"/>
        <v>3.2367873632006519</v>
      </c>
      <c r="BO154" s="15"/>
      <c r="BP154" s="2"/>
    </row>
    <row r="155" spans="1:68" x14ac:dyDescent="0.2">
      <c r="A155">
        <v>7.1</v>
      </c>
      <c r="B155">
        <v>2.2999999999999998</v>
      </c>
      <c r="C155">
        <v>0.17546999999999999</v>
      </c>
      <c r="D155">
        <v>-0.14487</v>
      </c>
      <c r="E155">
        <v>2.6099999999999999E-3</v>
      </c>
      <c r="F155">
        <v>1.8680300000000001</v>
      </c>
      <c r="G155">
        <v>1.9945299999999999</v>
      </c>
      <c r="H155" s="15"/>
      <c r="I155" s="11">
        <f t="shared" si="24"/>
        <v>23.293963254593173</v>
      </c>
      <c r="J155" s="10">
        <f t="shared" si="25"/>
        <v>-19.473963254593173</v>
      </c>
      <c r="K155" s="6">
        <v>115</v>
      </c>
      <c r="L155" s="10">
        <v>2419.4553805774231</v>
      </c>
      <c r="M155" s="10">
        <v>1283.2349081364846</v>
      </c>
      <c r="N155" s="10">
        <v>10.094050743657043</v>
      </c>
      <c r="O155" s="10">
        <v>3.3706116378086821</v>
      </c>
      <c r="P155" s="10">
        <v>3.669716010494176</v>
      </c>
      <c r="Q155" s="10">
        <v>7.0031965531391141E-2</v>
      </c>
      <c r="R155" s="10">
        <v>1.9083756162908205</v>
      </c>
      <c r="S155" s="10">
        <v>20.771136992048191</v>
      </c>
      <c r="T155" s="14" t="s">
        <v>33</v>
      </c>
      <c r="U155" s="6">
        <v>3</v>
      </c>
      <c r="V155" s="14" t="s">
        <v>33</v>
      </c>
      <c r="W155" s="6">
        <v>3</v>
      </c>
      <c r="X155" s="14" t="s">
        <v>33</v>
      </c>
      <c r="Y155" s="6">
        <v>3</v>
      </c>
      <c r="Z155" s="14" t="s">
        <v>33</v>
      </c>
      <c r="AA155" s="9">
        <v>3</v>
      </c>
      <c r="AB155" s="7">
        <v>63.06311212398569</v>
      </c>
      <c r="AC155" s="6">
        <v>33.988181269297769</v>
      </c>
      <c r="AD155" s="13">
        <v>2.9487066067165486</v>
      </c>
      <c r="AE155" s="8">
        <v>366.97160104941759</v>
      </c>
      <c r="AF155" s="6">
        <v>274.15448510059628</v>
      </c>
      <c r="AG155" s="6">
        <v>183.48580052470879</v>
      </c>
      <c r="AH155" s="6">
        <v>219.64291710976079</v>
      </c>
      <c r="AI155" s="6">
        <v>5.2400585684679397</v>
      </c>
      <c r="AJ155" s="6"/>
      <c r="AK155" s="6"/>
      <c r="AL155" s="6"/>
      <c r="AM155" s="6"/>
      <c r="AN155" s="6">
        <v>3.3706116378086821</v>
      </c>
      <c r="AO155" s="6">
        <v>1.2246629681558339</v>
      </c>
      <c r="AP155" s="6">
        <v>1</v>
      </c>
      <c r="AQ155" s="6">
        <v>111.47500000000001</v>
      </c>
      <c r="AR155" s="6"/>
      <c r="AS155" s="6"/>
      <c r="AT155" s="6">
        <v>1.247086048974742</v>
      </c>
      <c r="AU155" s="6">
        <v>1</v>
      </c>
      <c r="AV155" s="10"/>
      <c r="AW155" s="13">
        <v>41.123172765089436</v>
      </c>
      <c r="AX155" s="1" t="s">
        <v>150</v>
      </c>
      <c r="AY155" s="17">
        <v>19.473963254593201</v>
      </c>
      <c r="AZ155" s="12">
        <v>100</v>
      </c>
      <c r="BA155" s="12">
        <v>0</v>
      </c>
      <c r="BB155" s="12">
        <v>0</v>
      </c>
      <c r="BC155" s="12">
        <v>100</v>
      </c>
      <c r="BD155" s="12">
        <v>0</v>
      </c>
      <c r="BE155" s="12">
        <v>0</v>
      </c>
      <c r="BF155" s="18">
        <v>63.06311212398569</v>
      </c>
      <c r="BG155" s="18">
        <v>33.988181269297769</v>
      </c>
      <c r="BH155" s="18">
        <v>2.9487066067165486</v>
      </c>
      <c r="BI155" s="15"/>
      <c r="BJ155" s="19">
        <f t="shared" ca="1" si="26"/>
        <v>1</v>
      </c>
      <c r="BK155" s="18">
        <f t="shared" ca="1" si="27"/>
        <v>3.8340420831878124</v>
      </c>
      <c r="BL155" s="17">
        <f t="shared" si="28"/>
        <v>2.8468413836022561</v>
      </c>
      <c r="BM155" s="17">
        <f t="shared" ca="1" si="29"/>
        <v>3.3368351762991053</v>
      </c>
      <c r="BN155" s="16">
        <f t="shared" si="30"/>
        <v>3.2925428843286464</v>
      </c>
      <c r="BO155" s="15"/>
      <c r="BP155" s="2"/>
    </row>
    <row r="156" spans="1:68" x14ac:dyDescent="0.2">
      <c r="A156">
        <v>7.15</v>
      </c>
      <c r="B156">
        <v>2.2000000000000002</v>
      </c>
      <c r="C156">
        <v>0.17580999999999999</v>
      </c>
      <c r="D156">
        <v>-0.14396</v>
      </c>
      <c r="E156">
        <v>4.81E-3</v>
      </c>
      <c r="F156">
        <v>1.8669500000000001</v>
      </c>
      <c r="G156">
        <v>1.99535</v>
      </c>
      <c r="H156" s="15"/>
      <c r="I156" s="11">
        <f t="shared" si="24"/>
        <v>23.458005249343831</v>
      </c>
      <c r="J156" s="10">
        <f t="shared" si="25"/>
        <v>-19.638005249343831</v>
      </c>
      <c r="K156" s="6">
        <v>115</v>
      </c>
      <c r="L156" s="10">
        <v>2438.3202099737487</v>
      </c>
      <c r="M156" s="10">
        <v>1291.8635170603693</v>
      </c>
      <c r="N156" s="10">
        <v>10.165135608048992</v>
      </c>
      <c r="O156" s="10">
        <v>3.4602836219131401</v>
      </c>
      <c r="P156" s="10">
        <v>3.767869943811164</v>
      </c>
      <c r="Q156" s="10">
        <v>7.6366864997948355E-2</v>
      </c>
      <c r="R156" s="10">
        <v>2.0267914269011102</v>
      </c>
      <c r="S156" s="10">
        <v>21.360161242918338</v>
      </c>
      <c r="T156" s="14" t="s">
        <v>33</v>
      </c>
      <c r="U156" s="6">
        <v>3</v>
      </c>
      <c r="V156" s="14" t="s">
        <v>33</v>
      </c>
      <c r="W156" s="6">
        <v>3</v>
      </c>
      <c r="X156" s="14" t="s">
        <v>33</v>
      </c>
      <c r="Y156" s="6">
        <v>3</v>
      </c>
      <c r="Z156" s="14" t="s">
        <v>33</v>
      </c>
      <c r="AA156" s="9">
        <v>3</v>
      </c>
      <c r="AB156" s="7">
        <v>65.115252409026624</v>
      </c>
      <c r="AC156" s="6">
        <v>32.085226692625625</v>
      </c>
      <c r="AD156" s="13">
        <v>2.799520898347748</v>
      </c>
      <c r="AE156" s="8">
        <v>376.78699438111641</v>
      </c>
      <c r="AF156" s="6">
        <v>284.59231082045807</v>
      </c>
      <c r="AG156" s="6">
        <v>188.39349719055821</v>
      </c>
      <c r="AH156" s="6">
        <v>230.29767020302654</v>
      </c>
      <c r="AI156" s="6">
        <v>4.9339067983377216</v>
      </c>
      <c r="AJ156" s="6"/>
      <c r="AK156" s="6"/>
      <c r="AL156" s="6"/>
      <c r="AM156" s="6"/>
      <c r="AN156" s="6">
        <v>3.4602836219131401</v>
      </c>
      <c r="AO156" s="6">
        <v>1.2593416395745096</v>
      </c>
      <c r="AP156" s="6">
        <v>1</v>
      </c>
      <c r="AQ156" s="6">
        <v>111.47500000000001</v>
      </c>
      <c r="AR156" s="6"/>
      <c r="AS156" s="6"/>
      <c r="AT156" s="6">
        <v>1.2849319264971659</v>
      </c>
      <c r="AU156" s="6">
        <v>1</v>
      </c>
      <c r="AV156" s="10"/>
      <c r="AW156" s="13">
        <v>42.688846623068713</v>
      </c>
      <c r="AX156" s="1" t="s">
        <v>150</v>
      </c>
      <c r="AY156" s="17">
        <v>19.638005249343799</v>
      </c>
      <c r="AZ156" s="12">
        <v>100</v>
      </c>
      <c r="BA156" s="12">
        <v>0</v>
      </c>
      <c r="BB156" s="12">
        <v>0</v>
      </c>
      <c r="BC156" s="12">
        <v>100</v>
      </c>
      <c r="BD156" s="12">
        <v>0</v>
      </c>
      <c r="BE156" s="12">
        <v>0</v>
      </c>
      <c r="BF156" s="18">
        <v>65.115252409026624</v>
      </c>
      <c r="BG156" s="18">
        <v>32.085226692625625</v>
      </c>
      <c r="BH156" s="18">
        <v>2.799520898347748</v>
      </c>
      <c r="BI156" s="15"/>
      <c r="BJ156" s="19">
        <f t="shared" ca="1" si="26"/>
        <v>1</v>
      </c>
      <c r="BK156" s="18">
        <f t="shared" ca="1" si="27"/>
        <v>3.9457880885495853</v>
      </c>
      <c r="BL156" s="17">
        <f t="shared" si="28"/>
        <v>2.9962949816671207</v>
      </c>
      <c r="BM156" s="17">
        <f t="shared" ca="1" si="29"/>
        <v>3.3372902739798938</v>
      </c>
      <c r="BN156" s="16">
        <f t="shared" si="30"/>
        <v>3.2943789552447043</v>
      </c>
      <c r="BO156" s="15"/>
      <c r="BP156" s="2"/>
    </row>
    <row r="157" spans="1:68" x14ac:dyDescent="0.2">
      <c r="A157">
        <v>7.2</v>
      </c>
      <c r="B157">
        <v>2.4</v>
      </c>
      <c r="C157">
        <v>0.17627999999999999</v>
      </c>
      <c r="D157">
        <v>-0.14335999999999999</v>
      </c>
      <c r="E157">
        <v>7.0499999999999998E-3</v>
      </c>
      <c r="F157">
        <v>1.8648499999999999</v>
      </c>
      <c r="G157">
        <v>1.99343</v>
      </c>
      <c r="H157" s="15"/>
      <c r="I157" s="11">
        <f t="shared" si="24"/>
        <v>23.622047244094489</v>
      </c>
      <c r="J157" s="10">
        <f t="shared" si="25"/>
        <v>-19.802047244094489</v>
      </c>
      <c r="K157" s="6">
        <v>115</v>
      </c>
      <c r="L157" s="10">
        <v>2457.1850393700743</v>
      </c>
      <c r="M157" s="10">
        <v>1300.492125984254</v>
      </c>
      <c r="N157" s="10">
        <v>10.236220472440944</v>
      </c>
      <c r="O157" s="10">
        <v>3.5842419528810643</v>
      </c>
      <c r="P157" s="10">
        <v>3.900464441250028</v>
      </c>
      <c r="Q157" s="10">
        <v>8.0543721789085115E-2</v>
      </c>
      <c r="R157" s="10">
        <v>2.0649777225830142</v>
      </c>
      <c r="S157" s="10">
        <v>21.95989502562249</v>
      </c>
      <c r="T157" s="14" t="s">
        <v>33</v>
      </c>
      <c r="U157" s="6">
        <v>3</v>
      </c>
      <c r="V157" s="14" t="s">
        <v>33</v>
      </c>
      <c r="W157" s="6">
        <v>3</v>
      </c>
      <c r="X157" s="14" t="s">
        <v>33</v>
      </c>
      <c r="Y157" s="6">
        <v>3</v>
      </c>
      <c r="Z157" s="14" t="s">
        <v>33</v>
      </c>
      <c r="AA157" s="9">
        <v>3</v>
      </c>
      <c r="AB157" s="7">
        <v>65.082566524826618</v>
      </c>
      <c r="AC157" s="6">
        <v>32.115649933328513</v>
      </c>
      <c r="AD157" s="13">
        <v>2.8017835418448755</v>
      </c>
      <c r="AE157" s="8">
        <v>390.04644412500278</v>
      </c>
      <c r="AF157" s="6">
        <v>299.08196761348177</v>
      </c>
      <c r="AG157" s="6">
        <v>195.02322206250142</v>
      </c>
      <c r="AH157" s="6">
        <v>241.17273366544896</v>
      </c>
      <c r="AI157" s="6">
        <v>4.8426672552628425</v>
      </c>
      <c r="AJ157" s="6"/>
      <c r="AK157" s="6"/>
      <c r="AL157" s="6"/>
      <c r="AM157" s="6"/>
      <c r="AN157" s="6">
        <v>3.5842419528810643</v>
      </c>
      <c r="AO157" s="6">
        <v>1.2950089710426775</v>
      </c>
      <c r="AP157" s="6">
        <v>1</v>
      </c>
      <c r="AQ157" s="6">
        <v>111.47500000000001</v>
      </c>
      <c r="AR157" s="6"/>
      <c r="AS157" s="6"/>
      <c r="AT157" s="6">
        <v>1.3412378238457467</v>
      </c>
      <c r="AU157" s="6">
        <v>1</v>
      </c>
      <c r="AV157" s="10"/>
      <c r="AW157" s="13">
        <v>44.862295142022269</v>
      </c>
      <c r="AX157" s="1" t="s">
        <v>150</v>
      </c>
      <c r="AY157" s="17">
        <v>19.802047244094499</v>
      </c>
      <c r="AZ157" s="12">
        <v>100</v>
      </c>
      <c r="BA157" s="12">
        <v>0</v>
      </c>
      <c r="BB157" s="12">
        <v>0</v>
      </c>
      <c r="BC157" s="12">
        <v>100</v>
      </c>
      <c r="BD157" s="12">
        <v>0</v>
      </c>
      <c r="BE157" s="12">
        <v>0</v>
      </c>
      <c r="BF157" s="18">
        <v>65.082566524826618</v>
      </c>
      <c r="BG157" s="18">
        <v>32.115649933328513</v>
      </c>
      <c r="BH157" s="18">
        <v>2.8017835418448755</v>
      </c>
      <c r="BI157" s="15"/>
      <c r="BJ157" s="19">
        <f t="shared" ca="1" si="26"/>
        <v>1</v>
      </c>
      <c r="BK157" s="18">
        <f t="shared" ca="1" si="27"/>
        <v>4.1090166840384867</v>
      </c>
      <c r="BL157" s="17">
        <f t="shared" si="28"/>
        <v>3.0145053413304477</v>
      </c>
      <c r="BM157" s="17">
        <f t="shared" ca="1" si="29"/>
        <v>3.323487380467598</v>
      </c>
      <c r="BN157" s="16">
        <f t="shared" si="30"/>
        <v>3.2848564797927073</v>
      </c>
      <c r="BO157" s="15"/>
      <c r="BP157" s="2"/>
    </row>
    <row r="158" spans="1:68" x14ac:dyDescent="0.2">
      <c r="A158">
        <v>7.25</v>
      </c>
      <c r="B158">
        <v>2.2999999999999998</v>
      </c>
      <c r="C158">
        <v>0.17673</v>
      </c>
      <c r="D158">
        <v>-0.14177000000000001</v>
      </c>
      <c r="E158">
        <v>8.1899999999999994E-3</v>
      </c>
      <c r="F158">
        <v>1.8641000000000001</v>
      </c>
      <c r="G158">
        <v>1.9954799999999999</v>
      </c>
      <c r="H158" s="15"/>
      <c r="I158" s="11">
        <f t="shared" si="24"/>
        <v>23.786089238845143</v>
      </c>
      <c r="J158" s="10">
        <f t="shared" si="25"/>
        <v>-19.966089238845143</v>
      </c>
      <c r="K158" s="6">
        <v>115</v>
      </c>
      <c r="L158" s="10">
        <v>2476.0498687663994</v>
      </c>
      <c r="M158" s="10">
        <v>1309.1207349081385</v>
      </c>
      <c r="N158" s="10">
        <v>10.307305336832895</v>
      </c>
      <c r="O158" s="10">
        <v>3.7029254612546114</v>
      </c>
      <c r="P158" s="10">
        <v>4.0235431414882497</v>
      </c>
      <c r="Q158" s="10">
        <v>9.1612392285597061E-2</v>
      </c>
      <c r="R158" s="10">
        <v>2.2769084129096968</v>
      </c>
      <c r="S158" s="10">
        <v>22.265116682891566</v>
      </c>
      <c r="T158" s="14" t="s">
        <v>33</v>
      </c>
      <c r="U158" s="6">
        <v>3</v>
      </c>
      <c r="V158" s="14" t="s">
        <v>33</v>
      </c>
      <c r="W158" s="6">
        <v>3</v>
      </c>
      <c r="X158" s="14" t="s">
        <v>33</v>
      </c>
      <c r="Y158" s="6">
        <v>3</v>
      </c>
      <c r="Z158" s="14" t="s">
        <v>33</v>
      </c>
      <c r="AA158" s="9">
        <v>3</v>
      </c>
      <c r="AB158" s="7">
        <v>69.062942220671843</v>
      </c>
      <c r="AC158" s="6">
        <v>28.390525616300991</v>
      </c>
      <c r="AD158" s="13">
        <v>2.5465321630271696</v>
      </c>
      <c r="AE158" s="8">
        <v>402.35431414882498</v>
      </c>
      <c r="AF158" s="6">
        <v>312.45211885348863</v>
      </c>
      <c r="AG158" s="6">
        <v>201.17715707441249</v>
      </c>
      <c r="AH158" s="6">
        <v>245.98926197606411</v>
      </c>
      <c r="AI158" s="6">
        <v>4.391920177070646</v>
      </c>
      <c r="AJ158" s="6"/>
      <c r="AK158" s="6"/>
      <c r="AL158" s="6"/>
      <c r="AM158" s="6"/>
      <c r="AN158" s="6">
        <v>3.7029254612546114</v>
      </c>
      <c r="AO158" s="6">
        <v>1.343032431027765</v>
      </c>
      <c r="AP158" s="6">
        <v>1</v>
      </c>
      <c r="AQ158" s="6">
        <v>111.47500000000001</v>
      </c>
      <c r="AR158" s="6"/>
      <c r="AS158" s="6"/>
      <c r="AT158" s="6">
        <v>1.3914386938531347</v>
      </c>
      <c r="AU158" s="6">
        <v>1</v>
      </c>
      <c r="AV158" s="10"/>
      <c r="AW158" s="13">
        <v>46.867817828023298</v>
      </c>
      <c r="AX158" s="1" t="s">
        <v>150</v>
      </c>
      <c r="AY158" s="17">
        <v>19.9660892388451</v>
      </c>
      <c r="AZ158" s="12">
        <v>100</v>
      </c>
      <c r="BA158" s="12">
        <v>0</v>
      </c>
      <c r="BB158" s="12">
        <v>0</v>
      </c>
      <c r="BC158" s="12">
        <v>100</v>
      </c>
      <c r="BD158" s="12">
        <v>0</v>
      </c>
      <c r="BE158" s="12">
        <v>0</v>
      </c>
      <c r="BF158" s="18">
        <v>69.062942220671843</v>
      </c>
      <c r="BG158" s="18">
        <v>28.390525616300991</v>
      </c>
      <c r="BH158" s="18">
        <v>2.5465321630271696</v>
      </c>
      <c r="BI158" s="15"/>
      <c r="BJ158" s="19">
        <f t="shared" ca="1" si="26"/>
        <v>1</v>
      </c>
      <c r="BK158" s="18">
        <f t="shared" ca="1" si="27"/>
        <v>4.2555558594838256</v>
      </c>
      <c r="BL158" s="17">
        <f t="shared" si="28"/>
        <v>3.2888814746182735</v>
      </c>
      <c r="BM158" s="17">
        <f t="shared" ca="1" si="29"/>
        <v>3.3299948735929172</v>
      </c>
      <c r="BN158" s="16">
        <f t="shared" si="30"/>
        <v>3.2930456025401864</v>
      </c>
      <c r="BO158" s="15"/>
      <c r="BP158" s="2"/>
    </row>
    <row r="159" spans="1:68" x14ac:dyDescent="0.2">
      <c r="A159">
        <v>7.3</v>
      </c>
      <c r="B159">
        <v>2.2999999999999998</v>
      </c>
      <c r="C159">
        <v>0.17763000000000001</v>
      </c>
      <c r="D159">
        <v>-0.14219999999999999</v>
      </c>
      <c r="E159">
        <v>9.8399999999999998E-3</v>
      </c>
      <c r="F159">
        <v>1.8633299999999999</v>
      </c>
      <c r="G159">
        <v>1.9960800000000001</v>
      </c>
      <c r="H159" s="15"/>
      <c r="I159" s="11">
        <f t="shared" si="24"/>
        <v>23.950131233595798</v>
      </c>
      <c r="J159" s="10">
        <f t="shared" si="25"/>
        <v>-20.130131233595797</v>
      </c>
      <c r="K159" s="6">
        <v>115</v>
      </c>
      <c r="L159" s="10">
        <v>2494.9146981627246</v>
      </c>
      <c r="M159" s="10">
        <v>1317.749343832023</v>
      </c>
      <c r="N159" s="10">
        <v>10.378390201224846</v>
      </c>
      <c r="O159" s="10">
        <v>3.9402924780017052</v>
      </c>
      <c r="P159" s="10">
        <v>4.2672716201447409</v>
      </c>
      <c r="Q159" s="10">
        <v>8.861897825194924E-2</v>
      </c>
      <c r="R159" s="10">
        <v>2.0767128540306836</v>
      </c>
      <c r="S159" s="10">
        <v>22.706884871044174</v>
      </c>
      <c r="T159" s="14" t="s">
        <v>33</v>
      </c>
      <c r="U159" s="6">
        <v>3</v>
      </c>
      <c r="V159" s="14" t="s">
        <v>33</v>
      </c>
      <c r="W159" s="6">
        <v>3</v>
      </c>
      <c r="X159" s="14" t="s">
        <v>33</v>
      </c>
      <c r="Y159" s="6">
        <v>3</v>
      </c>
      <c r="Z159" s="14" t="s">
        <v>33</v>
      </c>
      <c r="AA159" s="9">
        <v>3</v>
      </c>
      <c r="AB159" s="7">
        <v>62.735616480515382</v>
      </c>
      <c r="AC159" s="6">
        <v>34.290397210774415</v>
      </c>
      <c r="AD159" s="13">
        <v>2.9739863087102085</v>
      </c>
      <c r="AE159" s="8">
        <v>426.72716201447412</v>
      </c>
      <c r="AF159" s="6">
        <v>340.01636167211558</v>
      </c>
      <c r="AG159" s="6">
        <v>213.36358100723703</v>
      </c>
      <c r="AH159" s="6">
        <v>253.61474749342619</v>
      </c>
      <c r="AI159" s="6">
        <v>4.8153022121431182</v>
      </c>
      <c r="AJ159" s="6"/>
      <c r="AK159" s="6"/>
      <c r="AL159" s="6"/>
      <c r="AM159" s="6"/>
      <c r="AN159" s="6">
        <v>3.9402924780017052</v>
      </c>
      <c r="AO159" s="6">
        <v>1.3835495409356242</v>
      </c>
      <c r="AP159" s="6">
        <v>1</v>
      </c>
      <c r="AQ159" s="6">
        <v>111.47500000000001</v>
      </c>
      <c r="AR159" s="6"/>
      <c r="AS159" s="6"/>
      <c r="AT159" s="6">
        <v>1.5068364884975518</v>
      </c>
      <c r="AU159" s="6">
        <v>1</v>
      </c>
      <c r="AV159" s="10"/>
      <c r="AW159" s="13">
        <v>51.002454250817337</v>
      </c>
      <c r="AX159" s="1" t="s">
        <v>150</v>
      </c>
      <c r="AY159" s="17">
        <v>20.130131233595801</v>
      </c>
      <c r="AZ159" s="12">
        <v>100</v>
      </c>
      <c r="BA159" s="12">
        <v>0</v>
      </c>
      <c r="BB159" s="12">
        <v>0</v>
      </c>
      <c r="BC159" s="12">
        <v>100</v>
      </c>
      <c r="BD159" s="12">
        <v>0</v>
      </c>
      <c r="BE159" s="12">
        <v>0</v>
      </c>
      <c r="BF159" s="18">
        <v>62.735616480515382</v>
      </c>
      <c r="BG159" s="18">
        <v>34.290397210774415</v>
      </c>
      <c r="BH159" s="18">
        <v>2.9739863087102085</v>
      </c>
      <c r="BI159" s="15"/>
      <c r="BJ159" s="19">
        <f t="shared" ca="1" si="26"/>
        <v>1</v>
      </c>
      <c r="BK159" s="18">
        <f t="shared" ca="1" si="27"/>
        <v>4.5832908742443248</v>
      </c>
      <c r="BL159" s="17">
        <f t="shared" si="28"/>
        <v>2.9345837292418486</v>
      </c>
      <c r="BM159" s="17">
        <f t="shared" ca="1" si="29"/>
        <v>3.2767815752949581</v>
      </c>
      <c r="BN159" s="16">
        <f t="shared" si="30"/>
        <v>3.2515600620877594</v>
      </c>
      <c r="BO159" s="15"/>
      <c r="BP159" s="2"/>
    </row>
    <row r="160" spans="1:68" x14ac:dyDescent="0.2">
      <c r="A160">
        <v>7.35</v>
      </c>
      <c r="B160">
        <v>2.2999999999999998</v>
      </c>
      <c r="C160">
        <v>0.17785999999999999</v>
      </c>
      <c r="D160">
        <v>-0.14301</v>
      </c>
      <c r="E160">
        <v>1.108E-2</v>
      </c>
      <c r="F160">
        <v>1.86128</v>
      </c>
      <c r="G160">
        <v>1.99763</v>
      </c>
      <c r="H160" s="15"/>
      <c r="I160" s="11">
        <f t="shared" si="24"/>
        <v>24.114173228346456</v>
      </c>
      <c r="J160" s="10">
        <f t="shared" si="25"/>
        <v>-20.294173228346455</v>
      </c>
      <c r="K160" s="6">
        <v>115</v>
      </c>
      <c r="L160" s="10">
        <v>2513.7795275590502</v>
      </c>
      <c r="M160" s="10">
        <v>1326.3779527559077</v>
      </c>
      <c r="N160" s="10">
        <v>10.449475065616797</v>
      </c>
      <c r="O160" s="10">
        <v>4.0009529378370674</v>
      </c>
      <c r="P160" s="10">
        <v>4.3327128149908019</v>
      </c>
      <c r="Q160" s="10">
        <v>8.2980221583914757E-2</v>
      </c>
      <c r="R160" s="10">
        <v>1.9152024407620685</v>
      </c>
      <c r="S160" s="10">
        <v>23.038880357898258</v>
      </c>
      <c r="T160" s="14" t="s">
        <v>33</v>
      </c>
      <c r="U160" s="6">
        <v>3</v>
      </c>
      <c r="V160" s="14" t="s">
        <v>33</v>
      </c>
      <c r="W160" s="6">
        <v>3</v>
      </c>
      <c r="X160" s="14" t="s">
        <v>33</v>
      </c>
      <c r="Y160" s="6">
        <v>3</v>
      </c>
      <c r="Z160" s="14" t="s">
        <v>33</v>
      </c>
      <c r="AA160" s="9">
        <v>3</v>
      </c>
      <c r="AB160" s="7">
        <v>58.628143539669352</v>
      </c>
      <c r="AC160" s="6">
        <v>38.037906953153112</v>
      </c>
      <c r="AD160" s="13">
        <v>3.3339495071775391</v>
      </c>
      <c r="AE160" s="8">
        <v>433.2712814990802</v>
      </c>
      <c r="AF160" s="6">
        <v>346.60562992480953</v>
      </c>
      <c r="AG160" s="6">
        <v>216.6356407495401</v>
      </c>
      <c r="AH160" s="6">
        <v>258.98205172693292</v>
      </c>
      <c r="AI160" s="6">
        <v>5.2213801461222822</v>
      </c>
      <c r="AJ160" s="6"/>
      <c r="AK160" s="6"/>
      <c r="AL160" s="6"/>
      <c r="AM160" s="6"/>
      <c r="AN160" s="6">
        <v>4.0009529378370674</v>
      </c>
      <c r="AO160" s="6">
        <v>1.3870226146502924</v>
      </c>
      <c r="AP160" s="6">
        <v>1</v>
      </c>
      <c r="AQ160" s="6">
        <v>111.47500000000001</v>
      </c>
      <c r="AR160" s="6"/>
      <c r="AS160" s="6"/>
      <c r="AT160" s="6">
        <v>1.5237107496370148</v>
      </c>
      <c r="AU160" s="6">
        <v>1</v>
      </c>
      <c r="AV160" s="10"/>
      <c r="AW160" s="13">
        <v>51.990844488721429</v>
      </c>
      <c r="AX160" s="1" t="s">
        <v>150</v>
      </c>
      <c r="AY160" s="17">
        <v>20.294173228346502</v>
      </c>
      <c r="AZ160" s="12">
        <v>100</v>
      </c>
      <c r="BA160" s="12">
        <v>0</v>
      </c>
      <c r="BB160" s="12">
        <v>0</v>
      </c>
      <c r="BC160" s="12">
        <v>100</v>
      </c>
      <c r="BD160" s="12">
        <v>0</v>
      </c>
      <c r="BE160" s="12">
        <v>0</v>
      </c>
      <c r="BF160" s="18">
        <v>58.628143539669352</v>
      </c>
      <c r="BG160" s="18">
        <v>38.037906953153112</v>
      </c>
      <c r="BH160" s="18">
        <v>3.3339495071775391</v>
      </c>
      <c r="BI160" s="15"/>
      <c r="BJ160" s="19">
        <f t="shared" ca="1" si="26"/>
        <v>1</v>
      </c>
      <c r="BK160" s="18">
        <f t="shared" ca="1" si="27"/>
        <v>4.6379284951478956</v>
      </c>
      <c r="BL160" s="17">
        <f t="shared" si="28"/>
        <v>2.6978216952771934</v>
      </c>
      <c r="BM160" s="17">
        <f t="shared" ca="1" si="29"/>
        <v>3.2536815406850654</v>
      </c>
      <c r="BN160" s="16">
        <f t="shared" si="30"/>
        <v>3.2292311745997653</v>
      </c>
      <c r="BO160" s="15"/>
      <c r="BP160" s="2"/>
    </row>
    <row r="161" spans="1:68" x14ac:dyDescent="0.2">
      <c r="A161">
        <v>7.4</v>
      </c>
      <c r="B161">
        <v>2.2999999999999998</v>
      </c>
      <c r="C161">
        <v>0.1767</v>
      </c>
      <c r="D161">
        <v>-0.14210999999999999</v>
      </c>
      <c r="E161">
        <v>1.272E-2</v>
      </c>
      <c r="F161">
        <v>1.86205</v>
      </c>
      <c r="G161">
        <v>1.9979499999999999</v>
      </c>
      <c r="H161" s="15"/>
      <c r="I161" s="11">
        <f t="shared" si="24"/>
        <v>24.278215223097114</v>
      </c>
      <c r="J161" s="10">
        <f t="shared" si="25"/>
        <v>-20.458215223097113</v>
      </c>
      <c r="K161" s="6">
        <v>115</v>
      </c>
      <c r="L161" s="10">
        <v>2532.6443569553758</v>
      </c>
      <c r="M161" s="10">
        <v>1335.0065616797924</v>
      </c>
      <c r="N161" s="10">
        <v>10.52055993000875</v>
      </c>
      <c r="O161" s="10">
        <v>3.6950132273630416</v>
      </c>
      <c r="P161" s="10">
        <v>4.0330960121115718</v>
      </c>
      <c r="Q161" s="10">
        <v>8.9245506770619792E-2</v>
      </c>
      <c r="R161" s="10">
        <v>2.2128287177545851</v>
      </c>
      <c r="S161" s="10">
        <v>23.47797116309237</v>
      </c>
      <c r="T161" s="14" t="s">
        <v>33</v>
      </c>
      <c r="U161" s="6">
        <v>3</v>
      </c>
      <c r="V161" s="14" t="s">
        <v>33</v>
      </c>
      <c r="W161" s="6">
        <v>3</v>
      </c>
      <c r="X161" s="14" t="s">
        <v>33</v>
      </c>
      <c r="Y161" s="6">
        <v>3</v>
      </c>
      <c r="Z161" s="14" t="s">
        <v>33</v>
      </c>
      <c r="AA161" s="9">
        <v>3</v>
      </c>
      <c r="AB161" s="7">
        <v>67.874232110456262</v>
      </c>
      <c r="AC161" s="6">
        <v>29.506636152434268</v>
      </c>
      <c r="AD161" s="13">
        <v>2.6191317371094698</v>
      </c>
      <c r="AE161" s="8">
        <v>403.3096012111572</v>
      </c>
      <c r="AF161" s="6">
        <v>310.24689844511619</v>
      </c>
      <c r="AG161" s="6">
        <v>201.6548006055786</v>
      </c>
      <c r="AH161" s="6">
        <v>266.55245965200589</v>
      </c>
      <c r="AI161" s="6">
        <v>4.5191025946858012</v>
      </c>
      <c r="AJ161" s="6"/>
      <c r="AK161" s="6"/>
      <c r="AL161" s="6"/>
      <c r="AM161" s="6"/>
      <c r="AN161" s="6">
        <v>3.6950132273630416</v>
      </c>
      <c r="AO161" s="6">
        <v>1.3512906269745522</v>
      </c>
      <c r="AP161" s="6">
        <v>1</v>
      </c>
      <c r="AQ161" s="6">
        <v>111.47500000000001</v>
      </c>
      <c r="AR161" s="6"/>
      <c r="AS161" s="6"/>
      <c r="AT161" s="6">
        <v>1.3442657127032485</v>
      </c>
      <c r="AU161" s="6">
        <v>1</v>
      </c>
      <c r="AV161" s="10"/>
      <c r="AW161" s="13">
        <v>46.537034766767427</v>
      </c>
      <c r="AX161" s="1" t="s">
        <v>150</v>
      </c>
      <c r="AY161" s="17">
        <v>20.458215223097099</v>
      </c>
      <c r="AZ161" s="12">
        <v>100</v>
      </c>
      <c r="BA161" s="12">
        <v>0</v>
      </c>
      <c r="BB161" s="12">
        <v>0</v>
      </c>
      <c r="BC161" s="12">
        <v>100</v>
      </c>
      <c r="BD161" s="12">
        <v>0</v>
      </c>
      <c r="BE161" s="12">
        <v>0</v>
      </c>
      <c r="BF161" s="18">
        <v>67.874232110456262</v>
      </c>
      <c r="BG161" s="18">
        <v>29.506636152434268</v>
      </c>
      <c r="BH161" s="18">
        <v>2.6191317371094698</v>
      </c>
      <c r="BI161" s="15"/>
      <c r="BJ161" s="19">
        <f t="shared" ca="1" si="26"/>
        <v>1</v>
      </c>
      <c r="BK161" s="18">
        <f t="shared" ca="1" si="27"/>
        <v>4.1449591530884291</v>
      </c>
      <c r="BL161" s="17">
        <f t="shared" si="28"/>
        <v>3.225616264174533</v>
      </c>
      <c r="BM161" s="17">
        <f t="shared" ca="1" si="29"/>
        <v>3.3353774242821648</v>
      </c>
      <c r="BN161" s="16">
        <f t="shared" si="30"/>
        <v>3.2862195214466414</v>
      </c>
      <c r="BO161" s="15"/>
      <c r="BP161" s="2"/>
    </row>
    <row r="162" spans="1:68" x14ac:dyDescent="0.2">
      <c r="A162">
        <v>7.45</v>
      </c>
      <c r="B162">
        <v>2.2999999999999998</v>
      </c>
      <c r="C162">
        <v>0.17635000000000001</v>
      </c>
      <c r="D162">
        <v>-0.14122000000000001</v>
      </c>
      <c r="E162">
        <v>1.4250000000000001E-2</v>
      </c>
      <c r="F162">
        <v>1.85945</v>
      </c>
      <c r="G162">
        <v>1.9974000000000001</v>
      </c>
      <c r="H162" s="15"/>
      <c r="I162" s="11">
        <f t="shared" si="24"/>
        <v>24.442257217847768</v>
      </c>
      <c r="J162" s="10">
        <f t="shared" si="25"/>
        <v>-20.622257217847768</v>
      </c>
      <c r="K162" s="6">
        <v>115</v>
      </c>
      <c r="L162" s="10">
        <v>2551.5091863517009</v>
      </c>
      <c r="M162" s="10">
        <v>1343.6351706036769</v>
      </c>
      <c r="N162" s="10">
        <v>10.5916447944007</v>
      </c>
      <c r="O162" s="10">
        <v>3.6027038319613975</v>
      </c>
      <c r="P162" s="10">
        <v>3.9466854268440961</v>
      </c>
      <c r="Q162" s="10">
        <v>9.5441177677472289E-2</v>
      </c>
      <c r="R162" s="10">
        <v>2.4182615880229985</v>
      </c>
      <c r="S162" s="10">
        <v>23.887610755742969</v>
      </c>
      <c r="T162" s="14" t="s">
        <v>33</v>
      </c>
      <c r="U162" s="6">
        <v>3</v>
      </c>
      <c r="V162" s="14" t="s">
        <v>33</v>
      </c>
      <c r="W162" s="6">
        <v>3</v>
      </c>
      <c r="X162" s="14" t="s">
        <v>33</v>
      </c>
      <c r="Y162" s="6">
        <v>3</v>
      </c>
      <c r="Z162" s="14" t="s">
        <v>33</v>
      </c>
      <c r="AA162" s="9">
        <v>3</v>
      </c>
      <c r="AB162" s="7">
        <v>73.415182154637733</v>
      </c>
      <c r="AC162" s="6">
        <v>24.292094317870479</v>
      </c>
      <c r="AD162" s="13">
        <v>2.2927235274917872</v>
      </c>
      <c r="AE162" s="8">
        <v>394.6685426844096</v>
      </c>
      <c r="AF162" s="6">
        <v>298.97125139033523</v>
      </c>
      <c r="AG162" s="6">
        <v>197.3342713422048</v>
      </c>
      <c r="AH162" s="6">
        <v>273.51701406189812</v>
      </c>
      <c r="AI162" s="6">
        <v>4.1352019357737477</v>
      </c>
      <c r="AJ162" s="6"/>
      <c r="AK162" s="6"/>
      <c r="AL162" s="6"/>
      <c r="AM162" s="6"/>
      <c r="AN162" s="6">
        <v>3.6027038319613975</v>
      </c>
      <c r="AO162" s="6">
        <v>1.3526969747171229</v>
      </c>
      <c r="AP162" s="6">
        <v>1</v>
      </c>
      <c r="AQ162" s="6">
        <v>111.47500000000001</v>
      </c>
      <c r="AR162" s="6"/>
      <c r="AS162" s="6"/>
      <c r="AT162" s="6">
        <v>1.281601911307708</v>
      </c>
      <c r="AU162" s="6">
        <v>1</v>
      </c>
      <c r="AV162" s="10"/>
      <c r="AW162" s="13">
        <v>44.845687708550287</v>
      </c>
      <c r="AX162" s="1" t="s">
        <v>150</v>
      </c>
      <c r="AY162" s="17">
        <v>20.6222572178478</v>
      </c>
      <c r="AZ162" s="12">
        <v>100</v>
      </c>
      <c r="BA162" s="12">
        <v>0</v>
      </c>
      <c r="BB162" s="12">
        <v>0</v>
      </c>
      <c r="BC162" s="12">
        <v>100</v>
      </c>
      <c r="BD162" s="12">
        <v>0</v>
      </c>
      <c r="BE162" s="12">
        <v>0</v>
      </c>
      <c r="BF162" s="18">
        <v>73.415182154637733</v>
      </c>
      <c r="BG162" s="18">
        <v>24.292094317870479</v>
      </c>
      <c r="BH162" s="18">
        <v>2.2927235274917872</v>
      </c>
      <c r="BI162" s="15"/>
      <c r="BJ162" s="19">
        <f t="shared" ca="1" si="26"/>
        <v>1</v>
      </c>
      <c r="BK162" s="18">
        <f t="shared" ca="1" si="27"/>
        <v>3.9756786545982319</v>
      </c>
      <c r="BL162" s="17">
        <f t="shared" si="28"/>
        <v>3.5733301841588219</v>
      </c>
      <c r="BM162" s="17">
        <f t="shared" ca="1" si="29"/>
        <v>3.3740284558978586</v>
      </c>
      <c r="BN162" s="16">
        <f t="shared" si="30"/>
        <v>3.3129818998007954</v>
      </c>
      <c r="BO162" s="15"/>
      <c r="BP162" s="2"/>
    </row>
    <row r="163" spans="1:68" x14ac:dyDescent="0.2">
      <c r="A163">
        <v>7.5</v>
      </c>
      <c r="B163">
        <v>2.2999999999999998</v>
      </c>
      <c r="C163">
        <v>0.17632</v>
      </c>
      <c r="D163">
        <v>-0.14113000000000001</v>
      </c>
      <c r="E163">
        <v>1.5689999999999999E-2</v>
      </c>
      <c r="F163">
        <v>1.8592299999999999</v>
      </c>
      <c r="G163">
        <v>2.00135</v>
      </c>
      <c r="H163" s="15"/>
      <c r="I163" s="11">
        <f t="shared" si="24"/>
        <v>24.606299212598422</v>
      </c>
      <c r="J163" s="10">
        <f t="shared" si="25"/>
        <v>-20.786299212598422</v>
      </c>
      <c r="K163" s="6">
        <v>115</v>
      </c>
      <c r="L163" s="10">
        <v>2570.3740157480261</v>
      </c>
      <c r="M163" s="10">
        <v>1352.2637795275614</v>
      </c>
      <c r="N163" s="10">
        <v>10.662729658792649</v>
      </c>
      <c r="O163" s="10">
        <v>3.5947915980698277</v>
      </c>
      <c r="P163" s="10">
        <v>3.9443250142552735</v>
      </c>
      <c r="Q163" s="10">
        <v>9.6067706196142855E-2</v>
      </c>
      <c r="R163" s="10">
        <v>2.435593057086888</v>
      </c>
      <c r="S163" s="10">
        <v>24.273153901767067</v>
      </c>
      <c r="T163" s="14" t="s">
        <v>33</v>
      </c>
      <c r="U163" s="6">
        <v>3</v>
      </c>
      <c r="V163" s="14" t="s">
        <v>33</v>
      </c>
      <c r="W163" s="6">
        <v>3</v>
      </c>
      <c r="X163" s="14" t="s">
        <v>33</v>
      </c>
      <c r="Y163" s="6">
        <v>3</v>
      </c>
      <c r="Z163" s="14" t="s">
        <v>33</v>
      </c>
      <c r="AA163" s="9">
        <v>3</v>
      </c>
      <c r="AB163" s="7">
        <v>73.955259348057908</v>
      </c>
      <c r="AC163" s="6">
        <v>23.783345273948285</v>
      </c>
      <c r="AD163" s="13">
        <v>2.2613953779938138</v>
      </c>
      <c r="AE163" s="8">
        <v>394.43250142552733</v>
      </c>
      <c r="AF163" s="6">
        <v>297.5838599448075</v>
      </c>
      <c r="AG163" s="6">
        <v>197.21625071276367</v>
      </c>
      <c r="AH163" s="6">
        <v>279.985870141188</v>
      </c>
      <c r="AI163" s="6">
        <v>4.1057761972603855</v>
      </c>
      <c r="AJ163" s="6"/>
      <c r="AK163" s="6"/>
      <c r="AL163" s="6"/>
      <c r="AM163" s="6"/>
      <c r="AN163" s="6">
        <v>3.5947915980698277</v>
      </c>
      <c r="AO163" s="6">
        <v>1.3574254471241927</v>
      </c>
      <c r="AP163" s="6">
        <v>1</v>
      </c>
      <c r="AQ163" s="6">
        <v>111.47500000000001</v>
      </c>
      <c r="AR163" s="6"/>
      <c r="AS163" s="6"/>
      <c r="AT163" s="6">
        <v>1.2641955753373573</v>
      </c>
      <c r="AU163" s="6">
        <v>1</v>
      </c>
      <c r="AV163" s="10"/>
      <c r="AW163" s="13">
        <v>44.637578991721121</v>
      </c>
      <c r="AX163" s="1" t="s">
        <v>150</v>
      </c>
      <c r="AY163" s="17">
        <v>20.786299212598401</v>
      </c>
      <c r="AZ163" s="12">
        <v>100</v>
      </c>
      <c r="BA163" s="12">
        <v>0</v>
      </c>
      <c r="BB163" s="12">
        <v>0</v>
      </c>
      <c r="BC163" s="12">
        <v>100</v>
      </c>
      <c r="BD163" s="12">
        <v>0</v>
      </c>
      <c r="BE163" s="12">
        <v>0</v>
      </c>
      <c r="BF163" s="18">
        <v>73.955259348057908</v>
      </c>
      <c r="BG163" s="18">
        <v>23.783345273948285</v>
      </c>
      <c r="BH163" s="18">
        <v>2.2613953779938138</v>
      </c>
      <c r="BI163" s="15"/>
      <c r="BJ163" s="19">
        <f t="shared" ca="1" si="26"/>
        <v>1</v>
      </c>
      <c r="BK163" s="18">
        <f t="shared" ca="1" si="27"/>
        <v>3.9328687888250324</v>
      </c>
      <c r="BL163" s="17">
        <f t="shared" si="28"/>
        <v>3.6127386380701036</v>
      </c>
      <c r="BM163" s="17">
        <f t="shared" ca="1" si="29"/>
        <v>3.380532277767228</v>
      </c>
      <c r="BN163" s="16">
        <f t="shared" si="30"/>
        <v>3.3147113885094859</v>
      </c>
      <c r="BO163" s="15"/>
      <c r="BP163" s="2"/>
    </row>
    <row r="164" spans="1:68" x14ac:dyDescent="0.2">
      <c r="A164">
        <v>7.55</v>
      </c>
      <c r="B164">
        <v>2.2999999999999998</v>
      </c>
      <c r="C164">
        <v>0.17571000000000001</v>
      </c>
      <c r="D164">
        <v>-0.14199999999999999</v>
      </c>
      <c r="E164">
        <v>1.67E-2</v>
      </c>
      <c r="F164">
        <v>1.859</v>
      </c>
      <c r="G164">
        <v>2.0002300000000002</v>
      </c>
      <c r="H164" s="15"/>
      <c r="I164" s="11">
        <f t="shared" si="24"/>
        <v>24.77034120734908</v>
      </c>
      <c r="J164" s="10">
        <f t="shared" si="25"/>
        <v>-20.95034120734908</v>
      </c>
      <c r="K164" s="6">
        <v>115</v>
      </c>
      <c r="L164" s="10">
        <v>2589.2388451443517</v>
      </c>
      <c r="M164" s="10">
        <v>1360.8923884514461</v>
      </c>
      <c r="N164" s="10">
        <v>10.7338145231846</v>
      </c>
      <c r="O164" s="10">
        <v>3.4339095089412437</v>
      </c>
      <c r="P164" s="10">
        <v>3.7873369109015327</v>
      </c>
      <c r="Q164" s="10">
        <v>9.0011263848994841E-2</v>
      </c>
      <c r="R164" s="10">
        <v>2.3766373567111221</v>
      </c>
      <c r="S164" s="10">
        <v>24.543569580575635</v>
      </c>
      <c r="T164" s="14" t="s">
        <v>33</v>
      </c>
      <c r="U164" s="6">
        <v>3</v>
      </c>
      <c r="V164" s="14" t="s">
        <v>33</v>
      </c>
      <c r="W164" s="6">
        <v>3</v>
      </c>
      <c r="X164" s="14" t="s">
        <v>33</v>
      </c>
      <c r="Y164" s="6">
        <v>3</v>
      </c>
      <c r="Z164" s="14" t="s">
        <v>155</v>
      </c>
      <c r="AA164" s="9">
        <v>2</v>
      </c>
      <c r="AB164" s="7">
        <v>73.977799427714714</v>
      </c>
      <c r="AC164" s="6">
        <v>23.762116301900662</v>
      </c>
      <c r="AD164" s="13">
        <v>2.2600842703846271</v>
      </c>
      <c r="AE164" s="8">
        <v>378.73369109015323</v>
      </c>
      <c r="AF164" s="6">
        <v>278.004975468113</v>
      </c>
      <c r="AG164" s="6">
        <v>189.36684554507664</v>
      </c>
      <c r="AH164" s="6">
        <v>284.08638975204417</v>
      </c>
      <c r="AI164" s="6">
        <v>4.2076255225737791</v>
      </c>
      <c r="AJ164" s="6"/>
      <c r="AK164" s="6"/>
      <c r="AL164" s="6"/>
      <c r="AM164" s="6"/>
      <c r="AN164" s="6">
        <v>3.4339095089412437</v>
      </c>
      <c r="AO164" s="6">
        <v>1.3222924824192783</v>
      </c>
      <c r="AP164" s="6">
        <v>1</v>
      </c>
      <c r="AQ164" s="6">
        <v>111.47500000000001</v>
      </c>
      <c r="AR164" s="6"/>
      <c r="AS164" s="6"/>
      <c r="AT164" s="6">
        <v>1.1667921514568207</v>
      </c>
      <c r="AU164" s="6">
        <v>1</v>
      </c>
      <c r="AV164" s="10"/>
      <c r="AW164" s="13">
        <v>41.70074632021695</v>
      </c>
      <c r="AX164" s="1" t="s">
        <v>150</v>
      </c>
      <c r="AY164" s="17">
        <v>20.950341207349101</v>
      </c>
      <c r="AZ164" s="12">
        <v>100</v>
      </c>
      <c r="BA164" s="12">
        <v>0</v>
      </c>
      <c r="BB164" s="12">
        <v>0</v>
      </c>
      <c r="BC164" s="12">
        <v>100</v>
      </c>
      <c r="BD164" s="12">
        <v>0</v>
      </c>
      <c r="BE164" s="12">
        <v>0</v>
      </c>
      <c r="BF164" s="18">
        <v>73.977799427714714</v>
      </c>
      <c r="BG164" s="18">
        <v>23.762116301900662</v>
      </c>
      <c r="BH164" s="18">
        <v>2.2600842703846271</v>
      </c>
      <c r="BI164" s="15"/>
      <c r="BJ164" s="19">
        <f t="shared" ca="1" si="26"/>
        <v>1</v>
      </c>
      <c r="BK164" s="18">
        <f t="shared" ca="1" si="27"/>
        <v>3.6633572345360967</v>
      </c>
      <c r="BL164" s="17">
        <f t="shared" si="28"/>
        <v>3.6109693244588765</v>
      </c>
      <c r="BM164" s="17">
        <f t="shared" ca="1" si="29"/>
        <v>3.4066822659646476</v>
      </c>
      <c r="BN164" s="16">
        <f t="shared" si="30"/>
        <v>3.3250297516858147</v>
      </c>
      <c r="BO164" s="15"/>
      <c r="BP164" s="2"/>
    </row>
    <row r="165" spans="1:68" x14ac:dyDescent="0.2">
      <c r="A165">
        <v>7.6</v>
      </c>
      <c r="B165">
        <v>2.2999999999999998</v>
      </c>
      <c r="C165">
        <v>0.17569000000000001</v>
      </c>
      <c r="D165">
        <v>-0.14277000000000001</v>
      </c>
      <c r="E165">
        <v>1.78E-2</v>
      </c>
      <c r="F165">
        <v>1.85568</v>
      </c>
      <c r="G165">
        <v>1.9983500000000001</v>
      </c>
      <c r="H165" s="15"/>
      <c r="I165" s="11">
        <f t="shared" si="24"/>
        <v>24.934383202099735</v>
      </c>
      <c r="J165" s="10">
        <f t="shared" si="25"/>
        <v>-21.114383202099734</v>
      </c>
      <c r="K165" s="6">
        <v>115</v>
      </c>
      <c r="L165" s="10">
        <v>2608.1036745406768</v>
      </c>
      <c r="M165" s="10">
        <v>1369.5209973753306</v>
      </c>
      <c r="N165" s="10">
        <v>10.804899387576551</v>
      </c>
      <c r="O165" s="10">
        <v>3.4286346863468662</v>
      </c>
      <c r="P165" s="10">
        <v>3.7863030629134204</v>
      </c>
      <c r="Q165" s="10">
        <v>8.4650964300369336E-2</v>
      </c>
      <c r="R165" s="10">
        <v>2.2357154959284626</v>
      </c>
      <c r="S165" s="10">
        <v>24.838081706010708</v>
      </c>
      <c r="T165" s="14" t="s">
        <v>33</v>
      </c>
      <c r="U165" s="6">
        <v>3</v>
      </c>
      <c r="V165" s="14" t="s">
        <v>33</v>
      </c>
      <c r="W165" s="6">
        <v>3</v>
      </c>
      <c r="X165" s="14" t="s">
        <v>33</v>
      </c>
      <c r="Y165" s="6">
        <v>3</v>
      </c>
      <c r="Z165" s="14" t="s">
        <v>155</v>
      </c>
      <c r="AA165" s="9">
        <v>2</v>
      </c>
      <c r="AB165" s="7">
        <v>70.834236195527851</v>
      </c>
      <c r="AC165" s="6">
        <v>26.723835182885622</v>
      </c>
      <c r="AD165" s="13">
        <v>2.4419286215865275</v>
      </c>
      <c r="AE165" s="8">
        <v>378.63030629134204</v>
      </c>
      <c r="AF165" s="6">
        <v>276.77365044619836</v>
      </c>
      <c r="AG165" s="6">
        <v>189.31515314567102</v>
      </c>
      <c r="AH165" s="6">
        <v>288.68260769350263</v>
      </c>
      <c r="AI165" s="6">
        <v>4.4728410292863021</v>
      </c>
      <c r="AJ165" s="6"/>
      <c r="AK165" s="6"/>
      <c r="AL165" s="6"/>
      <c r="AM165" s="6"/>
      <c r="AN165" s="6">
        <v>3.4286346863468662</v>
      </c>
      <c r="AO165" s="6">
        <v>1.3146963514406209</v>
      </c>
      <c r="AP165" s="6">
        <v>1</v>
      </c>
      <c r="AQ165" s="6">
        <v>111.47500000000001</v>
      </c>
      <c r="AR165" s="6"/>
      <c r="AS165" s="6"/>
      <c r="AT165" s="6">
        <v>1.151368477397414</v>
      </c>
      <c r="AU165" s="6">
        <v>1</v>
      </c>
      <c r="AV165" s="10"/>
      <c r="AW165" s="13">
        <v>41.51604756692975</v>
      </c>
      <c r="AX165" s="1" t="s">
        <v>150</v>
      </c>
      <c r="AY165" s="17">
        <v>21.114383202099699</v>
      </c>
      <c r="AZ165" s="12">
        <v>100</v>
      </c>
      <c r="BA165" s="12">
        <v>0</v>
      </c>
      <c r="BB165" s="12">
        <v>0</v>
      </c>
      <c r="BC165" s="12">
        <v>100</v>
      </c>
      <c r="BD165" s="12">
        <v>0</v>
      </c>
      <c r="BE165" s="12">
        <v>0</v>
      </c>
      <c r="BF165" s="18">
        <v>70.834236195527851</v>
      </c>
      <c r="BG165" s="18">
        <v>26.723835182885622</v>
      </c>
      <c r="BH165" s="18">
        <v>2.4419286215865275</v>
      </c>
      <c r="BI165" s="15"/>
      <c r="BJ165" s="19">
        <f t="shared" ca="1" si="26"/>
        <v>1</v>
      </c>
      <c r="BK165" s="18">
        <f t="shared" ca="1" si="27"/>
        <v>3.6249918480991301</v>
      </c>
      <c r="BL165" s="17">
        <f t="shared" si="28"/>
        <v>3.4102496727920295</v>
      </c>
      <c r="BM165" s="17">
        <f t="shared" ca="1" si="29"/>
        <v>3.397704065880879</v>
      </c>
      <c r="BN165" s="16">
        <f t="shared" si="30"/>
        <v>3.3124741822138066</v>
      </c>
      <c r="BO165" s="15"/>
      <c r="BP165" s="2"/>
    </row>
    <row r="166" spans="1:68" x14ac:dyDescent="0.2">
      <c r="A166">
        <v>7.65</v>
      </c>
      <c r="B166">
        <v>2.2999999999999998</v>
      </c>
      <c r="C166">
        <v>0.1754</v>
      </c>
      <c r="D166">
        <v>-0.14243</v>
      </c>
      <c r="E166">
        <v>1.8599999999999998E-2</v>
      </c>
      <c r="F166">
        <v>1.85425</v>
      </c>
      <c r="G166">
        <v>1.9972799999999999</v>
      </c>
      <c r="H166" s="15"/>
      <c r="I166" s="11">
        <f t="shared" si="24"/>
        <v>25.098425196850393</v>
      </c>
      <c r="J166" s="10">
        <f t="shared" si="25"/>
        <v>-21.278425196850392</v>
      </c>
      <c r="K166" s="6">
        <v>115</v>
      </c>
      <c r="L166" s="10">
        <v>2626.9685039370024</v>
      </c>
      <c r="M166" s="10">
        <v>1378.1496062992153</v>
      </c>
      <c r="N166" s="10">
        <v>10.875984251968504</v>
      </c>
      <c r="O166" s="10">
        <v>3.352149758728356</v>
      </c>
      <c r="P166" s="10">
        <v>3.7129024804631028</v>
      </c>
      <c r="Q166" s="10">
        <v>8.7017849815346812E-2</v>
      </c>
      <c r="R166" s="10">
        <v>2.3436610649815193</v>
      </c>
      <c r="S166" s="10">
        <v>25.05227234269076</v>
      </c>
      <c r="T166" s="14" t="s">
        <v>33</v>
      </c>
      <c r="U166" s="6">
        <v>3</v>
      </c>
      <c r="V166" s="14" t="s">
        <v>33</v>
      </c>
      <c r="W166" s="6">
        <v>3</v>
      </c>
      <c r="X166" s="14" t="s">
        <v>33</v>
      </c>
      <c r="Y166" s="6">
        <v>3</v>
      </c>
      <c r="Z166" s="14" t="s">
        <v>155</v>
      </c>
      <c r="AA166" s="9">
        <v>2</v>
      </c>
      <c r="AB166" s="7">
        <v>74.022651980791892</v>
      </c>
      <c r="AC166" s="6">
        <v>23.719873719674936</v>
      </c>
      <c r="AD166" s="13">
        <v>2.25747429953317</v>
      </c>
      <c r="AE166" s="8">
        <v>371.29024804631024</v>
      </c>
      <c r="AF166" s="6">
        <v>267.02859195814176</v>
      </c>
      <c r="AG166" s="6">
        <v>185.64512402315512</v>
      </c>
      <c r="AH166" s="6">
        <v>291.62649786628646</v>
      </c>
      <c r="AI166" s="6">
        <v>4.2668285740706517</v>
      </c>
      <c r="AJ166" s="6"/>
      <c r="AK166" s="6"/>
      <c r="AL166" s="6"/>
      <c r="AM166" s="6"/>
      <c r="AN166" s="6">
        <v>3.352149758728356</v>
      </c>
      <c r="AO166" s="6">
        <v>1.3114013081234934</v>
      </c>
      <c r="AP166" s="6">
        <v>1</v>
      </c>
      <c r="AQ166" s="6">
        <v>111.47500000000001</v>
      </c>
      <c r="AR166" s="6"/>
      <c r="AS166" s="6"/>
      <c r="AT166" s="6">
        <v>1.099372150948178</v>
      </c>
      <c r="AU166" s="6">
        <v>1</v>
      </c>
      <c r="AV166" s="10"/>
      <c r="AW166" s="13">
        <v>40.054288793721263</v>
      </c>
      <c r="AX166" s="1" t="s">
        <v>150</v>
      </c>
      <c r="AY166" s="17">
        <v>21.278425196850399</v>
      </c>
      <c r="AZ166" s="12">
        <v>100</v>
      </c>
      <c r="BA166" s="12">
        <v>0</v>
      </c>
      <c r="BB166" s="12">
        <v>0</v>
      </c>
      <c r="BC166" s="12">
        <v>100</v>
      </c>
      <c r="BD166" s="12">
        <v>0</v>
      </c>
      <c r="BE166" s="12">
        <v>0</v>
      </c>
      <c r="BF166" s="18">
        <v>74.022651980791892</v>
      </c>
      <c r="BG166" s="18">
        <v>23.719873719674936</v>
      </c>
      <c r="BH166" s="18">
        <v>2.25747429953317</v>
      </c>
      <c r="BI166" s="15"/>
      <c r="BJ166" s="19">
        <f t="shared" ca="1" si="26"/>
        <v>1</v>
      </c>
      <c r="BK166" s="18">
        <f t="shared" ca="1" si="27"/>
        <v>3.4820867306820609</v>
      </c>
      <c r="BL166" s="17">
        <f t="shared" si="28"/>
        <v>3.6266228530714271</v>
      </c>
      <c r="BM166" s="17">
        <f t="shared" ca="1" si="29"/>
        <v>3.4264781030570348</v>
      </c>
      <c r="BN166" s="16">
        <f t="shared" si="30"/>
        <v>3.3296930684268204</v>
      </c>
      <c r="BO166" s="15"/>
      <c r="BP166" s="2"/>
    </row>
    <row r="167" spans="1:68" x14ac:dyDescent="0.2">
      <c r="A167">
        <v>7.7</v>
      </c>
      <c r="B167">
        <v>0.4</v>
      </c>
      <c r="C167">
        <v>0.17862</v>
      </c>
      <c r="D167">
        <v>-0.14773</v>
      </c>
      <c r="E167">
        <v>1.7639999999999999E-2</v>
      </c>
      <c r="F167">
        <v>1.8559000000000001</v>
      </c>
      <c r="G167">
        <v>1.9989300000000001</v>
      </c>
      <c r="H167" s="15"/>
      <c r="I167" s="11">
        <f t="shared" si="24"/>
        <v>25.262467191601051</v>
      </c>
      <c r="J167" s="10">
        <f t="shared" si="25"/>
        <v>-21.44246719160105</v>
      </c>
      <c r="K167" s="6">
        <v>115</v>
      </c>
      <c r="L167" s="10">
        <v>2645.833333333328</v>
      </c>
      <c r="M167" s="10">
        <v>1386.7782152231</v>
      </c>
      <c r="N167" s="10">
        <v>10.947069116360455</v>
      </c>
      <c r="O167" s="10">
        <v>4.2013961964235031</v>
      </c>
      <c r="P167" s="10">
        <v>4.5584477039564186</v>
      </c>
      <c r="Q167" s="10">
        <v>5.01222814936398E-2</v>
      </c>
      <c r="R167" s="10">
        <v>1.0995471429920567</v>
      </c>
      <c r="S167" s="10">
        <v>24.795243578674697</v>
      </c>
      <c r="T167" s="14" t="s">
        <v>149</v>
      </c>
      <c r="U167" s="6">
        <v>1</v>
      </c>
      <c r="V167" s="14" t="s">
        <v>33</v>
      </c>
      <c r="W167" s="6">
        <v>3</v>
      </c>
      <c r="X167" s="14" t="s">
        <v>33</v>
      </c>
      <c r="Y167" s="6">
        <v>3</v>
      </c>
      <c r="Z167" s="14" t="s">
        <v>33</v>
      </c>
      <c r="AA167" s="9">
        <v>3</v>
      </c>
      <c r="AB167" s="7">
        <v>39.429967317873498</v>
      </c>
      <c r="AC167" s="6">
        <v>53.673601942577662</v>
      </c>
      <c r="AD167" s="13">
        <v>6.8964307395488404</v>
      </c>
      <c r="AE167" s="8">
        <v>455.84477039564189</v>
      </c>
      <c r="AF167" s="6">
        <v>365.39480475757165</v>
      </c>
      <c r="AG167" s="6">
        <v>227.92238519782092</v>
      </c>
      <c r="AH167" s="6">
        <v>284.87673179617872</v>
      </c>
      <c r="AI167" s="6">
        <v>9.0946532522364443</v>
      </c>
      <c r="AJ167" s="6"/>
      <c r="AK167" s="6"/>
      <c r="AL167" s="6"/>
      <c r="AM167" s="6"/>
      <c r="AN167" s="6">
        <v>2.1006980982117516</v>
      </c>
      <c r="AO167" s="6">
        <v>1.3708702435678162</v>
      </c>
      <c r="AP167" s="6">
        <v>1</v>
      </c>
      <c r="AQ167" s="6">
        <v>111.47500000000001</v>
      </c>
      <c r="AR167" s="6"/>
      <c r="AS167" s="6"/>
      <c r="AT167" s="6">
        <v>1.5151842785778529</v>
      </c>
      <c r="AU167" s="6">
        <v>1</v>
      </c>
      <c r="AV167" s="10"/>
      <c r="AW167" s="13">
        <v>54.809220713635746</v>
      </c>
      <c r="AX167" s="1" t="s">
        <v>150</v>
      </c>
      <c r="AY167" s="17">
        <v>21.4424671916011</v>
      </c>
      <c r="AZ167" s="12">
        <v>100</v>
      </c>
      <c r="BA167" s="12">
        <v>0</v>
      </c>
      <c r="BB167" s="12">
        <v>0</v>
      </c>
      <c r="BC167" s="12">
        <v>100</v>
      </c>
      <c r="BD167" s="12">
        <v>0</v>
      </c>
      <c r="BE167" s="12">
        <v>0</v>
      </c>
      <c r="BF167" s="18">
        <v>39.429967317873498</v>
      </c>
      <c r="BG167" s="18">
        <v>53.673601942577662</v>
      </c>
      <c r="BH167" s="18">
        <v>6.8964307395488404</v>
      </c>
      <c r="BI167" s="15"/>
      <c r="BJ167" s="19">
        <f t="shared" ca="1" si="26"/>
        <v>1</v>
      </c>
      <c r="BK167" s="18">
        <f t="shared" ca="1" si="27"/>
        <v>4.6662559330285314</v>
      </c>
      <c r="BL167" s="17">
        <f t="shared" si="28"/>
        <v>1.5491207136008429</v>
      </c>
      <c r="BM167" s="17">
        <f t="shared" ca="1" si="29"/>
        <v>3.1359396675469875</v>
      </c>
      <c r="BN167" s="16">
        <f t="shared" si="30"/>
        <v>3.1042438050272469</v>
      </c>
      <c r="BO167" s="15"/>
      <c r="BP167" s="2"/>
    </row>
    <row r="168" spans="1:68" x14ac:dyDescent="0.2">
      <c r="A168">
        <v>7.75</v>
      </c>
      <c r="B168">
        <v>2.2000000000000002</v>
      </c>
      <c r="C168">
        <v>0.17657</v>
      </c>
      <c r="D168">
        <v>-0.14810999999999999</v>
      </c>
      <c r="E168">
        <v>1.7139999999999999E-2</v>
      </c>
      <c r="F168">
        <v>1.85355</v>
      </c>
      <c r="G168">
        <v>1.9998499999999999</v>
      </c>
      <c r="H168" s="15"/>
      <c r="I168" s="11">
        <f t="shared" si="24"/>
        <v>25.426509186351705</v>
      </c>
      <c r="J168" s="10">
        <f t="shared" si="25"/>
        <v>-21.606509186351705</v>
      </c>
      <c r="K168" s="6">
        <v>115</v>
      </c>
      <c r="L168" s="10">
        <v>2664.6981627296532</v>
      </c>
      <c r="M168" s="10">
        <v>1395.4068241469845</v>
      </c>
      <c r="N168" s="10">
        <v>11.018153980752405</v>
      </c>
      <c r="O168" s="10">
        <v>3.6607268804995745</v>
      </c>
      <c r="P168" s="10">
        <v>4.0158506723023697</v>
      </c>
      <c r="Q168" s="10">
        <v>4.7476938859253318E-2</v>
      </c>
      <c r="R168" s="10">
        <v>1.1822386521168582</v>
      </c>
      <c r="S168" s="10">
        <v>24.661374430749664</v>
      </c>
      <c r="T168" s="14" t="s">
        <v>149</v>
      </c>
      <c r="U168" s="6">
        <v>1</v>
      </c>
      <c r="V168" s="14" t="s">
        <v>33</v>
      </c>
      <c r="W168" s="6">
        <v>3</v>
      </c>
      <c r="X168" s="14" t="s">
        <v>33</v>
      </c>
      <c r="Y168" s="6">
        <v>3</v>
      </c>
      <c r="Z168" s="14" t="s">
        <v>33</v>
      </c>
      <c r="AA168" s="9">
        <v>3</v>
      </c>
      <c r="AB168" s="7">
        <v>44.93181774645312</v>
      </c>
      <c r="AC168" s="6">
        <v>49.624714751245342</v>
      </c>
      <c r="AD168" s="13">
        <v>5.4434675023015373</v>
      </c>
      <c r="AE168" s="8">
        <v>401.58506723023697</v>
      </c>
      <c r="AF168" s="6">
        <v>300.45016401025254</v>
      </c>
      <c r="AG168" s="6">
        <v>200.79253361511849</v>
      </c>
      <c r="AH168" s="6">
        <v>280.66053497137216</v>
      </c>
      <c r="AI168" s="6">
        <v>8.458529064410552</v>
      </c>
      <c r="AJ168" s="6"/>
      <c r="AK168" s="6"/>
      <c r="AL168" s="6"/>
      <c r="AM168" s="6"/>
      <c r="AN168" s="6">
        <v>1.8303634402497873</v>
      </c>
      <c r="AO168" s="6">
        <v>1.2723759442728371</v>
      </c>
      <c r="AP168" s="6">
        <v>1</v>
      </c>
      <c r="AQ168" s="6">
        <v>111.47500000000001</v>
      </c>
      <c r="AR168" s="6"/>
      <c r="AS168" s="6"/>
      <c r="AT168" s="6">
        <v>1.2233806684985509</v>
      </c>
      <c r="AU168" s="6">
        <v>1</v>
      </c>
      <c r="AV168" s="10"/>
      <c r="AW168" s="13">
        <v>45.067524601537883</v>
      </c>
      <c r="AX168" s="1" t="s">
        <v>150</v>
      </c>
      <c r="AY168" s="17">
        <v>21.606509186351701</v>
      </c>
      <c r="AZ168" s="12">
        <v>100</v>
      </c>
      <c r="BA168" s="12">
        <v>0</v>
      </c>
      <c r="BB168" s="12">
        <v>0</v>
      </c>
      <c r="BC168" s="12">
        <v>100</v>
      </c>
      <c r="BD168" s="12">
        <v>0</v>
      </c>
      <c r="BE168" s="12">
        <v>0</v>
      </c>
      <c r="BF168" s="18">
        <v>44.93181774645312</v>
      </c>
      <c r="BG168" s="18">
        <v>49.624714751245342</v>
      </c>
      <c r="BH168" s="18">
        <v>5.4434675023015373</v>
      </c>
      <c r="BI168" s="15"/>
      <c r="BJ168" s="19">
        <f t="shared" ca="1" si="26"/>
        <v>1</v>
      </c>
      <c r="BK168" s="18">
        <f t="shared" ca="1" si="27"/>
        <v>3.8461924429500676</v>
      </c>
      <c r="BL168" s="17">
        <f t="shared" si="28"/>
        <v>1.7692159758573558</v>
      </c>
      <c r="BM168" s="17">
        <f t="shared" ca="1" si="29"/>
        <v>3.2368853397211801</v>
      </c>
      <c r="BN168" s="16">
        <f t="shared" si="30"/>
        <v>3.1673368280334184</v>
      </c>
      <c r="BO168" s="15"/>
      <c r="BP168" s="2"/>
    </row>
    <row r="169" spans="1:68" x14ac:dyDescent="0.2">
      <c r="A169">
        <v>7.8</v>
      </c>
      <c r="B169">
        <v>2.2999999999999998</v>
      </c>
      <c r="C169">
        <v>0.17443</v>
      </c>
      <c r="D169">
        <v>-0.14807999999999999</v>
      </c>
      <c r="E169">
        <v>2.1010000000000001E-2</v>
      </c>
      <c r="F169">
        <v>1.8534299999999999</v>
      </c>
      <c r="G169">
        <v>1.9993799999999999</v>
      </c>
      <c r="H169" s="15"/>
      <c r="I169" s="11">
        <f t="shared" si="24"/>
        <v>25.590551181102359</v>
      </c>
      <c r="J169" s="10">
        <f t="shared" si="25"/>
        <v>-21.770551181102359</v>
      </c>
      <c r="K169" s="6">
        <v>115</v>
      </c>
      <c r="L169" s="10">
        <v>2683.5629921259783</v>
      </c>
      <c r="M169" s="10">
        <v>1404.035433070869</v>
      </c>
      <c r="N169" s="10">
        <v>11.089238845144356</v>
      </c>
      <c r="O169" s="10">
        <v>3.0963208629009369</v>
      </c>
      <c r="P169" s="10">
        <v>3.4663651744548645</v>
      </c>
      <c r="Q169" s="10">
        <v>4.7685781698810166E-2</v>
      </c>
      <c r="R169" s="10">
        <v>1.3756710357647024</v>
      </c>
      <c r="S169" s="10">
        <v>25.697521635689423</v>
      </c>
      <c r="T169" s="14" t="s">
        <v>149</v>
      </c>
      <c r="U169" s="6">
        <v>1</v>
      </c>
      <c r="V169" s="14" t="s">
        <v>33</v>
      </c>
      <c r="W169" s="6">
        <v>3</v>
      </c>
      <c r="X169" s="14" t="s">
        <v>33</v>
      </c>
      <c r="Y169" s="6">
        <v>3</v>
      </c>
      <c r="Z169" s="14" t="s">
        <v>33</v>
      </c>
      <c r="AA169" s="9">
        <v>3</v>
      </c>
      <c r="AB169" s="7">
        <v>54.089418652726977</v>
      </c>
      <c r="AC169" s="6">
        <v>42.060653634828746</v>
      </c>
      <c r="AD169" s="13">
        <v>3.8499277124442752</v>
      </c>
      <c r="AE169" s="8">
        <v>346.63651744548645</v>
      </c>
      <c r="AF169" s="6">
        <v>234.69511547546807</v>
      </c>
      <c r="AG169" s="6">
        <v>173.31825872274322</v>
      </c>
      <c r="AH169" s="6">
        <v>300.51324597692707</v>
      </c>
      <c r="AI169" s="6">
        <v>7.2691797239455873</v>
      </c>
      <c r="AJ169" s="6"/>
      <c r="AK169" s="6"/>
      <c r="AL169" s="6"/>
      <c r="AM169" s="6"/>
      <c r="AN169" s="6">
        <v>1.5481604314504684</v>
      </c>
      <c r="AO169" s="6">
        <v>1.1848788165829334</v>
      </c>
      <c r="AP169" s="6">
        <v>1</v>
      </c>
      <c r="AQ169" s="6">
        <v>111.47500000000001</v>
      </c>
      <c r="AR169" s="6"/>
      <c r="AS169" s="6"/>
      <c r="AT169" s="6">
        <v>0.93604038975595749</v>
      </c>
      <c r="AU169" s="6">
        <v>1</v>
      </c>
      <c r="AV169" s="10"/>
      <c r="AW169" s="13">
        <v>35.204267321320216</v>
      </c>
      <c r="AX169" s="1" t="s">
        <v>150</v>
      </c>
      <c r="AY169" s="17">
        <v>21.770551181102402</v>
      </c>
      <c r="AZ169" s="12">
        <v>100</v>
      </c>
      <c r="BA169" s="12">
        <v>0</v>
      </c>
      <c r="BB169" s="12">
        <v>0</v>
      </c>
      <c r="BC169" s="12">
        <v>100</v>
      </c>
      <c r="BD169" s="12">
        <v>0</v>
      </c>
      <c r="BE169" s="12">
        <v>0</v>
      </c>
      <c r="BF169" s="18">
        <v>54.089418652726977</v>
      </c>
      <c r="BG169" s="18">
        <v>42.060653634828746</v>
      </c>
      <c r="BH169" s="18">
        <v>3.8499277124442752</v>
      </c>
      <c r="BI169" s="15"/>
      <c r="BJ169" s="19">
        <f t="shared" ca="1" si="26"/>
        <v>1</v>
      </c>
      <c r="BK169" s="18">
        <f t="shared" ca="1" si="27"/>
        <v>3.0263960984874045</v>
      </c>
      <c r="BL169" s="17">
        <f t="shared" si="28"/>
        <v>2.2444765148014385</v>
      </c>
      <c r="BM169" s="17">
        <f t="shared" ca="1" si="29"/>
        <v>3.3768279954706264</v>
      </c>
      <c r="BN169" s="16">
        <f t="shared" si="30"/>
        <v>3.2527123392413757</v>
      </c>
      <c r="BO169" s="15"/>
      <c r="BP169" s="2"/>
    </row>
    <row r="170" spans="1:68" x14ac:dyDescent="0.2">
      <c r="A170">
        <v>7.85</v>
      </c>
      <c r="B170">
        <v>2.2999999999999998</v>
      </c>
      <c r="C170">
        <v>0.17521</v>
      </c>
      <c r="D170">
        <v>-0.14857999999999999</v>
      </c>
      <c r="E170">
        <v>2.2460000000000001E-2</v>
      </c>
      <c r="F170">
        <v>1.85653</v>
      </c>
      <c r="G170">
        <v>2.0007299999999999</v>
      </c>
      <c r="H170" s="15"/>
      <c r="I170" s="11">
        <f t="shared" si="24"/>
        <v>25.754593175853017</v>
      </c>
      <c r="J170" s="10">
        <f t="shared" si="25"/>
        <v>-21.934593175853017</v>
      </c>
      <c r="K170" s="6">
        <v>115</v>
      </c>
      <c r="L170" s="10">
        <v>2702.4278215223039</v>
      </c>
      <c r="M170" s="10">
        <v>1412.6640419947537</v>
      </c>
      <c r="N170" s="10">
        <v>11.160323709536307</v>
      </c>
      <c r="O170" s="10">
        <v>3.3020389440817492</v>
      </c>
      <c r="P170" s="10">
        <v>3.6776736312530263</v>
      </c>
      <c r="Q170" s="10">
        <v>4.4205067706196297E-2</v>
      </c>
      <c r="R170" s="10">
        <v>1.2019845189779692</v>
      </c>
      <c r="S170" s="10">
        <v>26.08574216467202</v>
      </c>
      <c r="T170" s="14" t="s">
        <v>149</v>
      </c>
      <c r="U170" s="6">
        <v>1</v>
      </c>
      <c r="V170" s="14" t="s">
        <v>33</v>
      </c>
      <c r="W170" s="6">
        <v>3</v>
      </c>
      <c r="X170" s="14" t="s">
        <v>33</v>
      </c>
      <c r="Y170" s="6">
        <v>3</v>
      </c>
      <c r="Z170" s="14" t="s">
        <v>33</v>
      </c>
      <c r="AA170" s="9">
        <v>3</v>
      </c>
      <c r="AB170" s="7">
        <v>48.38689473085708</v>
      </c>
      <c r="AC170" s="6">
        <v>46.874630250125534</v>
      </c>
      <c r="AD170" s="13">
        <v>4.7384750190173861</v>
      </c>
      <c r="AE170" s="8">
        <v>367.76736312530261</v>
      </c>
      <c r="AF170" s="6">
        <v>258.44523807546796</v>
      </c>
      <c r="AG170" s="6">
        <v>183.8836815626513</v>
      </c>
      <c r="AH170" s="6">
        <v>307.03717964850614</v>
      </c>
      <c r="AI170" s="6">
        <v>8.319574705090929</v>
      </c>
      <c r="AJ170" s="6"/>
      <c r="AK170" s="6"/>
      <c r="AL170" s="6"/>
      <c r="AM170" s="6"/>
      <c r="AN170" s="6">
        <v>1.6510194720408746</v>
      </c>
      <c r="AO170" s="6">
        <v>1.2124750508192175</v>
      </c>
      <c r="AP170" s="6">
        <v>1</v>
      </c>
      <c r="AQ170" s="6">
        <v>111.47500000000001</v>
      </c>
      <c r="AR170" s="6"/>
      <c r="AS170" s="6"/>
      <c r="AT170" s="6">
        <v>1.0271782995459835</v>
      </c>
      <c r="AU170" s="6">
        <v>1</v>
      </c>
      <c r="AV170" s="10"/>
      <c r="AW170" s="13">
        <v>38.766785711320189</v>
      </c>
      <c r="AX170" s="1" t="s">
        <v>150</v>
      </c>
      <c r="AY170" s="17">
        <v>21.934593175852999</v>
      </c>
      <c r="AZ170" s="12">
        <v>100</v>
      </c>
      <c r="BA170" s="12">
        <v>0</v>
      </c>
      <c r="BB170" s="12">
        <v>0</v>
      </c>
      <c r="BC170" s="12">
        <v>100</v>
      </c>
      <c r="BD170" s="12">
        <v>0</v>
      </c>
      <c r="BE170" s="12">
        <v>0</v>
      </c>
      <c r="BF170" s="18">
        <v>48.38689473085708</v>
      </c>
      <c r="BG170" s="18">
        <v>46.874630250125534</v>
      </c>
      <c r="BH170" s="18">
        <v>4.7384750190173861</v>
      </c>
      <c r="BI170" s="15"/>
      <c r="BJ170" s="19">
        <f t="shared" ca="1" si="26"/>
        <v>1</v>
      </c>
      <c r="BK170" s="18">
        <f t="shared" ca="1" si="27"/>
        <v>3.2937197399132416</v>
      </c>
      <c r="BL170" s="17">
        <f t="shared" si="28"/>
        <v>1.9001002818501496</v>
      </c>
      <c r="BM170" s="17">
        <f t="shared" ca="1" si="29"/>
        <v>3.3109643948829772</v>
      </c>
      <c r="BN170" s="16">
        <f t="shared" si="30"/>
        <v>3.20516312465067</v>
      </c>
      <c r="BO170" s="15"/>
      <c r="BP170" s="2"/>
    </row>
    <row r="171" spans="1:68" x14ac:dyDescent="0.2">
      <c r="A171">
        <v>7.9</v>
      </c>
      <c r="B171">
        <v>2.2000000000000002</v>
      </c>
      <c r="C171">
        <v>0.17388000000000001</v>
      </c>
      <c r="D171">
        <v>-0.14871999999999999</v>
      </c>
      <c r="E171">
        <v>2.359E-2</v>
      </c>
      <c r="F171">
        <v>1.8517999999999999</v>
      </c>
      <c r="G171">
        <v>2.0013299999999998</v>
      </c>
      <c r="H171" s="15"/>
      <c r="I171" s="11">
        <f t="shared" si="24"/>
        <v>25.918635170603675</v>
      </c>
      <c r="J171" s="10">
        <f t="shared" si="25"/>
        <v>-22.098635170603675</v>
      </c>
      <c r="K171" s="6">
        <v>115</v>
      </c>
      <c r="L171" s="10">
        <v>2721.2926509186295</v>
      </c>
      <c r="M171" s="10">
        <v>1421.2926509186384</v>
      </c>
      <c r="N171" s="10">
        <v>11.231408573928258</v>
      </c>
      <c r="O171" s="10">
        <v>2.9512632415554938</v>
      </c>
      <c r="P171" s="10">
        <v>3.3312545662768431</v>
      </c>
      <c r="Q171" s="10">
        <v>4.3230467788264407E-2</v>
      </c>
      <c r="R171" s="10">
        <v>1.2977233330018572</v>
      </c>
      <c r="S171" s="10">
        <v>26.388286438982597</v>
      </c>
      <c r="T171" s="14" t="s">
        <v>149</v>
      </c>
      <c r="U171" s="6">
        <v>1</v>
      </c>
      <c r="V171" s="14" t="s">
        <v>33</v>
      </c>
      <c r="W171" s="6">
        <v>3</v>
      </c>
      <c r="X171" s="14" t="s">
        <v>33</v>
      </c>
      <c r="Y171" s="6">
        <v>3</v>
      </c>
      <c r="Z171" s="14" t="s">
        <v>155</v>
      </c>
      <c r="AA171" s="9">
        <v>2</v>
      </c>
      <c r="AB171" s="7">
        <v>53.777535759720372</v>
      </c>
      <c r="AC171" s="6">
        <v>42.331506076296094</v>
      </c>
      <c r="AD171" s="13">
        <v>3.8909581639835356</v>
      </c>
      <c r="AE171" s="8">
        <v>333.12545662768429</v>
      </c>
      <c r="AF171" s="6">
        <v>216.58035811378019</v>
      </c>
      <c r="AG171" s="6">
        <v>166.56272831384217</v>
      </c>
      <c r="AH171" s="6">
        <v>311.79863036683213</v>
      </c>
      <c r="AI171" s="6">
        <v>7.7058027282812898</v>
      </c>
      <c r="AJ171" s="6"/>
      <c r="AK171" s="6"/>
      <c r="AL171" s="6"/>
      <c r="AM171" s="6"/>
      <c r="AN171" s="6">
        <v>1.4756316207777469</v>
      </c>
      <c r="AO171" s="6">
        <v>1.1573432995678143</v>
      </c>
      <c r="AP171" s="6">
        <v>1</v>
      </c>
      <c r="AQ171" s="6">
        <v>111.47500000000001</v>
      </c>
      <c r="AR171" s="6"/>
      <c r="AS171" s="6"/>
      <c r="AT171" s="6">
        <v>0.84621502771330115</v>
      </c>
      <c r="AU171" s="6">
        <v>1</v>
      </c>
      <c r="AV171" s="10"/>
      <c r="AW171" s="13">
        <v>32.487053717067027</v>
      </c>
      <c r="AX171" s="1" t="s">
        <v>150</v>
      </c>
      <c r="AY171" s="17">
        <v>22.0986351706037</v>
      </c>
      <c r="AZ171" s="12">
        <v>100</v>
      </c>
      <c r="BA171" s="12">
        <v>0</v>
      </c>
      <c r="BB171" s="12">
        <v>0</v>
      </c>
      <c r="BC171" s="12">
        <v>100</v>
      </c>
      <c r="BD171" s="12">
        <v>0</v>
      </c>
      <c r="BE171" s="12">
        <v>0</v>
      </c>
      <c r="BF171" s="18">
        <v>53.777535759720372</v>
      </c>
      <c r="BG171" s="18">
        <v>42.331506076296094</v>
      </c>
      <c r="BH171" s="18">
        <v>3.8909581639835356</v>
      </c>
      <c r="BI171" s="15"/>
      <c r="BJ171" s="19">
        <f t="shared" ca="1" si="26"/>
        <v>1</v>
      </c>
      <c r="BK171" s="18">
        <f t="shared" ca="1" si="27"/>
        <v>2.7729802719290011</v>
      </c>
      <c r="BL171" s="17">
        <f t="shared" si="28"/>
        <v>2.1937626613359629</v>
      </c>
      <c r="BM171" s="17">
        <f t="shared" ca="1" si="29"/>
        <v>3.4059307524944513</v>
      </c>
      <c r="BN171" s="16">
        <f t="shared" si="30"/>
        <v>3.2579607434069144</v>
      </c>
      <c r="BO171" s="15"/>
      <c r="BP171" s="2"/>
    </row>
    <row r="172" spans="1:68" x14ac:dyDescent="0.2">
      <c r="A172">
        <v>7.95</v>
      </c>
      <c r="B172">
        <v>2.2999999999999998</v>
      </c>
      <c r="C172">
        <v>0.17424000000000001</v>
      </c>
      <c r="D172">
        <v>-0.14818999999999999</v>
      </c>
      <c r="E172">
        <v>2.5479999999999999E-2</v>
      </c>
      <c r="F172">
        <v>1.8497300000000001</v>
      </c>
      <c r="G172">
        <v>1.9997</v>
      </c>
      <c r="H172" s="15"/>
      <c r="I172" s="11">
        <f t="shared" si="24"/>
        <v>26.08267716535433</v>
      </c>
      <c r="J172" s="10">
        <f t="shared" si="25"/>
        <v>-22.262677165354329</v>
      </c>
      <c r="K172" s="6">
        <v>115</v>
      </c>
      <c r="L172" s="10">
        <v>2740.1574803149547</v>
      </c>
      <c r="M172" s="10">
        <v>1429.9212598425229</v>
      </c>
      <c r="N172" s="10">
        <v>11.302493438320209</v>
      </c>
      <c r="O172" s="10">
        <v>3.0462100482543297</v>
      </c>
      <c r="P172" s="10">
        <v>3.4334881384355342</v>
      </c>
      <c r="Q172" s="10">
        <v>4.6920024620435132E-2</v>
      </c>
      <c r="R172" s="10">
        <v>1.366541043063402</v>
      </c>
      <c r="S172" s="10">
        <v>26.894311818139222</v>
      </c>
      <c r="T172" s="14" t="s">
        <v>149</v>
      </c>
      <c r="U172" s="6">
        <v>1</v>
      </c>
      <c r="V172" s="14" t="s">
        <v>33</v>
      </c>
      <c r="W172" s="6">
        <v>3</v>
      </c>
      <c r="X172" s="14" t="s">
        <v>33</v>
      </c>
      <c r="Y172" s="6">
        <v>3</v>
      </c>
      <c r="Z172" s="14" t="s">
        <v>155</v>
      </c>
      <c r="AA172" s="9">
        <v>2</v>
      </c>
      <c r="AB172" s="7">
        <v>54.507440233852293</v>
      </c>
      <c r="AC172" s="6">
        <v>41.696404467066714</v>
      </c>
      <c r="AD172" s="13">
        <v>3.7961552990809935</v>
      </c>
      <c r="AE172" s="8">
        <v>343.34881384355344</v>
      </c>
      <c r="AF172" s="6">
        <v>227.49814134443065</v>
      </c>
      <c r="AG172" s="6">
        <v>171.67440692177672</v>
      </c>
      <c r="AH172" s="6">
        <v>320.74597809913399</v>
      </c>
      <c r="AI172" s="6">
        <v>7.3177458158027973</v>
      </c>
      <c r="AJ172" s="6"/>
      <c r="AK172" s="6"/>
      <c r="AL172" s="6"/>
      <c r="AM172" s="6"/>
      <c r="AN172" s="6">
        <v>1.5231050241271649</v>
      </c>
      <c r="AO172" s="6">
        <v>1.1884635743020324</v>
      </c>
      <c r="AP172" s="6">
        <v>1</v>
      </c>
      <c r="AQ172" s="6">
        <v>111.47500000000001</v>
      </c>
      <c r="AR172" s="6"/>
      <c r="AS172" s="6"/>
      <c r="AT172" s="6">
        <v>0.88380642559214473</v>
      </c>
      <c r="AU172" s="6">
        <v>1</v>
      </c>
      <c r="AV172" s="10"/>
      <c r="AW172" s="13">
        <v>34.124721201664599</v>
      </c>
      <c r="AX172" s="1" t="s">
        <v>150</v>
      </c>
      <c r="AY172" s="17">
        <v>22.262677165354301</v>
      </c>
      <c r="AZ172" s="12">
        <v>100</v>
      </c>
      <c r="BA172" s="12">
        <v>0</v>
      </c>
      <c r="BB172" s="12">
        <v>0</v>
      </c>
      <c r="BC172" s="12">
        <v>100</v>
      </c>
      <c r="BD172" s="12">
        <v>0</v>
      </c>
      <c r="BE172" s="12">
        <v>0</v>
      </c>
      <c r="BF172" s="18">
        <v>54.507440233852293</v>
      </c>
      <c r="BG172" s="18">
        <v>41.696404467066714</v>
      </c>
      <c r="BH172" s="18">
        <v>3.7961552990809935</v>
      </c>
      <c r="BI172" s="15"/>
      <c r="BJ172" s="19">
        <f t="shared" ca="1" si="26"/>
        <v>1</v>
      </c>
      <c r="BK172" s="18">
        <f t="shared" ca="1" si="27"/>
        <v>2.8860461848162187</v>
      </c>
      <c r="BL172" s="17">
        <f t="shared" si="28"/>
        <v>2.2739076723984359</v>
      </c>
      <c r="BM172" s="17">
        <f t="shared" ca="1" si="29"/>
        <v>3.3977178979498861</v>
      </c>
      <c r="BN172" s="16">
        <f t="shared" si="30"/>
        <v>3.2552679295486699</v>
      </c>
      <c r="BO172" s="15"/>
      <c r="BP172" s="2"/>
    </row>
    <row r="173" spans="1:68" x14ac:dyDescent="0.2">
      <c r="A173">
        <v>8</v>
      </c>
      <c r="B173">
        <v>2.2999999999999998</v>
      </c>
      <c r="C173">
        <v>0.17537</v>
      </c>
      <c r="D173">
        <v>-0.14781</v>
      </c>
      <c r="E173">
        <v>2.7040000000000002E-2</v>
      </c>
      <c r="F173">
        <v>1.8506499999999999</v>
      </c>
      <c r="G173">
        <v>2.0028299999999999</v>
      </c>
      <c r="H173" s="15"/>
      <c r="I173" s="11">
        <f t="shared" si="24"/>
        <v>26.246719160104984</v>
      </c>
      <c r="J173" s="10">
        <f t="shared" si="25"/>
        <v>-22.426719160104984</v>
      </c>
      <c r="K173" s="6">
        <v>115</v>
      </c>
      <c r="L173" s="10">
        <v>2759.0223097112798</v>
      </c>
      <c r="M173" s="10">
        <v>1438.5498687664074</v>
      </c>
      <c r="N173" s="10">
        <v>11.37357830271216</v>
      </c>
      <c r="O173" s="10">
        <v>3.3442375248367857</v>
      </c>
      <c r="P173" s="10">
        <v>3.7375300880959665</v>
      </c>
      <c r="Q173" s="10">
        <v>4.9565367254821614E-2</v>
      </c>
      <c r="R173" s="10">
        <v>1.3261529964049603</v>
      </c>
      <c r="S173" s="10">
        <v>27.311983559665329</v>
      </c>
      <c r="T173" s="14" t="s">
        <v>149</v>
      </c>
      <c r="U173" s="6">
        <v>1</v>
      </c>
      <c r="V173" s="14" t="s">
        <v>33</v>
      </c>
      <c r="W173" s="6">
        <v>3</v>
      </c>
      <c r="X173" s="14" t="s">
        <v>33</v>
      </c>
      <c r="Y173" s="6">
        <v>3</v>
      </c>
      <c r="Z173" s="14" t="s">
        <v>33</v>
      </c>
      <c r="AA173" s="9">
        <v>3</v>
      </c>
      <c r="AB173" s="7">
        <v>50.94886047835778</v>
      </c>
      <c r="AC173" s="6">
        <v>44.749958547963715</v>
      </c>
      <c r="AD173" s="13">
        <v>4.3011809736785063</v>
      </c>
      <c r="AE173" s="8">
        <v>373.75300880959668</v>
      </c>
      <c r="AF173" s="6">
        <v>262.15808663410945</v>
      </c>
      <c r="AG173" s="6">
        <v>186.87650440479831</v>
      </c>
      <c r="AH173" s="6">
        <v>327.87576528589375</v>
      </c>
      <c r="AI173" s="6">
        <v>7.5406080799943789</v>
      </c>
      <c r="AJ173" s="6"/>
      <c r="AK173" s="6"/>
      <c r="AL173" s="6"/>
      <c r="AM173" s="6"/>
      <c r="AN173" s="6">
        <v>1.6721187624183929</v>
      </c>
      <c r="AO173" s="6">
        <v>1.2490773818167578</v>
      </c>
      <c r="AP173" s="6">
        <v>1</v>
      </c>
      <c r="AQ173" s="6">
        <v>111.47500000000001</v>
      </c>
      <c r="AR173" s="6"/>
      <c r="AS173" s="6"/>
      <c r="AT173" s="6">
        <v>1.0174169185215109</v>
      </c>
      <c r="AU173" s="6">
        <v>1</v>
      </c>
      <c r="AV173" s="10"/>
      <c r="AW173" s="13">
        <v>39.323712995116416</v>
      </c>
      <c r="AX173" s="1" t="s">
        <v>150</v>
      </c>
      <c r="AY173" s="17">
        <v>22.426719160105002</v>
      </c>
      <c r="AZ173" s="12">
        <v>100</v>
      </c>
      <c r="BA173" s="12">
        <v>0</v>
      </c>
      <c r="BB173" s="12">
        <v>0</v>
      </c>
      <c r="BC173" s="12">
        <v>100</v>
      </c>
      <c r="BD173" s="12">
        <v>0</v>
      </c>
      <c r="BE173" s="12">
        <v>0</v>
      </c>
      <c r="BF173" s="18">
        <v>50.94886047835778</v>
      </c>
      <c r="BG173" s="18">
        <v>44.749958547963715</v>
      </c>
      <c r="BH173" s="18">
        <v>4.3011809736785063</v>
      </c>
      <c r="BI173" s="15"/>
      <c r="BJ173" s="19">
        <f t="shared" ca="1" si="26"/>
        <v>1</v>
      </c>
      <c r="BK173" s="18">
        <f t="shared" ca="1" si="27"/>
        <v>3.2783276887889703</v>
      </c>
      <c r="BL173" s="17">
        <f t="shared" si="28"/>
        <v>2.1019919117744408</v>
      </c>
      <c r="BM173" s="17">
        <f t="shared" ca="1" si="29"/>
        <v>3.3328487056606191</v>
      </c>
      <c r="BN173" s="16">
        <f t="shared" si="30"/>
        <v>3.2163421276443089</v>
      </c>
      <c r="BO173" s="15"/>
      <c r="BP173" s="2"/>
    </row>
    <row r="174" spans="1:68" x14ac:dyDescent="0.2">
      <c r="A174">
        <v>8.0500000000000007</v>
      </c>
      <c r="B174">
        <v>2.2999999999999998</v>
      </c>
      <c r="C174">
        <v>0.17518</v>
      </c>
      <c r="D174">
        <v>-0.14702999999999999</v>
      </c>
      <c r="E174">
        <v>2.8330000000000001E-2</v>
      </c>
      <c r="F174">
        <v>1.84995</v>
      </c>
      <c r="G174">
        <v>2.0021300000000002</v>
      </c>
      <c r="H174" s="15"/>
      <c r="I174" s="11">
        <f t="shared" si="24"/>
        <v>26.410761154855646</v>
      </c>
      <c r="J174" s="10">
        <f t="shared" si="25"/>
        <v>-22.590761154855645</v>
      </c>
      <c r="K174" s="6">
        <v>115</v>
      </c>
      <c r="L174" s="10">
        <v>2777.8871391076059</v>
      </c>
      <c r="M174" s="10">
        <v>1447.1784776902921</v>
      </c>
      <c r="N174" s="10">
        <v>11.444663167104114</v>
      </c>
      <c r="O174" s="10">
        <v>3.294126710190179</v>
      </c>
      <c r="P174" s="10">
        <v>3.6923927800330705</v>
      </c>
      <c r="Q174" s="10">
        <v>5.4995281083299263E-2</v>
      </c>
      <c r="R174" s="10">
        <v>1.4894212062349093</v>
      </c>
      <c r="S174" s="10">
        <v>27.657365961311914</v>
      </c>
      <c r="T174" s="14" t="s">
        <v>149</v>
      </c>
      <c r="U174" s="6">
        <v>1</v>
      </c>
      <c r="V174" s="14" t="s">
        <v>33</v>
      </c>
      <c r="W174" s="6">
        <v>3</v>
      </c>
      <c r="X174" s="14" t="s">
        <v>33</v>
      </c>
      <c r="Y174" s="6">
        <v>3</v>
      </c>
      <c r="Z174" s="14" t="s">
        <v>33</v>
      </c>
      <c r="AA174" s="9">
        <v>3</v>
      </c>
      <c r="AB174" s="7">
        <v>55.162620495576348</v>
      </c>
      <c r="AC174" s="6">
        <v>41.12276531182998</v>
      </c>
      <c r="AD174" s="13">
        <v>3.7146141925936744</v>
      </c>
      <c r="AE174" s="8">
        <v>369.23927800330705</v>
      </c>
      <c r="AF174" s="6">
        <v>255.73811925045533</v>
      </c>
      <c r="AG174" s="6">
        <v>184.61963900165352</v>
      </c>
      <c r="AH174" s="6">
        <v>333.51845748084622</v>
      </c>
      <c r="AI174" s="6">
        <v>6.7140174707723448</v>
      </c>
      <c r="AJ174" s="6"/>
      <c r="AK174" s="6"/>
      <c r="AL174" s="6"/>
      <c r="AM174" s="6"/>
      <c r="AN174" s="6">
        <v>1.6470633550950895</v>
      </c>
      <c r="AO174" s="6">
        <v>1.2608469678756336</v>
      </c>
      <c r="AP174" s="6">
        <v>1</v>
      </c>
      <c r="AQ174" s="6">
        <v>111.47500000000001</v>
      </c>
      <c r="AR174" s="6"/>
      <c r="AS174" s="6"/>
      <c r="AT174" s="6">
        <v>0.98332460316044845</v>
      </c>
      <c r="AU174" s="6">
        <v>1</v>
      </c>
      <c r="AV174" s="10"/>
      <c r="AW174" s="13">
        <v>38.360717887568299</v>
      </c>
      <c r="AX174" s="1" t="s">
        <v>150</v>
      </c>
      <c r="AY174" s="17">
        <v>22.590761154855599</v>
      </c>
      <c r="AZ174" s="12">
        <v>100</v>
      </c>
      <c r="BA174" s="12">
        <v>0</v>
      </c>
      <c r="BB174" s="12">
        <v>0</v>
      </c>
      <c r="BC174" s="12">
        <v>100</v>
      </c>
      <c r="BD174" s="12">
        <v>0</v>
      </c>
      <c r="BE174" s="12">
        <v>0</v>
      </c>
      <c r="BF174" s="18">
        <v>55.162620495576348</v>
      </c>
      <c r="BG174" s="18">
        <v>41.12276531182998</v>
      </c>
      <c r="BH174" s="18">
        <v>3.7146141925936744</v>
      </c>
      <c r="BI174" s="15"/>
      <c r="BJ174" s="19">
        <f t="shared" ca="1" si="26"/>
        <v>1</v>
      </c>
      <c r="BK174" s="18">
        <f t="shared" ca="1" si="27"/>
        <v>3.1833657644709996</v>
      </c>
      <c r="BL174" s="17">
        <f t="shared" si="28"/>
        <v>2.3875187190194946</v>
      </c>
      <c r="BM174" s="17">
        <f t="shared" ca="1" si="29"/>
        <v>3.3700439470697026</v>
      </c>
      <c r="BN174" s="16">
        <f t="shared" si="30"/>
        <v>3.2424789856331895</v>
      </c>
      <c r="BO174" s="15"/>
      <c r="BP174" s="2"/>
    </row>
    <row r="175" spans="1:68" x14ac:dyDescent="0.2">
      <c r="A175">
        <v>8.1</v>
      </c>
      <c r="B175">
        <v>2.2000000000000002</v>
      </c>
      <c r="C175">
        <v>0.17510999999999999</v>
      </c>
      <c r="D175">
        <v>-0.14688000000000001</v>
      </c>
      <c r="E175">
        <v>3.0079999999999999E-2</v>
      </c>
      <c r="F175">
        <v>1.8477300000000001</v>
      </c>
      <c r="G175">
        <v>2.0029499999999998</v>
      </c>
      <c r="H175" s="15"/>
      <c r="I175" s="11">
        <f t="shared" si="24"/>
        <v>26.574803149606296</v>
      </c>
      <c r="J175" s="10">
        <f t="shared" si="25"/>
        <v>-22.754803149606296</v>
      </c>
      <c r="K175" s="6">
        <v>115</v>
      </c>
      <c r="L175" s="10">
        <v>2796.7519685039306</v>
      </c>
      <c r="M175" s="10">
        <v>1455.8070866141763</v>
      </c>
      <c r="N175" s="10">
        <v>11.515748031496061</v>
      </c>
      <c r="O175" s="10">
        <v>3.2756648311098457</v>
      </c>
      <c r="P175" s="10">
        <v>3.6806779060081589</v>
      </c>
      <c r="Q175" s="10">
        <v>5.6039495281083311E-2</v>
      </c>
      <c r="R175" s="10">
        <v>1.5225319007025084</v>
      </c>
      <c r="S175" s="10">
        <v>28.125907979049529</v>
      </c>
      <c r="T175" s="14" t="s">
        <v>149</v>
      </c>
      <c r="U175" s="6">
        <v>1</v>
      </c>
      <c r="V175" s="14" t="s">
        <v>33</v>
      </c>
      <c r="W175" s="6">
        <v>3</v>
      </c>
      <c r="X175" s="14" t="s">
        <v>33</v>
      </c>
      <c r="Y175" s="6">
        <v>3</v>
      </c>
      <c r="Z175" s="14" t="s">
        <v>155</v>
      </c>
      <c r="AA175" s="9">
        <v>2</v>
      </c>
      <c r="AB175" s="7">
        <v>56.156083719418923</v>
      </c>
      <c r="AC175" s="6">
        <v>40.246828266231653</v>
      </c>
      <c r="AD175" s="13">
        <v>3.5970880143494268</v>
      </c>
      <c r="AE175" s="8">
        <v>368.0677906008159</v>
      </c>
      <c r="AF175" s="6">
        <v>253.25020293009376</v>
      </c>
      <c r="AG175" s="6">
        <v>184.03389530040795</v>
      </c>
      <c r="AH175" s="6">
        <v>341.69471892109993</v>
      </c>
      <c r="AI175" s="6">
        <v>6.5680068807661236</v>
      </c>
      <c r="AJ175" s="6"/>
      <c r="AK175" s="6"/>
      <c r="AL175" s="6"/>
      <c r="AM175" s="6"/>
      <c r="AN175" s="6">
        <v>1.6378324155549229</v>
      </c>
      <c r="AO175" s="6">
        <v>1.2655557916325793</v>
      </c>
      <c r="AP175" s="6">
        <v>1</v>
      </c>
      <c r="AQ175" s="6">
        <v>111.47500000000001</v>
      </c>
      <c r="AR175" s="6"/>
      <c r="AS175" s="6"/>
      <c r="AT175" s="6">
        <v>0.96553869948953364</v>
      </c>
      <c r="AU175" s="6">
        <v>1</v>
      </c>
      <c r="AV175" s="10"/>
      <c r="AW175" s="13">
        <v>37.98753043951406</v>
      </c>
      <c r="AX175" s="1" t="s">
        <v>150</v>
      </c>
      <c r="AY175" s="17">
        <v>22.7548031496063</v>
      </c>
      <c r="AZ175" s="12">
        <v>100</v>
      </c>
      <c r="BA175" s="12">
        <v>0</v>
      </c>
      <c r="BB175" s="12">
        <v>0</v>
      </c>
      <c r="BC175" s="12">
        <v>100</v>
      </c>
      <c r="BD175" s="12">
        <v>0</v>
      </c>
      <c r="BE175" s="12">
        <v>0</v>
      </c>
      <c r="BF175" s="18">
        <v>56.156083719418923</v>
      </c>
      <c r="BG175" s="18">
        <v>40.246828266231653</v>
      </c>
      <c r="BH175" s="18">
        <v>3.5970880143494268</v>
      </c>
      <c r="BI175" s="15"/>
      <c r="BJ175" s="19">
        <f t="shared" ca="1" si="26"/>
        <v>1</v>
      </c>
      <c r="BK175" s="18">
        <f t="shared" ca="1" si="27"/>
        <v>3.1354455445937228</v>
      </c>
      <c r="BL175" s="17">
        <f t="shared" si="28"/>
        <v>2.4553935983176953</v>
      </c>
      <c r="BM175" s="17">
        <f t="shared" ca="1" si="29"/>
        <v>3.3816247714405208</v>
      </c>
      <c r="BN175" s="16">
        <f t="shared" si="30"/>
        <v>3.2478374766501377</v>
      </c>
      <c r="BO175" s="15"/>
      <c r="BP175" s="2"/>
    </row>
    <row r="176" spans="1:68" x14ac:dyDescent="0.2">
      <c r="A176">
        <v>8.15</v>
      </c>
      <c r="B176">
        <v>2.2999999999999998</v>
      </c>
      <c r="C176">
        <v>0.17632</v>
      </c>
      <c r="D176">
        <v>-0.14641000000000001</v>
      </c>
      <c r="E176">
        <v>3.143E-2</v>
      </c>
      <c r="F176">
        <v>1.8465</v>
      </c>
      <c r="G176">
        <v>2.0025499999999998</v>
      </c>
      <c r="H176" s="15"/>
      <c r="I176" s="11">
        <f t="shared" si="24"/>
        <v>26.738845144356954</v>
      </c>
      <c r="J176" s="10">
        <f t="shared" si="25"/>
        <v>-22.918845144356954</v>
      </c>
      <c r="K176" s="6">
        <v>115</v>
      </c>
      <c r="L176" s="10">
        <v>2815.6167979002562</v>
      </c>
      <c r="M176" s="10">
        <v>1464.4356955380611</v>
      </c>
      <c r="N176" s="10">
        <v>11.586832895888014</v>
      </c>
      <c r="O176" s="10">
        <v>3.5947915980698277</v>
      </c>
      <c r="P176" s="10">
        <v>4.0050095054394665</v>
      </c>
      <c r="Q176" s="10">
        <v>5.9311366434140332E-2</v>
      </c>
      <c r="R176" s="10">
        <v>1.4809294797823991</v>
      </c>
      <c r="S176" s="10">
        <v>28.487354678447119</v>
      </c>
      <c r="T176" s="14" t="s">
        <v>149</v>
      </c>
      <c r="U176" s="6">
        <v>1</v>
      </c>
      <c r="V176" s="14" t="s">
        <v>33</v>
      </c>
      <c r="W176" s="6">
        <v>3</v>
      </c>
      <c r="X176" s="14" t="s">
        <v>33</v>
      </c>
      <c r="Y176" s="6">
        <v>3</v>
      </c>
      <c r="Z176" s="14" t="s">
        <v>33</v>
      </c>
      <c r="AA176" s="9">
        <v>3</v>
      </c>
      <c r="AB176" s="7">
        <v>52.523776850241092</v>
      </c>
      <c r="AC176" s="6">
        <v>43.412157529180583</v>
      </c>
      <c r="AD176" s="13">
        <v>4.0640656205783241</v>
      </c>
      <c r="AE176" s="8">
        <v>400.50095054394666</v>
      </c>
      <c r="AF176" s="6">
        <v>290.2971658398755</v>
      </c>
      <c r="AG176" s="6">
        <v>200.25047527197333</v>
      </c>
      <c r="AH176" s="6">
        <v>347.66787666978723</v>
      </c>
      <c r="AI176" s="6">
        <v>6.7525159952041429</v>
      </c>
      <c r="AJ176" s="6"/>
      <c r="AK176" s="6"/>
      <c r="AL176" s="6"/>
      <c r="AM176" s="6"/>
      <c r="AN176" s="6">
        <v>1.7973957990349139</v>
      </c>
      <c r="AO176" s="6">
        <v>1.3317256430987656</v>
      </c>
      <c r="AP176" s="6">
        <v>1</v>
      </c>
      <c r="AQ176" s="6">
        <v>111.47500000000001</v>
      </c>
      <c r="AR176" s="6"/>
      <c r="AS176" s="6"/>
      <c r="AT176" s="6">
        <v>1.1055649239888998</v>
      </c>
      <c r="AU176" s="6">
        <v>1</v>
      </c>
      <c r="AV176" s="10"/>
      <c r="AW176" s="13">
        <v>43.544574875981326</v>
      </c>
      <c r="AX176" s="1" t="s">
        <v>150</v>
      </c>
      <c r="AY176" s="17">
        <v>22.918845144357</v>
      </c>
      <c r="AZ176" s="12">
        <v>100</v>
      </c>
      <c r="BA176" s="12">
        <v>0</v>
      </c>
      <c r="BB176" s="12">
        <v>0</v>
      </c>
      <c r="BC176" s="12">
        <v>100</v>
      </c>
      <c r="BD176" s="12">
        <v>0</v>
      </c>
      <c r="BE176" s="12">
        <v>0</v>
      </c>
      <c r="BF176" s="18">
        <v>52.523776850241092</v>
      </c>
      <c r="BG176" s="18">
        <v>43.412157529180583</v>
      </c>
      <c r="BH176" s="18">
        <v>4.0640656205783241</v>
      </c>
      <c r="BI176" s="15"/>
      <c r="BJ176" s="19">
        <f t="shared" ca="1" si="26"/>
        <v>1</v>
      </c>
      <c r="BK176" s="18">
        <f t="shared" ca="1" si="27"/>
        <v>3.5470333240341807</v>
      </c>
      <c r="BL176" s="17">
        <f t="shared" si="28"/>
        <v>2.2836647607282163</v>
      </c>
      <c r="BM176" s="17">
        <f t="shared" ca="1" si="29"/>
        <v>3.3195281211038874</v>
      </c>
      <c r="BN176" s="16">
        <f t="shared" si="30"/>
        <v>3.209565786123953</v>
      </c>
      <c r="BO176" s="15"/>
      <c r="BP176" s="2"/>
    </row>
    <row r="177" spans="1:68" x14ac:dyDescent="0.2">
      <c r="A177">
        <v>8.1999999999999993</v>
      </c>
      <c r="B177">
        <v>2.2999999999999998</v>
      </c>
      <c r="C177">
        <v>0.17657999999999999</v>
      </c>
      <c r="D177">
        <v>-0.14476</v>
      </c>
      <c r="E177">
        <v>3.3829999999999999E-2</v>
      </c>
      <c r="F177">
        <v>1.84518</v>
      </c>
      <c r="G177">
        <v>2.0030000000000001</v>
      </c>
      <c r="H177" s="15"/>
      <c r="I177" s="11">
        <f t="shared" si="24"/>
        <v>26.902887139107609</v>
      </c>
      <c r="J177" s="10">
        <f t="shared" si="25"/>
        <v>-23.082887139107608</v>
      </c>
      <c r="K177" s="6">
        <v>115</v>
      </c>
      <c r="L177" s="10">
        <v>2834.4816272965813</v>
      </c>
      <c r="M177" s="10">
        <v>1473.0643044619455</v>
      </c>
      <c r="N177" s="10">
        <v>11.657917760279965</v>
      </c>
      <c r="O177" s="10">
        <v>3.6633642917967602</v>
      </c>
      <c r="P177" s="10">
        <v>4.0828352346709771</v>
      </c>
      <c r="Q177" s="10">
        <v>7.0797722609766189E-2</v>
      </c>
      <c r="R177" s="10">
        <v>1.734033301382331</v>
      </c>
      <c r="S177" s="10">
        <v>29.129926588487283</v>
      </c>
      <c r="T177" s="14" t="s">
        <v>149</v>
      </c>
      <c r="U177" s="6">
        <v>1</v>
      </c>
      <c r="V177" s="14" t="s">
        <v>33</v>
      </c>
      <c r="W177" s="6">
        <v>3</v>
      </c>
      <c r="X177" s="14" t="s">
        <v>33</v>
      </c>
      <c r="Y177" s="6">
        <v>3</v>
      </c>
      <c r="Z177" s="14" t="s">
        <v>33</v>
      </c>
      <c r="AA177" s="9">
        <v>3</v>
      </c>
      <c r="AB177" s="7">
        <v>57.911100538201083</v>
      </c>
      <c r="AC177" s="6">
        <v>38.682668881518403</v>
      </c>
      <c r="AD177" s="13">
        <v>3.4062305802805168</v>
      </c>
      <c r="AE177" s="8">
        <v>408.28352346709772</v>
      </c>
      <c r="AF177" s="6">
        <v>298.34343813791639</v>
      </c>
      <c r="AG177" s="6">
        <v>204.14176173354886</v>
      </c>
      <c r="AH177" s="6">
        <v>359.42418160883625</v>
      </c>
      <c r="AI177" s="6">
        <v>5.7669019343678301</v>
      </c>
      <c r="AJ177" s="6"/>
      <c r="AK177" s="6"/>
      <c r="AL177" s="6"/>
      <c r="AM177" s="6"/>
      <c r="AN177" s="6">
        <v>1.8316821458983801</v>
      </c>
      <c r="AO177" s="6">
        <v>1.3780652359831362</v>
      </c>
      <c r="AP177" s="6">
        <v>1</v>
      </c>
      <c r="AQ177" s="6">
        <v>111.47500000000001</v>
      </c>
      <c r="AR177" s="6"/>
      <c r="AS177" s="6"/>
      <c r="AT177" s="6">
        <v>1.1288451084077145</v>
      </c>
      <c r="AU177" s="6">
        <v>1</v>
      </c>
      <c r="AV177" s="10"/>
      <c r="AW177" s="13">
        <v>44.751515720687458</v>
      </c>
      <c r="AX177" s="1" t="s">
        <v>150</v>
      </c>
      <c r="AY177" s="17">
        <v>23.082887139107601</v>
      </c>
      <c r="AZ177" s="12">
        <v>100</v>
      </c>
      <c r="BA177" s="12">
        <v>0</v>
      </c>
      <c r="BB177" s="12">
        <v>0</v>
      </c>
      <c r="BC177" s="12">
        <v>100</v>
      </c>
      <c r="BD177" s="12">
        <v>0</v>
      </c>
      <c r="BE177" s="12">
        <v>0</v>
      </c>
      <c r="BF177" s="18">
        <v>57.911100538201083</v>
      </c>
      <c r="BG177" s="18">
        <v>38.682668881518403</v>
      </c>
      <c r="BH177" s="18">
        <v>3.4062305802805168</v>
      </c>
      <c r="BI177" s="15"/>
      <c r="BJ177" s="19">
        <f t="shared" ca="1" si="26"/>
        <v>1</v>
      </c>
      <c r="BK177" s="18">
        <f t="shared" ca="1" si="27"/>
        <v>3.6191148111437359</v>
      </c>
      <c r="BL177" s="17">
        <f t="shared" si="28"/>
        <v>2.6559825475101277</v>
      </c>
      <c r="BM177" s="17">
        <f t="shared" ca="1" si="29"/>
        <v>3.3436077488636222</v>
      </c>
      <c r="BN177" s="16">
        <f t="shared" si="30"/>
        <v>3.2323813156445618</v>
      </c>
      <c r="BO177" s="15"/>
      <c r="BP177" s="2"/>
    </row>
    <row r="178" spans="1:68" x14ac:dyDescent="0.2">
      <c r="A178">
        <v>8.25</v>
      </c>
      <c r="B178">
        <v>2.2999999999999998</v>
      </c>
      <c r="C178">
        <v>0.17755000000000001</v>
      </c>
      <c r="D178">
        <v>-0.14283000000000001</v>
      </c>
      <c r="E178">
        <v>3.5799999999999998E-2</v>
      </c>
      <c r="F178">
        <v>1.8450299999999999</v>
      </c>
      <c r="G178">
        <v>2.0043299999999999</v>
      </c>
      <c r="H178" s="15"/>
      <c r="I178" s="11">
        <f t="shared" si="24"/>
        <v>27.066929133858267</v>
      </c>
      <c r="J178" s="10">
        <f t="shared" si="25"/>
        <v>-23.246929133858266</v>
      </c>
      <c r="K178" s="6">
        <v>115</v>
      </c>
      <c r="L178" s="10">
        <v>2853.3464566929069</v>
      </c>
      <c r="M178" s="10">
        <v>1481.6929133858303</v>
      </c>
      <c r="N178" s="10">
        <v>11.729002624671915</v>
      </c>
      <c r="O178" s="10">
        <v>3.9191931876241872</v>
      </c>
      <c r="P178" s="10">
        <v>4.3462593304750783</v>
      </c>
      <c r="Q178" s="10">
        <v>8.4233278621255639E-2</v>
      </c>
      <c r="R178" s="10">
        <v>1.9380637973125343</v>
      </c>
      <c r="S178" s="10">
        <v>29.657371031311911</v>
      </c>
      <c r="T178" s="14" t="s">
        <v>33</v>
      </c>
      <c r="U178" s="6">
        <v>3</v>
      </c>
      <c r="V178" s="14" t="s">
        <v>33</v>
      </c>
      <c r="W178" s="6">
        <v>3</v>
      </c>
      <c r="X178" s="14" t="s">
        <v>33</v>
      </c>
      <c r="Y178" s="6">
        <v>3</v>
      </c>
      <c r="Z178" s="14" t="s">
        <v>33</v>
      </c>
      <c r="AA178" s="9">
        <v>3</v>
      </c>
      <c r="AB178" s="7">
        <v>60.75271873971105</v>
      </c>
      <c r="AC178" s="6">
        <v>36.110147201033229</v>
      </c>
      <c r="AD178" s="13">
        <v>3.1371340592557235</v>
      </c>
      <c r="AE178" s="8">
        <v>434.62593304750783</v>
      </c>
      <c r="AF178" s="6">
        <v>328.22481238567389</v>
      </c>
      <c r="AG178" s="6">
        <v>217.31296652375391</v>
      </c>
      <c r="AH178" s="6">
        <v>368.81215007945138</v>
      </c>
      <c r="AI178" s="6">
        <v>5.1597888644670808</v>
      </c>
      <c r="AJ178" s="6"/>
      <c r="AK178" s="6"/>
      <c r="AL178" s="6"/>
      <c r="AM178" s="6"/>
      <c r="AN178" s="6">
        <v>3.9191931876241872</v>
      </c>
      <c r="AO178" s="6">
        <v>1.4582983140940629</v>
      </c>
      <c r="AP178" s="6">
        <v>1</v>
      </c>
      <c r="AQ178" s="6">
        <v>111.47500000000001</v>
      </c>
      <c r="AR178" s="6"/>
      <c r="AS178" s="6"/>
      <c r="AT178" s="6">
        <v>1.2381411645778155</v>
      </c>
      <c r="AU178" s="6">
        <v>1</v>
      </c>
      <c r="AV178" s="10"/>
      <c r="AW178" s="13">
        <v>49.23372185785108</v>
      </c>
      <c r="AX178" s="1" t="s">
        <v>150</v>
      </c>
      <c r="AY178" s="17">
        <v>23.246929133858298</v>
      </c>
      <c r="AZ178" s="12">
        <v>100</v>
      </c>
      <c r="BA178" s="12">
        <v>0</v>
      </c>
      <c r="BB178" s="12">
        <v>0</v>
      </c>
      <c r="BC178" s="12">
        <v>100</v>
      </c>
      <c r="BD178" s="12">
        <v>0</v>
      </c>
      <c r="BE178" s="12">
        <v>0</v>
      </c>
      <c r="BF178" s="18">
        <v>60.75271873971105</v>
      </c>
      <c r="BG178" s="18">
        <v>36.110147201033229</v>
      </c>
      <c r="BH178" s="18">
        <v>3.1371340592557235</v>
      </c>
      <c r="BI178" s="15"/>
      <c r="BJ178" s="19">
        <f t="shared" ca="1" si="26"/>
        <v>1</v>
      </c>
      <c r="BK178" s="18">
        <f t="shared" ca="1" si="27"/>
        <v>3.9408788093034088</v>
      </c>
      <c r="BL178" s="17">
        <f t="shared" si="28"/>
        <v>2.8851102750435227</v>
      </c>
      <c r="BM178" s="17">
        <f t="shared" ca="1" si="29"/>
        <v>3.3294385252384182</v>
      </c>
      <c r="BN178" s="16">
        <f t="shared" si="30"/>
        <v>3.2304325564450869</v>
      </c>
      <c r="BO178" s="15"/>
      <c r="BP178" s="2"/>
    </row>
    <row r="179" spans="1:68" x14ac:dyDescent="0.2">
      <c r="A179">
        <v>8.3000000000000007</v>
      </c>
      <c r="B179">
        <v>2.2000000000000002</v>
      </c>
      <c r="C179">
        <v>0.17816000000000001</v>
      </c>
      <c r="D179">
        <v>-0.14143</v>
      </c>
      <c r="E179">
        <v>3.7960000000000001E-2</v>
      </c>
      <c r="F179">
        <v>1.8416999999999999</v>
      </c>
      <c r="G179">
        <v>2.0036</v>
      </c>
      <c r="H179" s="15"/>
      <c r="I179" s="11">
        <f t="shared" si="24"/>
        <v>27.230971128608925</v>
      </c>
      <c r="J179" s="10">
        <f t="shared" si="25"/>
        <v>-23.410971128608924</v>
      </c>
      <c r="K179" s="6">
        <v>115</v>
      </c>
      <c r="L179" s="10">
        <v>2872.2112860892325</v>
      </c>
      <c r="M179" s="10">
        <v>1490.321522309715</v>
      </c>
      <c r="N179" s="10">
        <v>11.800087489063866</v>
      </c>
      <c r="O179" s="10">
        <v>4.0800752767527708</v>
      </c>
      <c r="P179" s="10">
        <v>4.5154691515577827</v>
      </c>
      <c r="Q179" s="10">
        <v>9.3979277800574551E-2</v>
      </c>
      <c r="R179" s="10">
        <v>2.0812738310514827</v>
      </c>
      <c r="S179" s="10">
        <v>30.235685750348061</v>
      </c>
      <c r="T179" s="14" t="s">
        <v>33</v>
      </c>
      <c r="U179" s="6">
        <v>3</v>
      </c>
      <c r="V179" s="14" t="s">
        <v>33</v>
      </c>
      <c r="W179" s="6">
        <v>3</v>
      </c>
      <c r="X179" s="14" t="s">
        <v>33</v>
      </c>
      <c r="Y179" s="6">
        <v>3</v>
      </c>
      <c r="Z179" s="14" t="s">
        <v>33</v>
      </c>
      <c r="AA179" s="9">
        <v>3</v>
      </c>
      <c r="AB179" s="7">
        <v>63.00682692486734</v>
      </c>
      <c r="AC179" s="6">
        <v>34.040152892092692</v>
      </c>
      <c r="AD179" s="13">
        <v>2.9530201830399667</v>
      </c>
      <c r="AE179" s="8">
        <v>451.54691515577827</v>
      </c>
      <c r="AF179" s="6">
        <v>347.02215431326704</v>
      </c>
      <c r="AG179" s="6">
        <v>225.77345757788913</v>
      </c>
      <c r="AH179" s="6">
        <v>379.24659280356053</v>
      </c>
      <c r="AI179" s="6">
        <v>4.8047497887137167</v>
      </c>
      <c r="AJ179" s="6"/>
      <c r="AK179" s="6"/>
      <c r="AL179" s="6"/>
      <c r="AM179" s="6"/>
      <c r="AN179" s="6">
        <v>4.0800752767527708</v>
      </c>
      <c r="AO179" s="6">
        <v>1.5126607342361607</v>
      </c>
      <c r="AP179" s="6">
        <v>1</v>
      </c>
      <c r="AQ179" s="6">
        <v>111.47500000000001</v>
      </c>
      <c r="AR179" s="6"/>
      <c r="AS179" s="6"/>
      <c r="AT179" s="6">
        <v>1.3025620811145151</v>
      </c>
      <c r="AU179" s="6">
        <v>1</v>
      </c>
      <c r="AV179" s="10"/>
      <c r="AW179" s="13">
        <v>52.05332314699006</v>
      </c>
      <c r="AX179" s="1" t="s">
        <v>150</v>
      </c>
      <c r="AY179" s="17">
        <v>23.4109711286089</v>
      </c>
      <c r="AZ179" s="12">
        <v>100</v>
      </c>
      <c r="BA179" s="12">
        <v>0</v>
      </c>
      <c r="BB179" s="12">
        <v>0</v>
      </c>
      <c r="BC179" s="12">
        <v>100</v>
      </c>
      <c r="BD179" s="12">
        <v>0</v>
      </c>
      <c r="BE179" s="12">
        <v>0</v>
      </c>
      <c r="BF179" s="18">
        <v>63.00682692486734</v>
      </c>
      <c r="BG179" s="18">
        <v>34.040152892092692</v>
      </c>
      <c r="BH179" s="18">
        <v>2.9530201830399667</v>
      </c>
      <c r="BI179" s="15"/>
      <c r="BJ179" s="19">
        <f t="shared" ca="1" si="26"/>
        <v>1</v>
      </c>
      <c r="BK179" s="18">
        <f t="shared" ca="1" si="27"/>
        <v>4.1324821019034044</v>
      </c>
      <c r="BL179" s="17">
        <f t="shared" si="28"/>
        <v>3.0519059390280074</v>
      </c>
      <c r="BM179" s="17">
        <f t="shared" ca="1" si="29"/>
        <v>3.3241050749813779</v>
      </c>
      <c r="BN179" s="16">
        <f t="shared" si="30"/>
        <v>3.230399684597856</v>
      </c>
      <c r="BO179" s="15"/>
      <c r="BP179" s="2"/>
    </row>
    <row r="180" spans="1:68" x14ac:dyDescent="0.2">
      <c r="A180">
        <v>8.35</v>
      </c>
      <c r="B180">
        <v>2.2999999999999998</v>
      </c>
      <c r="C180">
        <v>0.17891000000000001</v>
      </c>
      <c r="D180">
        <v>-0.14015</v>
      </c>
      <c r="E180">
        <v>4.0329999999999998E-2</v>
      </c>
      <c r="F180">
        <v>1.8389500000000001</v>
      </c>
      <c r="G180">
        <v>2.0030999999999999</v>
      </c>
      <c r="H180" s="15"/>
      <c r="I180" s="11">
        <f t="shared" si="24"/>
        <v>27.395013123359579</v>
      </c>
      <c r="J180" s="10">
        <f t="shared" si="25"/>
        <v>-23.575013123359579</v>
      </c>
      <c r="K180" s="6">
        <v>115</v>
      </c>
      <c r="L180" s="10">
        <v>2891.0761154855577</v>
      </c>
      <c r="M180" s="10">
        <v>1498.9501312335994</v>
      </c>
      <c r="N180" s="10">
        <v>11.871172353455817</v>
      </c>
      <c r="O180" s="10">
        <v>4.277881124042012</v>
      </c>
      <c r="P180" s="10">
        <v>4.7224123714077955</v>
      </c>
      <c r="Q180" s="10">
        <v>0.10288990562166608</v>
      </c>
      <c r="R180" s="10">
        <v>2.1787573284497737</v>
      </c>
      <c r="S180" s="10">
        <v>30.870225511512714</v>
      </c>
      <c r="T180" s="14" t="s">
        <v>33</v>
      </c>
      <c r="U180" s="6">
        <v>3</v>
      </c>
      <c r="V180" s="14" t="s">
        <v>33</v>
      </c>
      <c r="W180" s="6">
        <v>3</v>
      </c>
      <c r="X180" s="14" t="s">
        <v>33</v>
      </c>
      <c r="Y180" s="6">
        <v>3</v>
      </c>
      <c r="Z180" s="14" t="s">
        <v>33</v>
      </c>
      <c r="AA180" s="9">
        <v>3</v>
      </c>
      <c r="AB180" s="7">
        <v>63.981482803819823</v>
      </c>
      <c r="AC180" s="6">
        <v>33.13844706942038</v>
      </c>
      <c r="AD180" s="13">
        <v>2.8800701267598043</v>
      </c>
      <c r="AE180" s="8">
        <v>472.2412371407795</v>
      </c>
      <c r="AF180" s="6">
        <v>370.25871962524934</v>
      </c>
      <c r="AG180" s="6">
        <v>236.12061857038978</v>
      </c>
      <c r="AH180" s="6">
        <v>390.83766496574185</v>
      </c>
      <c r="AI180" s="6">
        <v>4.589772284146572</v>
      </c>
      <c r="AJ180" s="6"/>
      <c r="AK180" s="6"/>
      <c r="AL180" s="6"/>
      <c r="AM180" s="6"/>
      <c r="AN180" s="6">
        <v>4.277881124042012</v>
      </c>
      <c r="AO180" s="6">
        <v>1.5711378609545412</v>
      </c>
      <c r="AP180" s="6">
        <v>1</v>
      </c>
      <c r="AQ180" s="6">
        <v>111.47500000000001</v>
      </c>
      <c r="AR180" s="6"/>
      <c r="AS180" s="6"/>
      <c r="AT180" s="6">
        <v>1.3836039435768068</v>
      </c>
      <c r="AU180" s="6">
        <v>1</v>
      </c>
      <c r="AV180" s="10"/>
      <c r="AW180" s="13">
        <v>55.538807943787404</v>
      </c>
      <c r="AX180" s="1" t="s">
        <v>150</v>
      </c>
      <c r="AY180" s="17">
        <v>23.5750131233596</v>
      </c>
      <c r="AZ180" s="12">
        <v>100</v>
      </c>
      <c r="BA180" s="12">
        <v>0</v>
      </c>
      <c r="BB180" s="12">
        <v>0</v>
      </c>
      <c r="BC180" s="12">
        <v>100</v>
      </c>
      <c r="BD180" s="12">
        <v>0</v>
      </c>
      <c r="BE180" s="12">
        <v>0</v>
      </c>
      <c r="BF180" s="18">
        <v>63.981482803819823</v>
      </c>
      <c r="BG180" s="18">
        <v>33.13844706942038</v>
      </c>
      <c r="BH180" s="18">
        <v>2.8800701267598043</v>
      </c>
      <c r="BI180" s="15"/>
      <c r="BJ180" s="19">
        <f t="shared" ca="1" si="26"/>
        <v>1</v>
      </c>
      <c r="BK180" s="18">
        <f t="shared" ca="1" si="27"/>
        <v>4.372225927180418</v>
      </c>
      <c r="BL180" s="17">
        <f t="shared" si="28"/>
        <v>3.1398795246006541</v>
      </c>
      <c r="BM180" s="17">
        <f t="shared" ca="1" si="29"/>
        <v>3.3094884803614364</v>
      </c>
      <c r="BN180" s="16">
        <f t="shared" si="30"/>
        <v>3.2228646880632681</v>
      </c>
      <c r="BO180" s="15"/>
      <c r="BP180" s="2"/>
    </row>
    <row r="181" spans="1:68" x14ac:dyDescent="0.2">
      <c r="A181">
        <v>8.4</v>
      </c>
      <c r="B181">
        <v>2.2999999999999998</v>
      </c>
      <c r="C181">
        <v>0.17973</v>
      </c>
      <c r="D181">
        <v>-0.13905999999999999</v>
      </c>
      <c r="E181">
        <v>4.2020000000000002E-2</v>
      </c>
      <c r="F181">
        <v>1.83873</v>
      </c>
      <c r="G181">
        <v>2.0035799999999999</v>
      </c>
      <c r="H181" s="15"/>
      <c r="I181" s="11">
        <f t="shared" si="24"/>
        <v>27.559055118110237</v>
      </c>
      <c r="J181" s="10">
        <f t="shared" si="25"/>
        <v>-23.739055118110237</v>
      </c>
      <c r="K181" s="6">
        <v>115</v>
      </c>
      <c r="L181" s="10">
        <v>2909.9409448818833</v>
      </c>
      <c r="M181" s="10">
        <v>1507.5787401574842</v>
      </c>
      <c r="N181" s="10">
        <v>11.94225721784777</v>
      </c>
      <c r="O181" s="10">
        <v>4.4941488504115803</v>
      </c>
      <c r="P181" s="10">
        <v>4.9451957769451704</v>
      </c>
      <c r="Q181" s="10">
        <v>0.11047786212556437</v>
      </c>
      <c r="R181" s="10">
        <v>2.234044254438206</v>
      </c>
      <c r="S181" s="10">
        <v>31.322703231499329</v>
      </c>
      <c r="T181" s="14" t="s">
        <v>33</v>
      </c>
      <c r="U181" s="6">
        <v>3</v>
      </c>
      <c r="V181" s="14" t="s">
        <v>33</v>
      </c>
      <c r="W181" s="6">
        <v>3</v>
      </c>
      <c r="X181" s="14" t="s">
        <v>33</v>
      </c>
      <c r="Y181" s="6">
        <v>3</v>
      </c>
      <c r="Z181" s="14" t="s">
        <v>33</v>
      </c>
      <c r="AA181" s="9">
        <v>3</v>
      </c>
      <c r="AB181" s="7">
        <v>63.86686722072146</v>
      </c>
      <c r="AC181" s="6">
        <v>33.244670564088622</v>
      </c>
      <c r="AD181" s="13">
        <v>2.8884622151899135</v>
      </c>
      <c r="AE181" s="8">
        <v>494.51957769451701</v>
      </c>
      <c r="AF181" s="6">
        <v>395.35883619456837</v>
      </c>
      <c r="AG181" s="6">
        <v>247.25978884725853</v>
      </c>
      <c r="AH181" s="6">
        <v>398.68346085226062</v>
      </c>
      <c r="AI181" s="6">
        <v>4.4761870675273148</v>
      </c>
      <c r="AJ181" s="6"/>
      <c r="AK181" s="6"/>
      <c r="AL181" s="6"/>
      <c r="AM181" s="6"/>
      <c r="AN181" s="6">
        <v>4.4941488504115803</v>
      </c>
      <c r="AO181" s="6">
        <v>1.6293894096361146</v>
      </c>
      <c r="AP181" s="6">
        <v>1</v>
      </c>
      <c r="AQ181" s="6">
        <v>111.47500000000001</v>
      </c>
      <c r="AR181" s="6"/>
      <c r="AS181" s="6"/>
      <c r="AT181" s="6">
        <v>1.4709720885261719</v>
      </c>
      <c r="AU181" s="6">
        <v>1</v>
      </c>
      <c r="AV181" s="10"/>
      <c r="AW181" s="13">
        <v>59.30382542918526</v>
      </c>
      <c r="AX181" s="1" t="s">
        <v>150</v>
      </c>
      <c r="AY181" s="17">
        <v>23.739055118110201</v>
      </c>
      <c r="AZ181" s="12">
        <v>100</v>
      </c>
      <c r="BA181" s="12">
        <v>0</v>
      </c>
      <c r="BB181" s="12">
        <v>0</v>
      </c>
      <c r="BC181" s="12">
        <v>100</v>
      </c>
      <c r="BD181" s="12">
        <v>0</v>
      </c>
      <c r="BE181" s="12">
        <v>0</v>
      </c>
      <c r="BF181" s="18">
        <v>63.86686722072146</v>
      </c>
      <c r="BG181" s="18">
        <v>33.244670564088622</v>
      </c>
      <c r="BH181" s="18">
        <v>2.8884622151899135</v>
      </c>
      <c r="BI181" s="15"/>
      <c r="BJ181" s="19">
        <f t="shared" ca="1" si="26"/>
        <v>1</v>
      </c>
      <c r="BK181" s="18">
        <f t="shared" ca="1" si="27"/>
        <v>4.6302394847245383</v>
      </c>
      <c r="BL181" s="17">
        <f t="shared" si="28"/>
        <v>3.1653504426487808</v>
      </c>
      <c r="BM181" s="17">
        <f t="shared" ca="1" si="29"/>
        <v>3.2900594450335752</v>
      </c>
      <c r="BN181" s="16">
        <f t="shared" si="30"/>
        <v>3.210659675425565</v>
      </c>
      <c r="BO181" s="15"/>
      <c r="BP181" s="2"/>
    </row>
    <row r="182" spans="1:68" x14ac:dyDescent="0.2">
      <c r="A182">
        <v>8.4499999999999993</v>
      </c>
      <c r="B182">
        <v>2.2000000000000002</v>
      </c>
      <c r="C182">
        <v>0.18053</v>
      </c>
      <c r="D182">
        <v>-0.13807</v>
      </c>
      <c r="E182">
        <v>4.4150000000000002E-2</v>
      </c>
      <c r="F182">
        <v>1.83918</v>
      </c>
      <c r="G182">
        <v>2.00528</v>
      </c>
      <c r="H182" s="15"/>
      <c r="I182" s="11">
        <f t="shared" si="24"/>
        <v>27.723097112860888</v>
      </c>
      <c r="J182" s="10">
        <f t="shared" si="25"/>
        <v>-23.903097112860888</v>
      </c>
      <c r="K182" s="6">
        <v>115</v>
      </c>
      <c r="L182" s="10">
        <v>2928.805774278208</v>
      </c>
      <c r="M182" s="10">
        <v>1516.2073490813684</v>
      </c>
      <c r="N182" s="10">
        <v>12.013342082239719</v>
      </c>
      <c r="O182" s="10">
        <v>4.7051417541867711</v>
      </c>
      <c r="P182" s="10">
        <v>5.1644007497306745</v>
      </c>
      <c r="Q182" s="10">
        <v>0.11736967583093975</v>
      </c>
      <c r="R182" s="10">
        <v>2.2726678567123324</v>
      </c>
      <c r="S182" s="10">
        <v>31.892985801659968</v>
      </c>
      <c r="T182" s="14" t="s">
        <v>33</v>
      </c>
      <c r="U182" s="6">
        <v>3</v>
      </c>
      <c r="V182" s="14" t="s">
        <v>33</v>
      </c>
      <c r="W182" s="6">
        <v>3</v>
      </c>
      <c r="X182" s="14" t="s">
        <v>33</v>
      </c>
      <c r="Y182" s="6">
        <v>3</v>
      </c>
      <c r="Z182" s="14" t="s">
        <v>33</v>
      </c>
      <c r="AA182" s="9">
        <v>3</v>
      </c>
      <c r="AB182" s="7">
        <v>63.475495606510172</v>
      </c>
      <c r="AC182" s="6">
        <v>33.607018069045012</v>
      </c>
      <c r="AD182" s="13">
        <v>2.9174863244448188</v>
      </c>
      <c r="AE182" s="8">
        <v>516.44007497306745</v>
      </c>
      <c r="AF182" s="6">
        <v>420.0379606754322</v>
      </c>
      <c r="AG182" s="6">
        <v>262.33005622980056</v>
      </c>
      <c r="AH182" s="6">
        <v>408.95267079950236</v>
      </c>
      <c r="AI182" s="6">
        <v>4.4001150324122218</v>
      </c>
      <c r="AJ182" s="6"/>
      <c r="AK182" s="6"/>
      <c r="AL182" s="6"/>
      <c r="AM182" s="6"/>
      <c r="AN182" s="6">
        <v>4.7051417541867711</v>
      </c>
      <c r="AO182" s="6">
        <v>1.6855150779542647</v>
      </c>
      <c r="AP182" s="6">
        <v>2.0986404498384048</v>
      </c>
      <c r="AQ182" s="6">
        <v>111.47500000000001</v>
      </c>
      <c r="AR182" s="6"/>
      <c r="AS182" s="6"/>
      <c r="AT182" s="6">
        <v>1.5556880739429904</v>
      </c>
      <c r="AU182" s="6">
        <v>1</v>
      </c>
      <c r="AV182" s="10"/>
      <c r="AW182" s="13">
        <v>63.00569410131483</v>
      </c>
      <c r="AX182" s="1" t="s">
        <v>150</v>
      </c>
      <c r="AY182" s="17">
        <v>23.903097112860902</v>
      </c>
      <c r="AZ182" s="12">
        <v>100</v>
      </c>
      <c r="BA182" s="12">
        <v>0</v>
      </c>
      <c r="BB182" s="12">
        <v>0</v>
      </c>
      <c r="BC182" s="12">
        <v>100</v>
      </c>
      <c r="BD182" s="12">
        <v>0</v>
      </c>
      <c r="BE182" s="12">
        <v>0</v>
      </c>
      <c r="BF182" s="18">
        <v>63.475495606510172</v>
      </c>
      <c r="BG182" s="18">
        <v>33.607018069045012</v>
      </c>
      <c r="BH182" s="18">
        <v>2.9174863244448188</v>
      </c>
      <c r="BI182" s="15"/>
      <c r="BJ182" s="19">
        <f t="shared" ca="1" si="26"/>
        <v>1</v>
      </c>
      <c r="BK182" s="18">
        <f t="shared" ca="1" si="27"/>
        <v>4.8805961332838885</v>
      </c>
      <c r="BL182" s="17">
        <f t="shared" si="28"/>
        <v>3.1721552333203542</v>
      </c>
      <c r="BM182" s="17">
        <f t="shared" ca="1" si="29"/>
        <v>3.2710784531654169</v>
      </c>
      <c r="BN182" s="16">
        <f t="shared" si="30"/>
        <v>3.1979025404720338</v>
      </c>
      <c r="BO182" s="15"/>
      <c r="BP182" s="2"/>
    </row>
    <row r="183" spans="1:68" x14ac:dyDescent="0.2">
      <c r="A183">
        <v>8.5</v>
      </c>
      <c r="B183">
        <v>2.2999999999999998</v>
      </c>
      <c r="C183">
        <v>0.18190999999999999</v>
      </c>
      <c r="D183">
        <v>-0.13597999999999999</v>
      </c>
      <c r="E183">
        <v>4.6679999999999999E-2</v>
      </c>
      <c r="F183">
        <v>1.8373999999999999</v>
      </c>
      <c r="G183">
        <v>2.0055299999999998</v>
      </c>
      <c r="H183" s="15"/>
      <c r="I183" s="11">
        <f t="shared" si="24"/>
        <v>27.887139107611546</v>
      </c>
      <c r="J183" s="10">
        <f t="shared" si="25"/>
        <v>-24.067139107611546</v>
      </c>
      <c r="K183" s="6">
        <v>115</v>
      </c>
      <c r="L183" s="10">
        <v>2947.6706036745336</v>
      </c>
      <c r="M183" s="10">
        <v>1524.8359580052531</v>
      </c>
      <c r="N183" s="10">
        <v>12.08442694663167</v>
      </c>
      <c r="O183" s="10">
        <v>5.0691045131989743</v>
      </c>
      <c r="P183" s="10">
        <v>5.5381177503372871</v>
      </c>
      <c r="Q183" s="10">
        <v>0.13191906032006581</v>
      </c>
      <c r="R183" s="10">
        <v>2.3820197812159476</v>
      </c>
      <c r="S183" s="10">
        <v>32.57036369016064</v>
      </c>
      <c r="T183" s="14" t="s">
        <v>33</v>
      </c>
      <c r="U183" s="6">
        <v>3</v>
      </c>
      <c r="V183" s="14" t="s">
        <v>33</v>
      </c>
      <c r="W183" s="6">
        <v>3</v>
      </c>
      <c r="X183" s="14" t="s">
        <v>33</v>
      </c>
      <c r="Y183" s="6">
        <v>3</v>
      </c>
      <c r="Z183" s="14" t="s">
        <v>33</v>
      </c>
      <c r="AA183" s="9">
        <v>3</v>
      </c>
      <c r="AB183" s="7">
        <v>63.908502184808562</v>
      </c>
      <c r="AC183" s="6">
        <v>33.206089642462175</v>
      </c>
      <c r="AD183" s="13">
        <v>2.8854081727292682</v>
      </c>
      <c r="AE183" s="8">
        <v>553.81177503372874</v>
      </c>
      <c r="AF183" s="6">
        <v>462.89497078230863</v>
      </c>
      <c r="AG183" s="6">
        <v>290.35883127529655</v>
      </c>
      <c r="AH183" s="6">
        <v>421.42498443831022</v>
      </c>
      <c r="AI183" s="6">
        <v>4.1981179496734944</v>
      </c>
      <c r="AJ183" s="6"/>
      <c r="AK183" s="6"/>
      <c r="AL183" s="6"/>
      <c r="AM183" s="6"/>
      <c r="AN183" s="6">
        <v>5.0691045131989743</v>
      </c>
      <c r="AO183" s="6">
        <v>1.7835192348885429</v>
      </c>
      <c r="AP183" s="6">
        <v>2.3228706502023724</v>
      </c>
      <c r="AQ183" s="6">
        <v>111.47500000000001</v>
      </c>
      <c r="AR183" s="6"/>
      <c r="AS183" s="6"/>
      <c r="AT183" s="6">
        <v>1.7098417027934441</v>
      </c>
      <c r="AU183" s="6">
        <v>1</v>
      </c>
      <c r="AV183" s="10"/>
      <c r="AW183" s="13">
        <v>69.434245617346306</v>
      </c>
      <c r="AX183" s="1" t="s">
        <v>150</v>
      </c>
      <c r="AY183" s="17">
        <v>24.067139107611499</v>
      </c>
      <c r="AZ183" s="12">
        <v>100</v>
      </c>
      <c r="BA183" s="12">
        <v>0</v>
      </c>
      <c r="BB183" s="12">
        <v>0</v>
      </c>
      <c r="BC183" s="12">
        <v>100</v>
      </c>
      <c r="BD183" s="12">
        <v>0</v>
      </c>
      <c r="BE183" s="12">
        <v>0</v>
      </c>
      <c r="BF183" s="18">
        <v>63.908502184808562</v>
      </c>
      <c r="BG183" s="18">
        <v>33.206089642462175</v>
      </c>
      <c r="BH183" s="18">
        <v>2.8854081727292682</v>
      </c>
      <c r="BI183" s="15"/>
      <c r="BJ183" s="19">
        <f t="shared" ca="1" si="26"/>
        <v>1</v>
      </c>
      <c r="BK183" s="18">
        <f t="shared" ca="1" si="27"/>
        <v>5.3307799139479881</v>
      </c>
      <c r="BL183" s="17">
        <f t="shared" si="28"/>
        <v>3.2458142855881578</v>
      </c>
      <c r="BM183" s="17">
        <f t="shared" ca="1" si="29"/>
        <v>3.2438678480868655</v>
      </c>
      <c r="BN183" s="16">
        <f t="shared" si="30"/>
        <v>3.1817335702236291</v>
      </c>
      <c r="BO183" s="15"/>
      <c r="BP183" s="2"/>
    </row>
    <row r="184" spans="1:68" x14ac:dyDescent="0.2">
      <c r="A184">
        <v>8.5500000000000007</v>
      </c>
      <c r="B184">
        <v>2.2999999999999998</v>
      </c>
      <c r="C184">
        <v>0.18225</v>
      </c>
      <c r="D184">
        <v>-0.13425000000000001</v>
      </c>
      <c r="E184">
        <v>4.9180000000000001E-2</v>
      </c>
      <c r="F184">
        <v>1.83673</v>
      </c>
      <c r="G184">
        <v>2.0076499999999999</v>
      </c>
      <c r="H184" s="15"/>
      <c r="I184" s="11">
        <f t="shared" si="24"/>
        <v>28.051181102362207</v>
      </c>
      <c r="J184" s="10">
        <f t="shared" si="25"/>
        <v>-24.231181102362207</v>
      </c>
      <c r="K184" s="6">
        <v>115</v>
      </c>
      <c r="L184" s="10">
        <v>2966.5354330708597</v>
      </c>
      <c r="M184" s="10">
        <v>1533.4645669291378</v>
      </c>
      <c r="N184" s="10">
        <v>12.155511811023622</v>
      </c>
      <c r="O184" s="10">
        <v>5.1587764973034327</v>
      </c>
      <c r="P184" s="10">
        <v>5.6374283130923484</v>
      </c>
      <c r="Q184" s="10">
        <v>0.14396233073450967</v>
      </c>
      <c r="R184" s="10">
        <v>2.5536880069973034</v>
      </c>
      <c r="S184" s="10">
        <v>33.239709429785805</v>
      </c>
      <c r="T184" s="14" t="s">
        <v>33</v>
      </c>
      <c r="U184" s="6">
        <v>3</v>
      </c>
      <c r="V184" s="14" t="s">
        <v>33</v>
      </c>
      <c r="W184" s="6">
        <v>3</v>
      </c>
      <c r="X184" s="14" t="s">
        <v>33</v>
      </c>
      <c r="Y184" s="6">
        <v>3</v>
      </c>
      <c r="Z184" s="14" t="s">
        <v>33</v>
      </c>
      <c r="AA184" s="9">
        <v>3</v>
      </c>
      <c r="AB184" s="7">
        <v>67.582147536142074</v>
      </c>
      <c r="AC184" s="6">
        <v>29.780486164732864</v>
      </c>
      <c r="AD184" s="13">
        <v>2.6373662991250582</v>
      </c>
      <c r="AE184" s="8">
        <v>563.74283130923482</v>
      </c>
      <c r="AF184" s="6">
        <v>473.46887055370848</v>
      </c>
      <c r="AG184" s="6">
        <v>297.80712348192611</v>
      </c>
      <c r="AH184" s="6">
        <v>433.73206530025061</v>
      </c>
      <c r="AI184" s="6">
        <v>3.9159051429145704</v>
      </c>
      <c r="AJ184" s="6"/>
      <c r="AK184" s="6"/>
      <c r="AL184" s="6"/>
      <c r="AM184" s="6"/>
      <c r="AN184" s="6">
        <v>5.1587764973034327</v>
      </c>
      <c r="AO184" s="6">
        <v>1.8268134699992971</v>
      </c>
      <c r="AP184" s="6">
        <v>2.3824569878554089</v>
      </c>
      <c r="AQ184" s="6">
        <v>111.47500000000001</v>
      </c>
      <c r="AR184" s="6"/>
      <c r="AS184" s="6"/>
      <c r="AT184" s="6">
        <v>1.7378343326521288</v>
      </c>
      <c r="AU184" s="6">
        <v>1</v>
      </c>
      <c r="AV184" s="10"/>
      <c r="AW184" s="13">
        <v>71.020330583056278</v>
      </c>
      <c r="AX184" s="1" t="s">
        <v>150</v>
      </c>
      <c r="AY184" s="17">
        <v>24.2311811023622</v>
      </c>
      <c r="AZ184" s="12">
        <v>100</v>
      </c>
      <c r="BA184" s="12">
        <v>0</v>
      </c>
      <c r="BB184" s="12">
        <v>0</v>
      </c>
      <c r="BC184" s="12">
        <v>100</v>
      </c>
      <c r="BD184" s="12">
        <v>0</v>
      </c>
      <c r="BE184" s="12">
        <v>0</v>
      </c>
      <c r="BF184" s="18">
        <v>67.582147536142074</v>
      </c>
      <c r="BG184" s="18">
        <v>29.780486164732864</v>
      </c>
      <c r="BH184" s="18">
        <v>2.6373662991250582</v>
      </c>
      <c r="BI184" s="15"/>
      <c r="BJ184" s="19">
        <f t="shared" ca="1" si="26"/>
        <v>1</v>
      </c>
      <c r="BK184" s="18">
        <f t="shared" ca="1" si="27"/>
        <v>5.4180066317096509</v>
      </c>
      <c r="BL184" s="17">
        <f t="shared" si="28"/>
        <v>3.4654974786923156</v>
      </c>
      <c r="BM184" s="17">
        <f t="shared" ca="1" si="29"/>
        <v>3.253205961364833</v>
      </c>
      <c r="BN184" s="16">
        <f t="shared" si="30"/>
        <v>3.1903675498484123</v>
      </c>
      <c r="BO184" s="15"/>
      <c r="BP184" s="2"/>
    </row>
    <row r="185" spans="1:68" x14ac:dyDescent="0.2">
      <c r="A185">
        <v>8.6</v>
      </c>
      <c r="B185">
        <v>2.2999999999999998</v>
      </c>
      <c r="C185">
        <v>0.18315000000000001</v>
      </c>
      <c r="D185">
        <v>-0.13225999999999999</v>
      </c>
      <c r="E185">
        <v>5.1580000000000001E-2</v>
      </c>
      <c r="F185">
        <v>1.8338000000000001</v>
      </c>
      <c r="G185">
        <v>2.0071500000000002</v>
      </c>
      <c r="H185" s="15"/>
      <c r="I185" s="11">
        <f t="shared" si="24"/>
        <v>28.215223097112858</v>
      </c>
      <c r="J185" s="10">
        <f t="shared" si="25"/>
        <v>-24.395223097112858</v>
      </c>
      <c r="K185" s="6">
        <v>115</v>
      </c>
      <c r="L185" s="10">
        <v>2985.4002624671843</v>
      </c>
      <c r="M185" s="10">
        <v>1542.0931758530221</v>
      </c>
      <c r="N185" s="10">
        <v>12.226596675415571</v>
      </c>
      <c r="O185" s="10">
        <v>5.3961435140505269</v>
      </c>
      <c r="P185" s="10">
        <v>5.8840483653440208</v>
      </c>
      <c r="Q185" s="10">
        <v>0.15781557242511302</v>
      </c>
      <c r="R185" s="10">
        <v>2.6820916931039886</v>
      </c>
      <c r="S185" s="10">
        <v>33.882281339825973</v>
      </c>
      <c r="T185" s="14" t="s">
        <v>33</v>
      </c>
      <c r="U185" s="6">
        <v>3</v>
      </c>
      <c r="V185" s="14" t="s">
        <v>33</v>
      </c>
      <c r="W185" s="6">
        <v>3</v>
      </c>
      <c r="X185" s="14" t="s">
        <v>33</v>
      </c>
      <c r="Y185" s="6">
        <v>3</v>
      </c>
      <c r="Z185" s="14" t="s">
        <v>33</v>
      </c>
      <c r="AA185" s="9">
        <v>3</v>
      </c>
      <c r="AB185" s="7">
        <v>69.384613545111961</v>
      </c>
      <c r="AC185" s="6">
        <v>28.08811827371332</v>
      </c>
      <c r="AD185" s="13">
        <v>2.5272681811747226</v>
      </c>
      <c r="AE185" s="8">
        <v>588.40483653440208</v>
      </c>
      <c r="AF185" s="6">
        <v>501.37329850118016</v>
      </c>
      <c r="AG185" s="6">
        <v>316.30362740080159</v>
      </c>
      <c r="AH185" s="6">
        <v>445.48837023929968</v>
      </c>
      <c r="AI185" s="6">
        <v>3.7284333066283</v>
      </c>
      <c r="AJ185" s="6"/>
      <c r="AK185" s="6"/>
      <c r="AL185" s="6"/>
      <c r="AM185" s="6"/>
      <c r="AN185" s="6">
        <v>5.3961435140505269</v>
      </c>
      <c r="AO185" s="6">
        <v>1.8990900458620408</v>
      </c>
      <c r="AP185" s="6">
        <v>2.5304290192064123</v>
      </c>
      <c r="AQ185" s="6">
        <v>111.47500000000001</v>
      </c>
      <c r="AR185" s="6"/>
      <c r="AS185" s="6"/>
      <c r="AT185" s="6">
        <v>1.8318826073161982</v>
      </c>
      <c r="AU185" s="6">
        <v>1</v>
      </c>
      <c r="AV185" s="10"/>
      <c r="AW185" s="13">
        <v>75.205994775177018</v>
      </c>
      <c r="AX185" s="1" t="s">
        <v>150</v>
      </c>
      <c r="AY185" s="17">
        <v>24.3952230971129</v>
      </c>
      <c r="AZ185" s="12">
        <v>100</v>
      </c>
      <c r="BA185" s="12">
        <v>0</v>
      </c>
      <c r="BB185" s="12">
        <v>0</v>
      </c>
      <c r="BC185" s="12">
        <v>100</v>
      </c>
      <c r="BD185" s="12">
        <v>0</v>
      </c>
      <c r="BE185" s="12">
        <v>0</v>
      </c>
      <c r="BF185" s="18">
        <v>69.384613545111961</v>
      </c>
      <c r="BG185" s="18">
        <v>28.08811827371332</v>
      </c>
      <c r="BH185" s="18">
        <v>2.5272681811747226</v>
      </c>
      <c r="BI185" s="15"/>
      <c r="BJ185" s="19">
        <f t="shared" ca="1" si="26"/>
        <v>1</v>
      </c>
      <c r="BK185" s="18">
        <f t="shared" ca="1" si="27"/>
        <v>5.695308562248603</v>
      </c>
      <c r="BL185" s="17">
        <f t="shared" si="28"/>
        <v>3.5937840501752487</v>
      </c>
      <c r="BM185" s="17">
        <f t="shared" ca="1" si="29"/>
        <v>3.2436093132593213</v>
      </c>
      <c r="BN185" s="16">
        <f t="shared" si="30"/>
        <v>3.1853606023420467</v>
      </c>
      <c r="BO185" s="15"/>
      <c r="BP185" s="2"/>
    </row>
    <row r="186" spans="1:68" x14ac:dyDescent="0.2">
      <c r="A186">
        <v>8.65</v>
      </c>
      <c r="B186">
        <v>0.4</v>
      </c>
      <c r="C186">
        <v>0.18332000000000001</v>
      </c>
      <c r="D186">
        <v>-0.13050999999999999</v>
      </c>
      <c r="E186">
        <v>5.441E-2</v>
      </c>
      <c r="F186">
        <v>1.8322499999999999</v>
      </c>
      <c r="G186">
        <v>2.0071500000000002</v>
      </c>
      <c r="H186" s="15"/>
      <c r="I186" s="11">
        <f t="shared" si="24"/>
        <v>28.379265091863516</v>
      </c>
      <c r="J186" s="10">
        <f t="shared" si="25"/>
        <v>-24.559265091863516</v>
      </c>
      <c r="K186" s="6">
        <v>115</v>
      </c>
      <c r="L186" s="10">
        <v>3004.26509186351</v>
      </c>
      <c r="M186" s="10">
        <v>1550.7217847769068</v>
      </c>
      <c r="N186" s="10">
        <v>12.297681539807522</v>
      </c>
      <c r="O186" s="10">
        <v>5.4409795061027557</v>
      </c>
      <c r="P186" s="10">
        <v>5.9397952284287312</v>
      </c>
      <c r="Q186" s="10">
        <v>0.16999807139926154</v>
      </c>
      <c r="R186" s="10">
        <v>2.8620190572500857</v>
      </c>
      <c r="S186" s="10">
        <v>34.639980717081656</v>
      </c>
      <c r="T186" s="14" t="s">
        <v>33</v>
      </c>
      <c r="U186" s="6">
        <v>3</v>
      </c>
      <c r="V186" s="14" t="s">
        <v>33</v>
      </c>
      <c r="W186" s="6">
        <v>3</v>
      </c>
      <c r="X186" s="14" t="s">
        <v>33</v>
      </c>
      <c r="Y186" s="6">
        <v>3</v>
      </c>
      <c r="Z186" s="14" t="s">
        <v>33</v>
      </c>
      <c r="AA186" s="9">
        <v>3</v>
      </c>
      <c r="AB186" s="7">
        <v>73.569651645456759</v>
      </c>
      <c r="AC186" s="6">
        <v>24.146569779162391</v>
      </c>
      <c r="AD186" s="13">
        <v>2.2837785753808562</v>
      </c>
      <c r="AE186" s="8">
        <v>593.97952284287317</v>
      </c>
      <c r="AF186" s="6">
        <v>506.82205713489168</v>
      </c>
      <c r="AG186" s="6">
        <v>320.48464213215482</v>
      </c>
      <c r="AH186" s="6">
        <v>459.61301164678218</v>
      </c>
      <c r="AI186" s="6">
        <v>3.4940368320287503</v>
      </c>
      <c r="AJ186" s="6"/>
      <c r="AK186" s="6"/>
      <c r="AL186" s="6"/>
      <c r="AM186" s="6"/>
      <c r="AN186" s="6">
        <v>5.4409795061027557</v>
      </c>
      <c r="AO186" s="6">
        <v>1.9332647458645977</v>
      </c>
      <c r="AP186" s="6">
        <v>2.5638771370572386</v>
      </c>
      <c r="AQ186" s="6">
        <v>111.47500000000001</v>
      </c>
      <c r="AR186" s="6"/>
      <c r="AS186" s="6"/>
      <c r="AT186" s="6">
        <v>1.8391845149720289</v>
      </c>
      <c r="AU186" s="6">
        <v>1</v>
      </c>
      <c r="AV186" s="10"/>
      <c r="AW186" s="13">
        <v>76.023308570233752</v>
      </c>
      <c r="AX186" s="1" t="s">
        <v>150</v>
      </c>
      <c r="AY186" s="17">
        <v>24.559265091863502</v>
      </c>
      <c r="AZ186" s="12">
        <v>100</v>
      </c>
      <c r="BA186" s="12">
        <v>0</v>
      </c>
      <c r="BB186" s="12">
        <v>0</v>
      </c>
      <c r="BC186" s="12">
        <v>100</v>
      </c>
      <c r="BD186" s="12">
        <v>0</v>
      </c>
      <c r="BE186" s="12">
        <v>0</v>
      </c>
      <c r="BF186" s="18">
        <v>73.569651645456759</v>
      </c>
      <c r="BG186" s="18">
        <v>24.146569779162391</v>
      </c>
      <c r="BH186" s="18">
        <v>2.2837785753808562</v>
      </c>
      <c r="BI186" s="15"/>
      <c r="BJ186" s="19">
        <f t="shared" ca="1" si="26"/>
        <v>1</v>
      </c>
      <c r="BK186" s="18">
        <f t="shared" ca="1" si="27"/>
        <v>5.7233511853132262</v>
      </c>
      <c r="BL186" s="17">
        <f t="shared" si="28"/>
        <v>3.830802013631359</v>
      </c>
      <c r="BM186" s="17">
        <f t="shared" ca="1" si="29"/>
        <v>3.2570990385369143</v>
      </c>
      <c r="BN186" s="16">
        <f t="shared" si="30"/>
        <v>3.1965575532163166</v>
      </c>
      <c r="BO186" s="15"/>
      <c r="BP186" s="2"/>
    </row>
    <row r="187" spans="1:68" x14ac:dyDescent="0.2">
      <c r="A187">
        <v>8.6999999999999993</v>
      </c>
      <c r="B187">
        <v>2.2999999999999998</v>
      </c>
      <c r="C187">
        <v>0.18284</v>
      </c>
      <c r="D187">
        <v>-0.12778</v>
      </c>
      <c r="E187">
        <v>5.6980000000000003E-2</v>
      </c>
      <c r="F187">
        <v>1.8318000000000001</v>
      </c>
      <c r="G187">
        <v>2.00813</v>
      </c>
      <c r="H187" s="15"/>
      <c r="I187" s="11">
        <f t="shared" si="24"/>
        <v>28.54330708661417</v>
      </c>
      <c r="J187" s="10">
        <f t="shared" si="25"/>
        <v>-24.72330708661417</v>
      </c>
      <c r="K187" s="6">
        <v>115</v>
      </c>
      <c r="L187" s="10">
        <v>3023.1299212598351</v>
      </c>
      <c r="M187" s="10">
        <v>1559.3503937007913</v>
      </c>
      <c r="N187" s="10">
        <v>12.368766404199473</v>
      </c>
      <c r="O187" s="10">
        <v>5.3143837638376379</v>
      </c>
      <c r="P187" s="10">
        <v>5.8231079450164334</v>
      </c>
      <c r="Q187" s="10">
        <v>0.18900276979893316</v>
      </c>
      <c r="R187" s="10">
        <v>3.2457370116363142</v>
      </c>
      <c r="S187" s="10">
        <v>35.328068137416338</v>
      </c>
      <c r="T187" s="14" t="s">
        <v>33</v>
      </c>
      <c r="U187" s="6">
        <v>3</v>
      </c>
      <c r="V187" s="14" t="s">
        <v>33</v>
      </c>
      <c r="W187" s="6">
        <v>3</v>
      </c>
      <c r="X187" s="14" t="s">
        <v>33</v>
      </c>
      <c r="Y187" s="6">
        <v>3</v>
      </c>
      <c r="Z187" s="14" t="s">
        <v>33</v>
      </c>
      <c r="AA187" s="9">
        <v>3</v>
      </c>
      <c r="AB187" s="7">
        <v>83.543759518757128</v>
      </c>
      <c r="AC187" s="6">
        <v>14.842218692299411</v>
      </c>
      <c r="AD187" s="13">
        <v>1.6140217889434672</v>
      </c>
      <c r="AE187" s="8">
        <v>582.31079450164339</v>
      </c>
      <c r="AF187" s="6">
        <v>491.98444559248458</v>
      </c>
      <c r="AG187" s="6">
        <v>311.73309587623248</v>
      </c>
      <c r="AH187" s="6">
        <v>472.30563565474694</v>
      </c>
      <c r="AI187" s="6">
        <v>3.0809643431211251</v>
      </c>
      <c r="AJ187" s="6"/>
      <c r="AK187" s="6"/>
      <c r="AL187" s="6"/>
      <c r="AM187" s="6"/>
      <c r="AN187" s="6">
        <v>5.3143837638376379</v>
      </c>
      <c r="AO187" s="6">
        <v>1.9461080219874791</v>
      </c>
      <c r="AP187" s="6">
        <v>2.4938647670098599</v>
      </c>
      <c r="AQ187" s="6">
        <v>111.47500000000001</v>
      </c>
      <c r="AR187" s="6"/>
      <c r="AS187" s="6"/>
      <c r="AT187" s="6">
        <v>1.7696888689750234</v>
      </c>
      <c r="AU187" s="6">
        <v>1</v>
      </c>
      <c r="AV187" s="10"/>
      <c r="AW187" s="13">
        <v>73.797666838872686</v>
      </c>
      <c r="AX187" s="1" t="s">
        <v>150</v>
      </c>
      <c r="AY187" s="17">
        <v>24.723307086614199</v>
      </c>
      <c r="AZ187" s="12">
        <v>100</v>
      </c>
      <c r="BA187" s="12">
        <v>0</v>
      </c>
      <c r="BB187" s="12">
        <v>0</v>
      </c>
      <c r="BC187" s="12">
        <v>100</v>
      </c>
      <c r="BD187" s="12">
        <v>0</v>
      </c>
      <c r="BE187" s="12">
        <v>0</v>
      </c>
      <c r="BF187" s="18">
        <v>83.543759518757128</v>
      </c>
      <c r="BG187" s="18">
        <v>14.842218692299411</v>
      </c>
      <c r="BH187" s="18">
        <v>1.6140217889434672</v>
      </c>
      <c r="BI187" s="15"/>
      <c r="BJ187" s="19">
        <f t="shared" ca="1" si="26"/>
        <v>1</v>
      </c>
      <c r="BK187" s="18">
        <f t="shared" ca="1" si="27"/>
        <v>5.52992194929835</v>
      </c>
      <c r="BL187" s="17">
        <f t="shared" si="28"/>
        <v>4.3836457269096698</v>
      </c>
      <c r="BM187" s="17">
        <f t="shared" ca="1" si="29"/>
        <v>3.3021951610335982</v>
      </c>
      <c r="BN187" s="16">
        <f t="shared" si="30"/>
        <v>3.2328270067152016</v>
      </c>
      <c r="BO187" s="15"/>
      <c r="BP187" s="2"/>
    </row>
    <row r="188" spans="1:68" x14ac:dyDescent="0.2">
      <c r="A188">
        <v>8.75</v>
      </c>
      <c r="B188">
        <v>2.2000000000000002</v>
      </c>
      <c r="C188">
        <v>0.18165000000000001</v>
      </c>
      <c r="D188">
        <v>-0.12933</v>
      </c>
      <c r="E188">
        <v>6.2280000000000002E-2</v>
      </c>
      <c r="F188">
        <v>1.83073</v>
      </c>
      <c r="G188">
        <v>2.0098500000000001</v>
      </c>
      <c r="H188" s="15"/>
      <c r="I188" s="11">
        <f t="shared" si="24"/>
        <v>28.707349081364828</v>
      </c>
      <c r="J188" s="10">
        <f t="shared" si="25"/>
        <v>-24.887349081364828</v>
      </c>
      <c r="K188" s="6">
        <v>115</v>
      </c>
      <c r="L188" s="10">
        <v>3041.9947506561607</v>
      </c>
      <c r="M188" s="10">
        <v>1567.979002624676</v>
      </c>
      <c r="N188" s="10">
        <v>12.439851268591426</v>
      </c>
      <c r="O188" s="10">
        <v>5.0005318194720418</v>
      </c>
      <c r="P188" s="10">
        <v>5.5296897873901143</v>
      </c>
      <c r="Q188" s="10">
        <v>0.1782125564218302</v>
      </c>
      <c r="R188" s="10">
        <v>3.2228309954787244</v>
      </c>
      <c r="S188" s="10">
        <v>36.747081105421685</v>
      </c>
      <c r="T188" s="14" t="s">
        <v>33</v>
      </c>
      <c r="U188" s="6">
        <v>3</v>
      </c>
      <c r="V188" s="14" t="s">
        <v>33</v>
      </c>
      <c r="W188" s="6">
        <v>3</v>
      </c>
      <c r="X188" s="14" t="s">
        <v>33</v>
      </c>
      <c r="Y188" s="6">
        <v>3</v>
      </c>
      <c r="Z188" s="14" t="s">
        <v>155</v>
      </c>
      <c r="AA188" s="9">
        <v>2</v>
      </c>
      <c r="AB188" s="7">
        <v>85.112765089694307</v>
      </c>
      <c r="AC188" s="6">
        <v>13.4084840504662</v>
      </c>
      <c r="AD188" s="13">
        <v>1.4787508598394956</v>
      </c>
      <c r="AE188" s="8">
        <v>552.96897873901139</v>
      </c>
      <c r="AF188" s="6">
        <v>456.35496649548668</v>
      </c>
      <c r="AG188" s="6">
        <v>289.7267340542586</v>
      </c>
      <c r="AH188" s="6">
        <v>500.03444235765107</v>
      </c>
      <c r="AI188" s="6">
        <v>3.1028620532782805</v>
      </c>
      <c r="AJ188" s="6"/>
      <c r="AK188" s="6"/>
      <c r="AL188" s="6"/>
      <c r="AM188" s="6"/>
      <c r="AN188" s="6">
        <v>5.0005318194720418</v>
      </c>
      <c r="AO188" s="6">
        <v>1.8802512812117511</v>
      </c>
      <c r="AP188" s="6">
        <v>2.3178138724340687</v>
      </c>
      <c r="AQ188" s="6">
        <v>111.47500000000001</v>
      </c>
      <c r="AR188" s="6"/>
      <c r="AS188" s="6"/>
      <c r="AT188" s="6">
        <v>1.6235245747665701</v>
      </c>
      <c r="AU188" s="6">
        <v>1</v>
      </c>
      <c r="AV188" s="10"/>
      <c r="AW188" s="13">
        <v>68.453244974322999</v>
      </c>
      <c r="AX188" s="1" t="s">
        <v>150</v>
      </c>
      <c r="AY188" s="17">
        <v>24.8873490813648</v>
      </c>
      <c r="AZ188" s="12">
        <v>100</v>
      </c>
      <c r="BA188" s="12">
        <v>0</v>
      </c>
      <c r="BB188" s="12">
        <v>0</v>
      </c>
      <c r="BC188" s="12">
        <v>100</v>
      </c>
      <c r="BD188" s="12">
        <v>0</v>
      </c>
      <c r="BE188" s="12">
        <v>0</v>
      </c>
      <c r="BF188" s="18">
        <v>85.112765089694307</v>
      </c>
      <c r="BG188" s="18">
        <v>13.4084840504662</v>
      </c>
      <c r="BH188" s="18">
        <v>1.4787508598394956</v>
      </c>
      <c r="BI188" s="15"/>
      <c r="BJ188" s="19">
        <f t="shared" ca="1" si="26"/>
        <v>1</v>
      </c>
      <c r="BK188" s="18">
        <f t="shared" ca="1" si="27"/>
        <v>5.113196548361671</v>
      </c>
      <c r="BL188" s="17">
        <f t="shared" si="28"/>
        <v>4.4456530485001551</v>
      </c>
      <c r="BM188" s="17">
        <f t="shared" ca="1" si="29"/>
        <v>3.3337670074572685</v>
      </c>
      <c r="BN188" s="16">
        <f t="shared" si="30"/>
        <v>3.2501753469877666</v>
      </c>
      <c r="BO188" s="15"/>
      <c r="BP188" s="2"/>
    </row>
    <row r="189" spans="1:68" x14ac:dyDescent="0.2">
      <c r="A189">
        <v>8.8000000000000007</v>
      </c>
      <c r="B189">
        <v>2.2000000000000002</v>
      </c>
      <c r="C189">
        <v>0.18257000000000001</v>
      </c>
      <c r="D189">
        <v>-0.13149</v>
      </c>
      <c r="E189">
        <v>6.5129999999999993E-2</v>
      </c>
      <c r="F189">
        <v>1.8281499999999999</v>
      </c>
      <c r="G189">
        <v>2.00793</v>
      </c>
      <c r="H189" s="15"/>
      <c r="I189" s="11">
        <f t="shared" si="24"/>
        <v>28.871391076115486</v>
      </c>
      <c r="J189" s="10">
        <f t="shared" si="25"/>
        <v>-25.051391076115486</v>
      </c>
      <c r="K189" s="6">
        <v>115</v>
      </c>
      <c r="L189" s="10">
        <v>3060.8595800524863</v>
      </c>
      <c r="M189" s="10">
        <v>1576.6076115485607</v>
      </c>
      <c r="N189" s="10">
        <v>12.510936132983378</v>
      </c>
      <c r="O189" s="10">
        <v>5.2431736588135127</v>
      </c>
      <c r="P189" s="10">
        <v>5.7833196063932713</v>
      </c>
      <c r="Q189" s="10">
        <v>0.16317587197373831</v>
      </c>
      <c r="R189" s="10">
        <v>2.8214915148966124</v>
      </c>
      <c r="S189" s="10">
        <v>37.510135248594374</v>
      </c>
      <c r="T189" s="14" t="s">
        <v>33</v>
      </c>
      <c r="U189" s="6">
        <v>3</v>
      </c>
      <c r="V189" s="14" t="s">
        <v>33</v>
      </c>
      <c r="W189" s="6">
        <v>3</v>
      </c>
      <c r="X189" s="14" t="s">
        <v>33</v>
      </c>
      <c r="Y189" s="6">
        <v>3</v>
      </c>
      <c r="Z189" s="14" t="s">
        <v>33</v>
      </c>
      <c r="AA189" s="9">
        <v>3</v>
      </c>
      <c r="AB189" s="7">
        <v>74.214421097902772</v>
      </c>
      <c r="AC189" s="6">
        <v>23.539279417734591</v>
      </c>
      <c r="AD189" s="13">
        <v>2.2462994843626412</v>
      </c>
      <c r="AE189" s="8">
        <v>578.33196063932712</v>
      </c>
      <c r="AF189" s="6">
        <v>485.08407288430948</v>
      </c>
      <c r="AG189" s="6">
        <v>308.74897047949537</v>
      </c>
      <c r="AH189" s="6">
        <v>514.26923894971196</v>
      </c>
      <c r="AI189" s="6">
        <v>3.5442247290849744</v>
      </c>
      <c r="AJ189" s="6"/>
      <c r="AK189" s="6"/>
      <c r="AL189" s="6"/>
      <c r="AM189" s="6"/>
      <c r="AN189" s="6">
        <v>5.2431736588135127</v>
      </c>
      <c r="AO189" s="6">
        <v>1.9054062792075812</v>
      </c>
      <c r="AP189" s="6">
        <v>2.4699917638359628</v>
      </c>
      <c r="AQ189" s="6">
        <v>111.47500000000001</v>
      </c>
      <c r="AR189" s="6"/>
      <c r="AS189" s="6"/>
      <c r="AT189" s="6">
        <v>1.7185552041861485</v>
      </c>
      <c r="AU189" s="6">
        <v>1</v>
      </c>
      <c r="AV189" s="10"/>
      <c r="AW189" s="13">
        <v>72.762610932646425</v>
      </c>
      <c r="AX189" s="1" t="s">
        <v>150</v>
      </c>
      <c r="AY189" s="17">
        <v>25.0513910761155</v>
      </c>
      <c r="AZ189" s="12">
        <v>100</v>
      </c>
      <c r="BA189" s="12">
        <v>0</v>
      </c>
      <c r="BB189" s="12">
        <v>0</v>
      </c>
      <c r="BC189" s="12">
        <v>100</v>
      </c>
      <c r="BD189" s="12">
        <v>0</v>
      </c>
      <c r="BE189" s="12">
        <v>0</v>
      </c>
      <c r="BF189" s="18">
        <v>74.214421097902772</v>
      </c>
      <c r="BG189" s="18">
        <v>23.539279417734591</v>
      </c>
      <c r="BH189" s="18">
        <v>2.2462994843626412</v>
      </c>
      <c r="BI189" s="15"/>
      <c r="BJ189" s="19">
        <f t="shared" ca="1" si="26"/>
        <v>1</v>
      </c>
      <c r="BK189" s="18">
        <f t="shared" ca="1" si="27"/>
        <v>5.3949883093483146</v>
      </c>
      <c r="BL189" s="17">
        <f t="shared" si="28"/>
        <v>3.83682340759839</v>
      </c>
      <c r="BM189" s="17">
        <f t="shared" ca="1" si="29"/>
        <v>3.2788733237836691</v>
      </c>
      <c r="BN189" s="16">
        <f t="shared" si="30"/>
        <v>3.2032002099881791</v>
      </c>
      <c r="BO189" s="15"/>
      <c r="BP189" s="2"/>
    </row>
    <row r="190" spans="1:68" x14ac:dyDescent="0.2">
      <c r="A190">
        <v>8.85</v>
      </c>
      <c r="B190">
        <v>2.2999999999999998</v>
      </c>
      <c r="C190">
        <v>0.18293999999999999</v>
      </c>
      <c r="D190">
        <v>-0.13313</v>
      </c>
      <c r="E190">
        <v>6.7470000000000002E-2</v>
      </c>
      <c r="F190">
        <v>1.82738</v>
      </c>
      <c r="G190">
        <v>2.00935</v>
      </c>
      <c r="H190" s="15"/>
      <c r="I190" s="11">
        <f t="shared" si="24"/>
        <v>29.035433070866141</v>
      </c>
      <c r="J190" s="10">
        <f t="shared" si="25"/>
        <v>-25.21543307086614</v>
      </c>
      <c r="K190" s="6">
        <v>115</v>
      </c>
      <c r="L190" s="10">
        <v>3079.7244094488115</v>
      </c>
      <c r="M190" s="10">
        <v>1585.2362204724452</v>
      </c>
      <c r="N190" s="10">
        <v>12.582020997375327</v>
      </c>
      <c r="O190" s="10">
        <v>5.3407578768095343</v>
      </c>
      <c r="P190" s="10">
        <v>5.8899255340062568</v>
      </c>
      <c r="Q190" s="10">
        <v>0.15175913007796482</v>
      </c>
      <c r="R190" s="10">
        <v>2.5765882641769169</v>
      </c>
      <c r="S190" s="10">
        <v>38.136642860883541</v>
      </c>
      <c r="T190" s="14" t="s">
        <v>33</v>
      </c>
      <c r="U190" s="6">
        <v>3</v>
      </c>
      <c r="V190" s="14" t="s">
        <v>33</v>
      </c>
      <c r="W190" s="6">
        <v>3</v>
      </c>
      <c r="X190" s="14" t="s">
        <v>33</v>
      </c>
      <c r="Y190" s="6">
        <v>3</v>
      </c>
      <c r="Z190" s="14" t="s">
        <v>33</v>
      </c>
      <c r="AA190" s="9">
        <v>3</v>
      </c>
      <c r="AB190" s="7">
        <v>67.818023268704579</v>
      </c>
      <c r="AC190" s="6">
        <v>29.559349240689983</v>
      </c>
      <c r="AD190" s="13">
        <v>2.6226274906054416</v>
      </c>
      <c r="AE190" s="8">
        <v>588.99255340062575</v>
      </c>
      <c r="AF190" s="6">
        <v>496.51625087428874</v>
      </c>
      <c r="AG190" s="6">
        <v>316.74441505046923</v>
      </c>
      <c r="AH190" s="6">
        <v>525.6950783350261</v>
      </c>
      <c r="AI190" s="6">
        <v>3.8811012760684402</v>
      </c>
      <c r="AJ190" s="6"/>
      <c r="AK190" s="6"/>
      <c r="AL190" s="6"/>
      <c r="AM190" s="6"/>
      <c r="AN190" s="6">
        <v>5.3407578768095343</v>
      </c>
      <c r="AO190" s="6">
        <v>1.9090071388212499</v>
      </c>
      <c r="AP190" s="6">
        <v>2.5339553204037539</v>
      </c>
      <c r="AQ190" s="6">
        <v>111.47500000000001</v>
      </c>
      <c r="AR190" s="6"/>
      <c r="AS190" s="6"/>
      <c r="AT190" s="6">
        <v>1.7485250025768493</v>
      </c>
      <c r="AU190" s="6">
        <v>1</v>
      </c>
      <c r="AV190" s="10"/>
      <c r="AW190" s="13">
        <v>74.477437631143317</v>
      </c>
      <c r="AX190" s="1" t="s">
        <v>150</v>
      </c>
      <c r="AY190" s="17">
        <v>25.215433070866101</v>
      </c>
      <c r="AZ190" s="12">
        <v>100</v>
      </c>
      <c r="BA190" s="12">
        <v>0</v>
      </c>
      <c r="BB190" s="12">
        <v>0</v>
      </c>
      <c r="BC190" s="12">
        <v>100</v>
      </c>
      <c r="BD190" s="12">
        <v>0</v>
      </c>
      <c r="BE190" s="12">
        <v>0</v>
      </c>
      <c r="BF190" s="18">
        <v>67.818023268704579</v>
      </c>
      <c r="BG190" s="18">
        <v>29.559349240689983</v>
      </c>
      <c r="BH190" s="18">
        <v>2.6226274906054416</v>
      </c>
      <c r="BI190" s="15"/>
      <c r="BJ190" s="19">
        <f t="shared" ca="1" si="26"/>
        <v>1</v>
      </c>
      <c r="BK190" s="18">
        <f t="shared" ca="1" si="27"/>
        <v>5.4882209642994511</v>
      </c>
      <c r="BL190" s="17">
        <f t="shared" si="28"/>
        <v>3.4886648444039694</v>
      </c>
      <c r="BM190" s="17">
        <f t="shared" ca="1" si="29"/>
        <v>3.2500725342395365</v>
      </c>
      <c r="BN190" s="16">
        <f t="shared" si="30"/>
        <v>3.1760040055739416</v>
      </c>
      <c r="BO190" s="15"/>
      <c r="BP190" s="2"/>
    </row>
    <row r="191" spans="1:68" x14ac:dyDescent="0.2">
      <c r="A191">
        <v>8.9</v>
      </c>
      <c r="B191">
        <v>2.2999999999999998</v>
      </c>
      <c r="C191">
        <v>0.18249000000000001</v>
      </c>
      <c r="D191">
        <v>-0.13389999999999999</v>
      </c>
      <c r="E191">
        <v>6.948E-2</v>
      </c>
      <c r="F191">
        <v>1.825</v>
      </c>
      <c r="G191">
        <v>2.0081500000000001</v>
      </c>
      <c r="H191" s="15"/>
      <c r="I191" s="11">
        <f t="shared" si="24"/>
        <v>29.199475065616799</v>
      </c>
      <c r="J191" s="10">
        <f t="shared" si="25"/>
        <v>-25.379475065616798</v>
      </c>
      <c r="K191" s="6">
        <v>115</v>
      </c>
      <c r="L191" s="10">
        <v>3098.5892388451371</v>
      </c>
      <c r="M191" s="10">
        <v>1593.8648293963299</v>
      </c>
      <c r="N191" s="10">
        <v>12.65310586176728</v>
      </c>
      <c r="O191" s="10">
        <v>5.2220743684359947</v>
      </c>
      <c r="P191" s="10">
        <v>5.7789914428678015</v>
      </c>
      <c r="Q191" s="10">
        <v>0.1463988305293395</v>
      </c>
      <c r="R191" s="10">
        <v>2.5332937758545921</v>
      </c>
      <c r="S191" s="10">
        <v>38.674796835542161</v>
      </c>
      <c r="T191" s="14" t="s">
        <v>33</v>
      </c>
      <c r="U191" s="6">
        <v>3</v>
      </c>
      <c r="V191" s="14" t="s">
        <v>33</v>
      </c>
      <c r="W191" s="6">
        <v>3</v>
      </c>
      <c r="X191" s="14" t="s">
        <v>33</v>
      </c>
      <c r="Y191" s="6">
        <v>3</v>
      </c>
      <c r="Z191" s="14" t="s">
        <v>33</v>
      </c>
      <c r="AA191" s="9">
        <v>3</v>
      </c>
      <c r="AB191" s="7">
        <v>67.55343405332097</v>
      </c>
      <c r="AC191" s="6">
        <v>29.807397669975572</v>
      </c>
      <c r="AD191" s="13">
        <v>2.6391682767034608</v>
      </c>
      <c r="AE191" s="8">
        <v>577.89914428678014</v>
      </c>
      <c r="AF191" s="6">
        <v>482.35548548174529</v>
      </c>
      <c r="AG191" s="6">
        <v>308.42435821508514</v>
      </c>
      <c r="AH191" s="6">
        <v>535.3033571747975</v>
      </c>
      <c r="AI191" s="6">
        <v>3.9474300593607849</v>
      </c>
      <c r="AJ191" s="6"/>
      <c r="AK191" s="6"/>
      <c r="AL191" s="6"/>
      <c r="AM191" s="6"/>
      <c r="AN191" s="6">
        <v>5.2220743684359947</v>
      </c>
      <c r="AO191" s="6">
        <v>1.8833800780570538</v>
      </c>
      <c r="AP191" s="6">
        <v>2.467394865720681</v>
      </c>
      <c r="AQ191" s="6">
        <v>111.47500000000001</v>
      </c>
      <c r="AR191" s="6"/>
      <c r="AS191" s="6"/>
      <c r="AT191" s="6">
        <v>1.684164439986426</v>
      </c>
      <c r="AU191" s="6">
        <v>1</v>
      </c>
      <c r="AV191" s="10"/>
      <c r="AW191" s="13">
        <v>72.353322822261788</v>
      </c>
      <c r="AX191" s="1" t="s">
        <v>150</v>
      </c>
      <c r="AY191" s="17">
        <v>25.379475065616798</v>
      </c>
      <c r="AZ191" s="12">
        <v>100</v>
      </c>
      <c r="BA191" s="12">
        <v>0</v>
      </c>
      <c r="BB191" s="12">
        <v>0</v>
      </c>
      <c r="BC191" s="12">
        <v>100</v>
      </c>
      <c r="BD191" s="12">
        <v>0</v>
      </c>
      <c r="BE191" s="12">
        <v>0</v>
      </c>
      <c r="BF191" s="18">
        <v>67.55343405332097</v>
      </c>
      <c r="BG191" s="18">
        <v>29.807397669975572</v>
      </c>
      <c r="BH191" s="18">
        <v>2.6391682767034608</v>
      </c>
      <c r="BI191" s="15"/>
      <c r="BJ191" s="19">
        <f t="shared" ca="1" si="26"/>
        <v>1</v>
      </c>
      <c r="BK191" s="18">
        <f t="shared" ca="1" si="27"/>
        <v>5.3074724348453231</v>
      </c>
      <c r="BL191" s="17">
        <f t="shared" si="28"/>
        <v>3.4612133360918445</v>
      </c>
      <c r="BM191" s="17">
        <f t="shared" ca="1" si="29"/>
        <v>3.2604487010572494</v>
      </c>
      <c r="BN191" s="16">
        <f t="shared" si="30"/>
        <v>3.1793276864173627</v>
      </c>
      <c r="BO191" s="15"/>
      <c r="BP191" s="2"/>
    </row>
    <row r="192" spans="1:68" x14ac:dyDescent="0.2">
      <c r="A192">
        <v>8.9499999999999993</v>
      </c>
      <c r="B192">
        <v>2.2999999999999998</v>
      </c>
      <c r="C192">
        <v>0.18110000000000001</v>
      </c>
      <c r="D192">
        <v>-0.13627</v>
      </c>
      <c r="E192">
        <v>7.1459999999999996E-2</v>
      </c>
      <c r="F192">
        <v>1.8250299999999999</v>
      </c>
      <c r="G192">
        <v>2.00963</v>
      </c>
      <c r="H192" s="15"/>
      <c r="I192" s="11">
        <f t="shared" si="24"/>
        <v>29.36351706036745</v>
      </c>
      <c r="J192" s="10">
        <f t="shared" si="25"/>
        <v>-25.543517060367449</v>
      </c>
      <c r="K192" s="6">
        <v>115</v>
      </c>
      <c r="L192" s="10">
        <v>3117.4540682414618</v>
      </c>
      <c r="M192" s="10">
        <v>1602.4934383202142</v>
      </c>
      <c r="N192" s="10">
        <v>12.724190726159229</v>
      </c>
      <c r="O192" s="10">
        <v>4.8554741981265988</v>
      </c>
      <c r="P192" s="10">
        <v>5.4200250268496832</v>
      </c>
      <c r="Q192" s="10">
        <v>0.12990024620434967</v>
      </c>
      <c r="R192" s="10">
        <v>2.3966724426704804</v>
      </c>
      <c r="S192" s="10">
        <v>39.204918661325301</v>
      </c>
      <c r="T192" s="14" t="s">
        <v>33</v>
      </c>
      <c r="U192" s="6">
        <v>3</v>
      </c>
      <c r="V192" s="14" t="s">
        <v>33</v>
      </c>
      <c r="W192" s="6">
        <v>3</v>
      </c>
      <c r="X192" s="14" t="s">
        <v>33</v>
      </c>
      <c r="Y192" s="6">
        <v>3</v>
      </c>
      <c r="Z192" s="14" t="s">
        <v>33</v>
      </c>
      <c r="AA192" s="9">
        <v>3</v>
      </c>
      <c r="AB192" s="7">
        <v>66.603176594003159</v>
      </c>
      <c r="AC192" s="6">
        <v>30.6969834943542</v>
      </c>
      <c r="AD192" s="13">
        <v>2.699839911642643</v>
      </c>
      <c r="AE192" s="8">
        <v>542.00250268496825</v>
      </c>
      <c r="AF192" s="6">
        <v>439.01444657394762</v>
      </c>
      <c r="AG192" s="6">
        <v>281.50187701372624</v>
      </c>
      <c r="AH192" s="6">
        <v>544.74640323770211</v>
      </c>
      <c r="AI192" s="6">
        <v>4.1724516967606764</v>
      </c>
      <c r="AJ192" s="6"/>
      <c r="AK192" s="6"/>
      <c r="AL192" s="6"/>
      <c r="AM192" s="6"/>
      <c r="AN192" s="6">
        <v>4.8554741981265988</v>
      </c>
      <c r="AO192" s="6">
        <v>1.7926556566416569</v>
      </c>
      <c r="AP192" s="6">
        <v>2.25201501610981</v>
      </c>
      <c r="AQ192" s="6">
        <v>111.47500000000001</v>
      </c>
      <c r="AR192" s="6"/>
      <c r="AS192" s="6"/>
      <c r="AT192" s="6">
        <v>1.5148851284902598</v>
      </c>
      <c r="AU192" s="6">
        <v>1</v>
      </c>
      <c r="AV192" s="10"/>
      <c r="AW192" s="13">
        <v>65.852166986092143</v>
      </c>
      <c r="AX192" s="1" t="s">
        <v>150</v>
      </c>
      <c r="AY192" s="17">
        <v>25.5435170603674</v>
      </c>
      <c r="AZ192" s="12">
        <v>100</v>
      </c>
      <c r="BA192" s="12">
        <v>0</v>
      </c>
      <c r="BB192" s="12">
        <v>0</v>
      </c>
      <c r="BC192" s="12">
        <v>100</v>
      </c>
      <c r="BD192" s="12">
        <v>0</v>
      </c>
      <c r="BE192" s="12">
        <v>0</v>
      </c>
      <c r="BF192" s="18">
        <v>66.603176594003159</v>
      </c>
      <c r="BG192" s="18">
        <v>30.6969834943542</v>
      </c>
      <c r="BH192" s="18">
        <v>2.699839911642643</v>
      </c>
      <c r="BI192" s="15"/>
      <c r="BJ192" s="19">
        <f t="shared" ca="1" si="26"/>
        <v>1</v>
      </c>
      <c r="BK192" s="18">
        <f t="shared" ca="1" si="27"/>
        <v>4.8191123912201359</v>
      </c>
      <c r="BL192" s="17">
        <f t="shared" si="28"/>
        <v>3.3641600945837213</v>
      </c>
      <c r="BM192" s="17">
        <f t="shared" ca="1" si="29"/>
        <v>3.2892446980981633</v>
      </c>
      <c r="BN192" s="16">
        <f t="shared" si="30"/>
        <v>3.1911676363828145</v>
      </c>
      <c r="BO192" s="15"/>
      <c r="BP192" s="2"/>
    </row>
    <row r="193" spans="1:68" x14ac:dyDescent="0.2">
      <c r="A193">
        <v>9</v>
      </c>
      <c r="B193">
        <v>2.2999999999999998</v>
      </c>
      <c r="C193">
        <v>0.18565999999999999</v>
      </c>
      <c r="D193">
        <v>-0.13833000000000001</v>
      </c>
      <c r="E193">
        <v>7.2539999999999993E-2</v>
      </c>
      <c r="F193">
        <v>1.82525</v>
      </c>
      <c r="G193">
        <v>2.0079500000000001</v>
      </c>
      <c r="H193" s="15"/>
      <c r="I193" s="11">
        <f t="shared" si="24"/>
        <v>29.527559055118108</v>
      </c>
      <c r="J193" s="10">
        <f t="shared" si="25"/>
        <v>-25.707559055118107</v>
      </c>
      <c r="K193" s="6">
        <v>115</v>
      </c>
      <c r="L193" s="10">
        <v>3136.3188976377874</v>
      </c>
      <c r="M193" s="10">
        <v>1611.1220472440989</v>
      </c>
      <c r="N193" s="10">
        <v>12.79527559055118</v>
      </c>
      <c r="O193" s="10">
        <v>6.0581337496451857</v>
      </c>
      <c r="P193" s="10">
        <v>6.6268484443453302</v>
      </c>
      <c r="Q193" s="10">
        <v>0.11555970455478048</v>
      </c>
      <c r="R193" s="10">
        <v>1.7438108857519932</v>
      </c>
      <c r="S193" s="10">
        <v>39.494076020843373</v>
      </c>
      <c r="T193" s="14" t="s">
        <v>153</v>
      </c>
      <c r="U193" s="6">
        <v>4</v>
      </c>
      <c r="V193" s="14" t="s">
        <v>33</v>
      </c>
      <c r="W193" s="6">
        <v>3</v>
      </c>
      <c r="X193" s="14" t="s">
        <v>33</v>
      </c>
      <c r="Y193" s="6">
        <v>3</v>
      </c>
      <c r="Z193" s="14" t="s">
        <v>33</v>
      </c>
      <c r="AA193" s="9">
        <v>3</v>
      </c>
      <c r="AB193" s="7">
        <v>44.239249742799636</v>
      </c>
      <c r="AC193" s="6">
        <v>50.158197030757755</v>
      </c>
      <c r="AD193" s="13">
        <v>5.6025532264426072</v>
      </c>
      <c r="AE193" s="8">
        <v>662.68484443453303</v>
      </c>
      <c r="AF193" s="6">
        <v>579.88397631482803</v>
      </c>
      <c r="AG193" s="6">
        <v>372.01363332589978</v>
      </c>
      <c r="AH193" s="6">
        <v>549.2324659945823</v>
      </c>
      <c r="AI193" s="6">
        <v>5.7345667937424558</v>
      </c>
      <c r="AJ193" s="6"/>
      <c r="AK193" s="6"/>
      <c r="AL193" s="6"/>
      <c r="AM193" s="6"/>
      <c r="AN193" s="6">
        <v>4.0387558330967908</v>
      </c>
      <c r="AO193" s="6">
        <v>1.9846323293071939</v>
      </c>
      <c r="AP193" s="6">
        <v>2.9761090666071981</v>
      </c>
      <c r="AQ193" s="6">
        <v>114.66</v>
      </c>
      <c r="AR193" s="6"/>
      <c r="AS193" s="6"/>
      <c r="AT193" s="6">
        <v>2.0148081977059493</v>
      </c>
      <c r="AU193" s="6">
        <v>1</v>
      </c>
      <c r="AV193" s="10"/>
      <c r="AW193" s="13">
        <v>86.982596447224211</v>
      </c>
      <c r="AX193" s="1" t="s">
        <v>150</v>
      </c>
      <c r="AY193" s="17">
        <v>25.7075590551181</v>
      </c>
      <c r="AZ193" s="12">
        <v>100</v>
      </c>
      <c r="BA193" s="12">
        <v>0</v>
      </c>
      <c r="BB193" s="12">
        <v>0</v>
      </c>
      <c r="BC193" s="12">
        <v>100</v>
      </c>
      <c r="BD193" s="12">
        <v>0</v>
      </c>
      <c r="BE193" s="12">
        <v>0</v>
      </c>
      <c r="BF193" s="18">
        <v>44.239249742799636</v>
      </c>
      <c r="BG193" s="18">
        <v>50.158197030757755</v>
      </c>
      <c r="BH193" s="18">
        <v>5.6025532264426072</v>
      </c>
      <c r="BI193" s="15"/>
      <c r="BJ193" s="19">
        <f t="shared" ca="1" si="26"/>
        <v>1</v>
      </c>
      <c r="BK193" s="18">
        <f t="shared" ca="1" si="27"/>
        <v>6.2797092301971364</v>
      </c>
      <c r="BL193" s="17">
        <f t="shared" si="28"/>
        <v>2.2843804918027915</v>
      </c>
      <c r="BM193" s="17">
        <f t="shared" ca="1" si="29"/>
        <v>3.1036135268631391</v>
      </c>
      <c r="BN193" s="16">
        <f t="shared" si="30"/>
        <v>3.047334930175214</v>
      </c>
      <c r="BO193" s="15"/>
      <c r="BP193" s="2"/>
    </row>
    <row r="194" spans="1:68" x14ac:dyDescent="0.2">
      <c r="A194">
        <v>9.0500000000000007</v>
      </c>
      <c r="B194">
        <v>2.2000000000000002</v>
      </c>
      <c r="C194">
        <v>0.18124000000000001</v>
      </c>
      <c r="D194">
        <v>-0.12873000000000001</v>
      </c>
      <c r="E194">
        <v>1.0540000000000001E-2</v>
      </c>
      <c r="F194">
        <v>1.8267</v>
      </c>
      <c r="G194">
        <v>2.0104299999999999</v>
      </c>
      <c r="H194" s="15"/>
      <c r="I194" s="11">
        <f t="shared" si="24"/>
        <v>29.691601049868765</v>
      </c>
      <c r="J194" s="10">
        <f t="shared" si="25"/>
        <v>-25.871601049868765</v>
      </c>
      <c r="K194" s="6">
        <v>115</v>
      </c>
      <c r="L194" s="10">
        <v>3155.183727034113</v>
      </c>
      <c r="M194" s="10">
        <v>1619.7506561679836</v>
      </c>
      <c r="N194" s="10">
        <v>12.866360454943131</v>
      </c>
      <c r="O194" s="10">
        <v>4.8923979562872582</v>
      </c>
      <c r="P194" s="10">
        <v>5.2220759004524631</v>
      </c>
      <c r="Q194" s="10">
        <v>0.18238941321296676</v>
      </c>
      <c r="R194" s="10">
        <v>3.4926610928263941</v>
      </c>
      <c r="S194" s="10">
        <v>22.894301678139225</v>
      </c>
      <c r="T194" s="14" t="s">
        <v>33</v>
      </c>
      <c r="U194" s="6">
        <v>3</v>
      </c>
      <c r="V194" s="14" t="s">
        <v>33</v>
      </c>
      <c r="W194" s="6">
        <v>3</v>
      </c>
      <c r="X194" s="14" t="s">
        <v>33</v>
      </c>
      <c r="Y194" s="6">
        <v>3</v>
      </c>
      <c r="Z194" s="14" t="s">
        <v>155</v>
      </c>
      <c r="AA194" s="9">
        <v>2</v>
      </c>
      <c r="AB194" s="7">
        <v>89.139808891581282</v>
      </c>
      <c r="AC194" s="6">
        <v>9.7833819726331086</v>
      </c>
      <c r="AD194" s="13">
        <v>1.0768091357856138</v>
      </c>
      <c r="AE194" s="8">
        <v>522.20759004524632</v>
      </c>
      <c r="AF194" s="6">
        <v>413.50692236294225</v>
      </c>
      <c r="AG194" s="6">
        <v>266.65569253393471</v>
      </c>
      <c r="AH194" s="6">
        <v>206.2890765914625</v>
      </c>
      <c r="AI194" s="6">
        <v>2.8631463901662499</v>
      </c>
      <c r="AJ194" s="6"/>
      <c r="AK194" s="6"/>
      <c r="AL194" s="6"/>
      <c r="AM194" s="6"/>
      <c r="AN194" s="6">
        <v>4.8923979562872582</v>
      </c>
      <c r="AO194" s="6">
        <v>1.85667139021528</v>
      </c>
      <c r="AP194" s="6">
        <v>2.1332455402714778</v>
      </c>
      <c r="AQ194" s="6">
        <v>111.47500000000001</v>
      </c>
      <c r="AR194" s="6"/>
      <c r="AS194" s="6"/>
      <c r="AT194" s="6">
        <v>1.4028180579019653</v>
      </c>
      <c r="AU194" s="6">
        <v>1</v>
      </c>
      <c r="AV194" s="10"/>
      <c r="AW194" s="13">
        <v>62.026038354441333</v>
      </c>
      <c r="AX194" s="1" t="s">
        <v>150</v>
      </c>
      <c r="AY194" s="17">
        <v>25.871601049868801</v>
      </c>
      <c r="AZ194" s="12">
        <v>100</v>
      </c>
      <c r="BA194" s="12">
        <v>0</v>
      </c>
      <c r="BB194" s="12">
        <v>0</v>
      </c>
      <c r="BC194" s="12">
        <v>100</v>
      </c>
      <c r="BD194" s="12">
        <v>0</v>
      </c>
      <c r="BE194" s="12">
        <v>0</v>
      </c>
      <c r="BF194" s="18">
        <v>89.139808891581282</v>
      </c>
      <c r="BG194" s="18">
        <v>9.7833819726331086</v>
      </c>
      <c r="BH194" s="18">
        <v>1.0768091357856138</v>
      </c>
      <c r="BI194" s="15"/>
      <c r="BJ194" s="19">
        <f t="shared" ca="1" si="26"/>
        <v>1</v>
      </c>
      <c r="BK194" s="18">
        <f t="shared" ca="1" si="27"/>
        <v>4.500055638881542</v>
      </c>
      <c r="BL194" s="17">
        <f t="shared" si="28"/>
        <v>5.004533189458976</v>
      </c>
      <c r="BM194" s="17">
        <f t="shared" ca="1" si="29"/>
        <v>3.4085507214236004</v>
      </c>
      <c r="BN194" s="16">
        <f t="shared" si="30"/>
        <v>3.2898358049178245</v>
      </c>
      <c r="BO194" s="15"/>
      <c r="BP194" s="2"/>
    </row>
    <row r="195" spans="1:68" x14ac:dyDescent="0.2">
      <c r="A195">
        <v>9.1</v>
      </c>
      <c r="B195">
        <v>2.2999999999999998</v>
      </c>
      <c r="C195">
        <v>0.19641</v>
      </c>
      <c r="D195">
        <v>-0.13458999999999999</v>
      </c>
      <c r="E195">
        <v>1.601E-2</v>
      </c>
      <c r="F195">
        <v>1.8234300000000001</v>
      </c>
      <c r="G195">
        <v>2.0092500000000002</v>
      </c>
      <c r="H195" s="15"/>
      <c r="I195" s="11">
        <f t="shared" si="24"/>
        <v>29.85564304461942</v>
      </c>
      <c r="J195" s="10">
        <f t="shared" si="25"/>
        <v>-26.03564304461942</v>
      </c>
      <c r="K195" s="6">
        <v>115</v>
      </c>
      <c r="L195" s="10">
        <v>3174.0485564304381</v>
      </c>
      <c r="M195" s="10">
        <v>1628.3792650918681</v>
      </c>
      <c r="N195" s="10">
        <v>12.937445319335081</v>
      </c>
      <c r="O195" s="10">
        <v>8.8933508941243247</v>
      </c>
      <c r="P195" s="10">
        <v>9.2441180483770466</v>
      </c>
      <c r="Q195" s="10">
        <v>0.14159544521953238</v>
      </c>
      <c r="R195" s="10">
        <v>1.5317355801659385</v>
      </c>
      <c r="S195" s="10">
        <v>24.358830156439087</v>
      </c>
      <c r="T195" s="14" t="s">
        <v>153</v>
      </c>
      <c r="U195" s="6">
        <v>5</v>
      </c>
      <c r="V195" s="14" t="s">
        <v>151</v>
      </c>
      <c r="W195" s="6">
        <v>4</v>
      </c>
      <c r="X195" s="14" t="s">
        <v>151</v>
      </c>
      <c r="Y195" s="6">
        <v>4</v>
      </c>
      <c r="Z195" s="14" t="s">
        <v>119</v>
      </c>
      <c r="AA195" s="9">
        <v>4</v>
      </c>
      <c r="AB195" s="7">
        <v>28.417439141096281</v>
      </c>
      <c r="AC195" s="6">
        <v>60.072516926951891</v>
      </c>
      <c r="AD195" s="13">
        <v>11.510043931951827</v>
      </c>
      <c r="AE195" s="8">
        <v>924.41180483770461</v>
      </c>
      <c r="AF195" s="6">
        <v>885.57865568369755</v>
      </c>
      <c r="AG195" s="6">
        <v>568.30885362827848</v>
      </c>
      <c r="AH195" s="6">
        <v>234.95420236328241</v>
      </c>
      <c r="AI195" s="6">
        <v>6.5285419556008906</v>
      </c>
      <c r="AJ195" s="6"/>
      <c r="AK195" s="6"/>
      <c r="AL195" s="6"/>
      <c r="AM195" s="6"/>
      <c r="AN195" s="6">
        <v>4.4466754470621623</v>
      </c>
      <c r="AO195" s="6">
        <v>2.5154359701360267</v>
      </c>
      <c r="AP195" s="6">
        <v>4.5464708290262283</v>
      </c>
      <c r="AQ195" s="6">
        <v>114.66</v>
      </c>
      <c r="AR195" s="6"/>
      <c r="AS195" s="6"/>
      <c r="AT195" s="6">
        <v>3.0993585140435607</v>
      </c>
      <c r="AU195" s="6">
        <v>1</v>
      </c>
      <c r="AV195" s="10"/>
      <c r="AW195" s="13">
        <v>132.83679835255464</v>
      </c>
      <c r="AX195" s="1" t="s">
        <v>150</v>
      </c>
      <c r="AY195" s="17">
        <v>26.035643044619398</v>
      </c>
      <c r="AZ195" s="12">
        <v>0</v>
      </c>
      <c r="BA195" s="12">
        <v>100</v>
      </c>
      <c r="BB195" s="12">
        <v>0</v>
      </c>
      <c r="BC195" s="12">
        <v>0</v>
      </c>
      <c r="BD195" s="12">
        <v>100</v>
      </c>
      <c r="BE195" s="12">
        <v>0</v>
      </c>
      <c r="BF195" s="18">
        <v>28.417439141096281</v>
      </c>
      <c r="BG195" s="18">
        <v>60.072516926951891</v>
      </c>
      <c r="BH195" s="18">
        <v>11.510043931951827</v>
      </c>
      <c r="BI195" s="15"/>
      <c r="BJ195" s="19">
        <f t="shared" ca="1" si="26"/>
        <v>0.99579199268409646</v>
      </c>
      <c r="BK195" s="18">
        <f t="shared" ca="1" si="27"/>
        <v>9.3941230132336155</v>
      </c>
      <c r="BL195" s="17">
        <f t="shared" si="28"/>
        <v>1.8492061018150474</v>
      </c>
      <c r="BM195" s="17">
        <f t="shared" ca="1" si="29"/>
        <v>2.9063468958975918</v>
      </c>
      <c r="BN195" s="16">
        <f t="shared" si="30"/>
        <v>2.89354629505605</v>
      </c>
      <c r="BO195" s="15"/>
      <c r="BP195" s="2"/>
    </row>
    <row r="196" spans="1:68" s="20" customFormat="1" ht="13.5" thickBot="1" x14ac:dyDescent="0.25">
      <c r="A196">
        <v>9.15</v>
      </c>
      <c r="B196">
        <v>2.2000000000000002</v>
      </c>
      <c r="C196">
        <v>0.19277</v>
      </c>
      <c r="D196">
        <v>-0.13711999999999999</v>
      </c>
      <c r="E196">
        <v>-1.07E-3</v>
      </c>
      <c r="F196">
        <v>1.8223800000000001</v>
      </c>
      <c r="G196">
        <v>2.0077500000000001</v>
      </c>
      <c r="H196" s="15"/>
      <c r="I196" s="11">
        <f t="shared" si="24"/>
        <v>30.019685039370078</v>
      </c>
      <c r="J196" s="10">
        <f t="shared" si="25"/>
        <v>-26.199685039370078</v>
      </c>
      <c r="K196" s="6">
        <v>115</v>
      </c>
      <c r="L196" s="10">
        <v>3192.9133858267637</v>
      </c>
      <c r="M196" s="10">
        <v>1637.0078740157528</v>
      </c>
      <c r="N196" s="10">
        <v>13.008530183727034</v>
      </c>
      <c r="O196" s="10">
        <v>7.9333331819472024</v>
      </c>
      <c r="P196" s="10">
        <v>8.2182495668590096</v>
      </c>
      <c r="Q196" s="10">
        <v>0.12398303241690617</v>
      </c>
      <c r="R196" s="10">
        <v>1.5086306567870769</v>
      </c>
      <c r="S196" s="10">
        <v>19.785860063319944</v>
      </c>
      <c r="T196" s="14" t="s">
        <v>153</v>
      </c>
      <c r="U196" s="6">
        <v>5</v>
      </c>
      <c r="V196" s="14" t="s">
        <v>151</v>
      </c>
      <c r="W196" s="6">
        <v>4</v>
      </c>
      <c r="X196" s="14" t="s">
        <v>33</v>
      </c>
      <c r="Y196" s="6">
        <v>3</v>
      </c>
      <c r="Z196" s="14" t="s">
        <v>119</v>
      </c>
      <c r="AA196" s="9">
        <v>4</v>
      </c>
      <c r="AB196" s="7">
        <v>30.623543446966799</v>
      </c>
      <c r="AC196" s="6">
        <v>59.021090526038904</v>
      </c>
      <c r="AD196" s="13">
        <v>10.355366026994293</v>
      </c>
      <c r="AE196" s="8">
        <v>821.82495668590093</v>
      </c>
      <c r="AF196" s="6">
        <v>763.77855024649762</v>
      </c>
      <c r="AG196" s="6">
        <v>491.36871751442573</v>
      </c>
      <c r="AH196" s="6">
        <v>139.41935752305415</v>
      </c>
      <c r="AI196" s="6">
        <v>6.6285276353172815</v>
      </c>
      <c r="AJ196" s="6"/>
      <c r="AK196" s="6"/>
      <c r="AL196" s="6"/>
      <c r="AM196" s="6"/>
      <c r="AN196" s="6">
        <v>3.9666665909736012</v>
      </c>
      <c r="AO196" s="6">
        <v>2.2994501872274582</v>
      </c>
      <c r="AP196" s="6">
        <v>3.9309497401154054</v>
      </c>
      <c r="AQ196" s="6">
        <v>114.66</v>
      </c>
      <c r="AR196" s="6"/>
      <c r="AS196" s="6"/>
      <c r="AT196" s="6">
        <v>2.6351648849951697</v>
      </c>
      <c r="AU196" s="6">
        <v>1</v>
      </c>
      <c r="AV196" s="10"/>
      <c r="AW196" s="13">
        <v>114.56678253697464</v>
      </c>
      <c r="AX196" s="1" t="s">
        <v>150</v>
      </c>
      <c r="AY196" s="17">
        <v>26.199685039370099</v>
      </c>
      <c r="AZ196" s="12">
        <v>0</v>
      </c>
      <c r="BA196" s="12">
        <v>100</v>
      </c>
      <c r="BB196" s="12">
        <v>0</v>
      </c>
      <c r="BC196" s="12">
        <v>0</v>
      </c>
      <c r="BD196" s="12">
        <v>100</v>
      </c>
      <c r="BE196" s="12">
        <v>0</v>
      </c>
      <c r="BF196" s="18">
        <v>30.623543446966799</v>
      </c>
      <c r="BG196" s="18">
        <v>59.021090526038904</v>
      </c>
      <c r="BH196" s="18">
        <v>10.355366026994293</v>
      </c>
      <c r="BI196" s="15"/>
      <c r="BJ196" s="19">
        <f t="shared" ca="1" si="26"/>
        <v>1</v>
      </c>
      <c r="BK196" s="18">
        <f t="shared" ca="1" si="27"/>
        <v>8.0901173159316251</v>
      </c>
      <c r="BL196" s="17">
        <f t="shared" si="28"/>
        <v>1.8723483923022537</v>
      </c>
      <c r="BM196" s="17">
        <f t="shared" ca="1" si="29"/>
        <v>2.9650115440927465</v>
      </c>
      <c r="BN196" s="16">
        <f t="shared" si="30"/>
        <v>2.9351578204402751</v>
      </c>
      <c r="BO196" s="15"/>
      <c r="BP196" s="2"/>
    </row>
    <row r="197" spans="1:68" x14ac:dyDescent="0.2">
      <c r="A197">
        <v>9.1999999999999993</v>
      </c>
      <c r="B197">
        <v>2.2999999999999998</v>
      </c>
      <c r="C197">
        <v>0.19245000000000001</v>
      </c>
      <c r="D197">
        <v>-0.13668</v>
      </c>
      <c r="E197">
        <v>3.7200000000000002E-3</v>
      </c>
      <c r="F197">
        <v>1.82003</v>
      </c>
      <c r="G197">
        <v>2.0078499999999999</v>
      </c>
      <c r="H197" s="15"/>
      <c r="I197" s="11">
        <f t="shared" si="24"/>
        <v>30.183727034120732</v>
      </c>
      <c r="J197" s="10">
        <f t="shared" si="25"/>
        <v>-26.363727034120732</v>
      </c>
      <c r="K197" s="6">
        <v>115</v>
      </c>
      <c r="L197" s="10">
        <v>3211.7782152230889</v>
      </c>
      <c r="M197" s="10">
        <v>1645.6364829396373</v>
      </c>
      <c r="N197" s="10">
        <v>13.079615048118985</v>
      </c>
      <c r="O197" s="10">
        <v>7.8489360204371286</v>
      </c>
      <c r="P197" s="10">
        <v>8.1523199220434908</v>
      </c>
      <c r="Q197" s="10">
        <v>0.12704606073040633</v>
      </c>
      <c r="R197" s="10">
        <v>1.5584037665999801</v>
      </c>
      <c r="S197" s="10">
        <v>21.068326500441767</v>
      </c>
      <c r="T197" s="14" t="s">
        <v>153</v>
      </c>
      <c r="U197" s="6">
        <v>5</v>
      </c>
      <c r="V197" s="14" t="s">
        <v>151</v>
      </c>
      <c r="W197" s="6">
        <v>4</v>
      </c>
      <c r="X197" s="14" t="s">
        <v>33</v>
      </c>
      <c r="Y197" s="6">
        <v>3</v>
      </c>
      <c r="Z197" s="14" t="s">
        <v>119</v>
      </c>
      <c r="AA197" s="9">
        <v>4</v>
      </c>
      <c r="AB197" s="7">
        <v>31.907788818385363</v>
      </c>
      <c r="AC197" s="6">
        <v>58.34862565246673</v>
      </c>
      <c r="AD197" s="13">
        <v>9.743585529147909</v>
      </c>
      <c r="AE197" s="8">
        <v>815.23199220434913</v>
      </c>
      <c r="AF197" s="6">
        <v>754.91242559782927</v>
      </c>
      <c r="AG197" s="6">
        <v>486.42399415326179</v>
      </c>
      <c r="AH197" s="6">
        <v>164.33920701921153</v>
      </c>
      <c r="AI197" s="6">
        <v>6.4168222730989175</v>
      </c>
      <c r="AJ197" s="6"/>
      <c r="AK197" s="6"/>
      <c r="AL197" s="6"/>
      <c r="AM197" s="6"/>
      <c r="AN197" s="6">
        <v>3.9244680102185643</v>
      </c>
      <c r="AO197" s="6">
        <v>2.2975547124166238</v>
      </c>
      <c r="AP197" s="6">
        <v>3.8913919532260941</v>
      </c>
      <c r="AQ197" s="6">
        <v>114.66</v>
      </c>
      <c r="AR197" s="6"/>
      <c r="AS197" s="6"/>
      <c r="AT197" s="6">
        <v>2.5853033437261232</v>
      </c>
      <c r="AU197" s="6">
        <v>1</v>
      </c>
      <c r="AV197" s="10"/>
      <c r="AW197" s="13">
        <v>113.23686383967438</v>
      </c>
      <c r="AX197" s="1" t="s">
        <v>150</v>
      </c>
      <c r="AY197" s="17">
        <v>26.3637270341207</v>
      </c>
      <c r="AZ197" s="12">
        <v>0</v>
      </c>
      <c r="BA197" s="12">
        <v>100</v>
      </c>
      <c r="BB197" s="12">
        <v>0</v>
      </c>
      <c r="BC197" s="12">
        <v>0</v>
      </c>
      <c r="BD197" s="12">
        <v>100</v>
      </c>
      <c r="BE197" s="12">
        <v>0</v>
      </c>
      <c r="BF197" s="18">
        <v>31.907788818385363</v>
      </c>
      <c r="BG197" s="18">
        <v>58.34862565246673</v>
      </c>
      <c r="BH197" s="18">
        <v>9.743585529147909</v>
      </c>
      <c r="BI197" s="15"/>
      <c r="BJ197" s="19">
        <f t="shared" ca="1" si="26"/>
        <v>1</v>
      </c>
      <c r="BK197" s="18">
        <f t="shared" ca="1" si="27"/>
        <v>7.9561080254345242</v>
      </c>
      <c r="BL197" s="17">
        <f t="shared" si="28"/>
        <v>1.9406920248867015</v>
      </c>
      <c r="BM197" s="17">
        <f t="shared" ca="1" si="29"/>
        <v>2.9791327953428466</v>
      </c>
      <c r="BN197" s="16">
        <f t="shared" si="30"/>
        <v>2.9449699740891595</v>
      </c>
      <c r="BO197" s="15"/>
      <c r="BP197" s="2"/>
    </row>
    <row r="198" spans="1:68" x14ac:dyDescent="0.2">
      <c r="A198">
        <v>9.25</v>
      </c>
      <c r="B198">
        <v>2.2999999999999998</v>
      </c>
      <c r="C198">
        <v>0.19586000000000001</v>
      </c>
      <c r="D198">
        <v>-0.13191</v>
      </c>
      <c r="E198">
        <v>9.1999999999999998E-3</v>
      </c>
      <c r="F198">
        <v>1.8167500000000001</v>
      </c>
      <c r="G198">
        <v>2.0074800000000002</v>
      </c>
      <c r="H198" s="15"/>
      <c r="I198" s="11">
        <f t="shared" si="24"/>
        <v>30.34776902887139</v>
      </c>
      <c r="J198" s="10">
        <f t="shared" si="25"/>
        <v>-26.52776902887139</v>
      </c>
      <c r="K198" s="6">
        <v>117</v>
      </c>
      <c r="L198" s="10">
        <v>3230.9711286089159</v>
      </c>
      <c r="M198" s="10">
        <v>1654.5931758530232</v>
      </c>
      <c r="N198" s="10">
        <v>13.150699912510936</v>
      </c>
      <c r="O198" s="10">
        <v>8.7482932727788825</v>
      </c>
      <c r="P198" s="10">
        <v>9.0728049387873639</v>
      </c>
      <c r="Q198" s="10">
        <v>0.16025207221994262</v>
      </c>
      <c r="R198" s="10">
        <v>1.766290285100754</v>
      </c>
      <c r="S198" s="10">
        <v>22.535532361700131</v>
      </c>
      <c r="T198" s="14" t="s">
        <v>153</v>
      </c>
      <c r="U198" s="6">
        <v>5</v>
      </c>
      <c r="V198" s="14" t="s">
        <v>151</v>
      </c>
      <c r="W198" s="6">
        <v>4</v>
      </c>
      <c r="X198" s="14" t="s">
        <v>33</v>
      </c>
      <c r="Y198" s="6">
        <v>3</v>
      </c>
      <c r="Z198" s="14" t="s">
        <v>119</v>
      </c>
      <c r="AA198" s="9">
        <v>4</v>
      </c>
      <c r="AB198" s="7">
        <v>33.228820572390553</v>
      </c>
      <c r="AC198" s="6">
        <v>57.614482067229886</v>
      </c>
      <c r="AD198" s="13">
        <v>9.1566973603795603</v>
      </c>
      <c r="AE198" s="8">
        <v>907.28049387873637</v>
      </c>
      <c r="AF198" s="6">
        <v>858.52475889392792</v>
      </c>
      <c r="AG198" s="6">
        <v>555.4603704090523</v>
      </c>
      <c r="AH198" s="6">
        <v>193.05941038332057</v>
      </c>
      <c r="AI198" s="6">
        <v>5.6615835371758116</v>
      </c>
      <c r="AJ198" s="6"/>
      <c r="AK198" s="6"/>
      <c r="AL198" s="6"/>
      <c r="AM198" s="6"/>
      <c r="AN198" s="6">
        <v>4.3741466363894412</v>
      </c>
      <c r="AO198" s="6">
        <v>2.5319331524698914</v>
      </c>
      <c r="AP198" s="6">
        <v>4.4436829632724182</v>
      </c>
      <c r="AQ198" s="6">
        <v>114.66</v>
      </c>
      <c r="AR198" s="6"/>
      <c r="AS198" s="6"/>
      <c r="AT198" s="6">
        <v>2.9382995211061407</v>
      </c>
      <c r="AU198" s="6">
        <v>1</v>
      </c>
      <c r="AV198" s="10"/>
      <c r="AW198" s="13">
        <v>128.77871383408919</v>
      </c>
      <c r="AX198" s="1" t="s">
        <v>150</v>
      </c>
      <c r="AY198" s="17">
        <v>26.527769028871401</v>
      </c>
      <c r="AZ198" s="12">
        <v>0</v>
      </c>
      <c r="BA198" s="12">
        <v>100</v>
      </c>
      <c r="BB198" s="12">
        <v>0</v>
      </c>
      <c r="BC198" s="12">
        <v>0</v>
      </c>
      <c r="BD198" s="12">
        <v>100</v>
      </c>
      <c r="BE198" s="12">
        <v>0</v>
      </c>
      <c r="BF198" s="18">
        <v>33.228820572390553</v>
      </c>
      <c r="BG198" s="18">
        <v>57.614482067229886</v>
      </c>
      <c r="BH198" s="18">
        <v>9.1566973603795603</v>
      </c>
      <c r="BI198" s="15"/>
      <c r="BJ198" s="19">
        <f t="shared" ca="1" si="26"/>
        <v>1</v>
      </c>
      <c r="BK198" s="18">
        <f t="shared" ca="1" si="27"/>
        <v>9.0140821119225212</v>
      </c>
      <c r="BL198" s="17">
        <f t="shared" si="28"/>
        <v>2.1489232815787052</v>
      </c>
      <c r="BM198" s="17">
        <f t="shared" ca="1" si="29"/>
        <v>2.9555049599537599</v>
      </c>
      <c r="BN198" s="16">
        <f t="shared" si="30"/>
        <v>2.931126691291964</v>
      </c>
      <c r="BO198" s="15"/>
      <c r="BP198" s="2"/>
    </row>
    <row r="199" spans="1:68" x14ac:dyDescent="0.2">
      <c r="A199">
        <v>9.3000000000000007</v>
      </c>
      <c r="B199">
        <v>2.2000000000000002</v>
      </c>
      <c r="C199">
        <v>0.19975000000000001</v>
      </c>
      <c r="D199">
        <v>-0.12956999999999999</v>
      </c>
      <c r="E199">
        <v>1.1039999999999999E-2</v>
      </c>
      <c r="F199">
        <v>1.8152999999999999</v>
      </c>
      <c r="G199">
        <v>2.0058799999999999</v>
      </c>
      <c r="H199" s="15"/>
      <c r="I199" s="11">
        <f t="shared" si="24"/>
        <v>30.511811023622048</v>
      </c>
      <c r="J199" s="10">
        <f t="shared" si="25"/>
        <v>-26.691811023622048</v>
      </c>
      <c r="K199" s="6">
        <v>117</v>
      </c>
      <c r="L199" s="10">
        <v>3250.164041994743</v>
      </c>
      <c r="M199" s="10">
        <v>1663.5498687664092</v>
      </c>
      <c r="N199" s="10">
        <v>13.221784776902886</v>
      </c>
      <c r="O199" s="10">
        <v>9.7742462673857524</v>
      </c>
      <c r="P199" s="10">
        <v>10.105851927281078</v>
      </c>
      <c r="Q199" s="10">
        <v>0.17654181370537561</v>
      </c>
      <c r="R199" s="10">
        <v>1.7469265824961795</v>
      </c>
      <c r="S199" s="10">
        <v>23.028170826064255</v>
      </c>
      <c r="T199" s="14" t="s">
        <v>153</v>
      </c>
      <c r="U199" s="6">
        <v>5</v>
      </c>
      <c r="V199" s="14" t="s">
        <v>151</v>
      </c>
      <c r="W199" s="6">
        <v>4</v>
      </c>
      <c r="X199" s="14" t="s">
        <v>151</v>
      </c>
      <c r="Y199" s="6">
        <v>4</v>
      </c>
      <c r="Z199" s="14" t="s">
        <v>119</v>
      </c>
      <c r="AA199" s="9">
        <v>4</v>
      </c>
      <c r="AB199" s="7">
        <v>30.010519718424923</v>
      </c>
      <c r="AC199" s="6">
        <v>59.326886886193485</v>
      </c>
      <c r="AD199" s="13">
        <v>10.66259339538159</v>
      </c>
      <c r="AE199" s="8">
        <v>1010.5851927281077</v>
      </c>
      <c r="AF199" s="6">
        <v>978.9307038116691</v>
      </c>
      <c r="AG199" s="6">
        <v>632.93889454608086</v>
      </c>
      <c r="AH199" s="6">
        <v>201.73137015417672</v>
      </c>
      <c r="AI199" s="6">
        <v>5.724339019279804</v>
      </c>
      <c r="AJ199" s="6"/>
      <c r="AK199" s="6"/>
      <c r="AL199" s="6"/>
      <c r="AM199" s="6"/>
      <c r="AN199" s="6">
        <v>4.8871231336928762</v>
      </c>
      <c r="AO199" s="6">
        <v>2.7515779806936544</v>
      </c>
      <c r="AP199" s="6">
        <v>5.0635111563686461</v>
      </c>
      <c r="AQ199" s="6">
        <v>114.66</v>
      </c>
      <c r="AR199" s="6"/>
      <c r="AS199" s="6"/>
      <c r="AT199" s="6">
        <v>3.348891652851218</v>
      </c>
      <c r="AU199" s="6">
        <v>1</v>
      </c>
      <c r="AV199" s="10"/>
      <c r="AW199" s="13">
        <v>146.83960557175038</v>
      </c>
      <c r="AX199" s="1" t="s">
        <v>150</v>
      </c>
      <c r="AY199" s="17">
        <v>26.691811023622002</v>
      </c>
      <c r="AZ199" s="12">
        <v>0</v>
      </c>
      <c r="BA199" s="12">
        <v>100</v>
      </c>
      <c r="BB199" s="12">
        <v>0</v>
      </c>
      <c r="BC199" s="12">
        <v>0</v>
      </c>
      <c r="BD199" s="12">
        <v>100</v>
      </c>
      <c r="BE199" s="12">
        <v>0</v>
      </c>
      <c r="BF199" s="18">
        <v>30.010519718424923</v>
      </c>
      <c r="BG199" s="18">
        <v>59.326886886193485</v>
      </c>
      <c r="BH199" s="18">
        <v>10.66259339538159</v>
      </c>
      <c r="BI199" s="15"/>
      <c r="BJ199" s="19">
        <f t="shared" ca="1" si="26"/>
        <v>0.99541411674518165</v>
      </c>
      <c r="BK199" s="18">
        <f t="shared" ca="1" si="27"/>
        <v>10.184660533268053</v>
      </c>
      <c r="BL199" s="17">
        <f t="shared" si="28"/>
        <v>2.0816720139355445</v>
      </c>
      <c r="BM199" s="17">
        <f t="shared" ca="1" si="29"/>
        <v>2.9031740504007124</v>
      </c>
      <c r="BN199" s="16">
        <f t="shared" si="30"/>
        <v>2.8882516708034411</v>
      </c>
      <c r="BO199" s="15"/>
      <c r="BP199" s="2"/>
    </row>
    <row r="200" spans="1:68" x14ac:dyDescent="0.2">
      <c r="A200">
        <v>9.35</v>
      </c>
      <c r="B200">
        <v>2.2999999999999998</v>
      </c>
      <c r="C200">
        <v>0.19925000000000001</v>
      </c>
      <c r="D200">
        <v>-0.12745000000000001</v>
      </c>
      <c r="E200">
        <v>1.1339999999999999E-2</v>
      </c>
      <c r="F200">
        <v>1.81315</v>
      </c>
      <c r="G200">
        <v>2.0042300000000002</v>
      </c>
      <c r="H200" s="15"/>
      <c r="I200" s="11">
        <f t="shared" si="24"/>
        <v>30.675853018372699</v>
      </c>
      <c r="J200" s="10">
        <f t="shared" si="25"/>
        <v>-26.855853018372699</v>
      </c>
      <c r="K200" s="6">
        <v>117</v>
      </c>
      <c r="L200" s="10">
        <v>3269.3569553805692</v>
      </c>
      <c r="M200" s="10">
        <v>1672.5065616797947</v>
      </c>
      <c r="N200" s="10">
        <v>13.292869641294836</v>
      </c>
      <c r="O200" s="10">
        <v>9.6423757025262571</v>
      </c>
      <c r="P200" s="10">
        <v>9.9751379918596541</v>
      </c>
      <c r="Q200" s="10">
        <v>0.19130004103405829</v>
      </c>
      <c r="R200" s="10">
        <v>1.9177683676172828</v>
      </c>
      <c r="S200" s="10">
        <v>23.108492314819276</v>
      </c>
      <c r="T200" s="14" t="s">
        <v>153</v>
      </c>
      <c r="U200" s="6">
        <v>5</v>
      </c>
      <c r="V200" s="14" t="s">
        <v>151</v>
      </c>
      <c r="W200" s="6">
        <v>4</v>
      </c>
      <c r="X200" s="14" t="s">
        <v>151</v>
      </c>
      <c r="Y200" s="6">
        <v>4</v>
      </c>
      <c r="Z200" s="14" t="s">
        <v>119</v>
      </c>
      <c r="AA200" s="9">
        <v>4</v>
      </c>
      <c r="AB200" s="7">
        <v>33.710961057691762</v>
      </c>
      <c r="AC200" s="6">
        <v>57.336402616495249</v>
      </c>
      <c r="AD200" s="13">
        <v>8.9526363258129908</v>
      </c>
      <c r="AE200" s="8">
        <v>997.51379918596535</v>
      </c>
      <c r="AF200" s="6">
        <v>962.42359885704127</v>
      </c>
      <c r="AG200" s="6">
        <v>623.13534938947407</v>
      </c>
      <c r="AH200" s="6">
        <v>201.92138071250281</v>
      </c>
      <c r="AI200" s="6">
        <v>5.2143940680513081</v>
      </c>
      <c r="AJ200" s="6"/>
      <c r="AK200" s="6"/>
      <c r="AL200" s="6"/>
      <c r="AM200" s="6"/>
      <c r="AN200" s="6">
        <v>4.8211878512631285</v>
      </c>
      <c r="AO200" s="6">
        <v>2.7582388368307447</v>
      </c>
      <c r="AP200" s="6">
        <v>4.9850827951157921</v>
      </c>
      <c r="AQ200" s="6">
        <v>114.66</v>
      </c>
      <c r="AR200" s="6"/>
      <c r="AS200" s="6"/>
      <c r="AT200" s="6">
        <v>3.2667978559665953</v>
      </c>
      <c r="AU200" s="6">
        <v>1</v>
      </c>
      <c r="AV200" s="10"/>
      <c r="AW200" s="13">
        <v>144.36353982855618</v>
      </c>
      <c r="AX200" s="1" t="s">
        <v>150</v>
      </c>
      <c r="AY200" s="17">
        <v>26.855853018372699</v>
      </c>
      <c r="AZ200" s="12">
        <v>0</v>
      </c>
      <c r="BA200" s="12">
        <v>100</v>
      </c>
      <c r="BB200" s="12">
        <v>0</v>
      </c>
      <c r="BC200" s="12">
        <v>0</v>
      </c>
      <c r="BD200" s="12">
        <v>100</v>
      </c>
      <c r="BE200" s="12">
        <v>0</v>
      </c>
      <c r="BF200" s="18">
        <v>33.710961057691762</v>
      </c>
      <c r="BG200" s="18">
        <v>57.336402616495249</v>
      </c>
      <c r="BH200" s="18">
        <v>8.9526363258129908</v>
      </c>
      <c r="BI200" s="15"/>
      <c r="BJ200" s="19">
        <f t="shared" ca="1" si="26"/>
        <v>1</v>
      </c>
      <c r="BK200" s="18">
        <f t="shared" ca="1" si="27"/>
        <v>9.9736045349712281</v>
      </c>
      <c r="BL200" s="17">
        <f t="shared" si="28"/>
        <v>2.2936391059636954</v>
      </c>
      <c r="BM200" s="17">
        <f t="shared" ca="1" si="29"/>
        <v>2.9333651783553836</v>
      </c>
      <c r="BN200" s="16">
        <f t="shared" si="30"/>
        <v>2.9138195020394084</v>
      </c>
      <c r="BO200" s="15"/>
      <c r="BP200" s="2"/>
    </row>
    <row r="201" spans="1:68" x14ac:dyDescent="0.2">
      <c r="A201">
        <v>9.4</v>
      </c>
      <c r="B201">
        <v>2.2999999999999998</v>
      </c>
      <c r="C201">
        <v>0.19520999999999999</v>
      </c>
      <c r="D201">
        <v>-0.12584000000000001</v>
      </c>
      <c r="E201">
        <v>1.307E-2</v>
      </c>
      <c r="F201">
        <v>1.8115300000000001</v>
      </c>
      <c r="G201">
        <v>2.0086300000000001</v>
      </c>
      <c r="H201" s="15"/>
      <c r="I201" s="11">
        <f t="shared" si="24"/>
        <v>30.83989501312336</v>
      </c>
      <c r="J201" s="10">
        <f t="shared" si="25"/>
        <v>-27.01989501312336</v>
      </c>
      <c r="K201" s="6">
        <v>117</v>
      </c>
      <c r="L201" s="10">
        <v>3288.5498687663967</v>
      </c>
      <c r="M201" s="10">
        <v>1681.4632545931809</v>
      </c>
      <c r="N201" s="10">
        <v>13.363954505686788</v>
      </c>
      <c r="O201" s="10">
        <v>8.5768615384615359</v>
      </c>
      <c r="P201" s="10">
        <v>8.9162937242211502</v>
      </c>
      <c r="Q201" s="10">
        <v>0.20250794009027495</v>
      </c>
      <c r="R201" s="10">
        <v>2.2712120792988375</v>
      </c>
      <c r="S201" s="10">
        <v>23.571679566639887</v>
      </c>
      <c r="T201" s="14" t="s">
        <v>153</v>
      </c>
      <c r="U201" s="6">
        <v>4</v>
      </c>
      <c r="V201" s="14" t="s">
        <v>33</v>
      </c>
      <c r="W201" s="6">
        <v>3</v>
      </c>
      <c r="X201" s="14" t="s">
        <v>33</v>
      </c>
      <c r="Y201" s="6">
        <v>3</v>
      </c>
      <c r="Z201" s="14" t="s">
        <v>119</v>
      </c>
      <c r="AA201" s="9">
        <v>4</v>
      </c>
      <c r="AB201" s="7">
        <v>44.557424467715229</v>
      </c>
      <c r="AC201" s="6">
        <v>49.913891615230035</v>
      </c>
      <c r="AD201" s="13">
        <v>5.5286839170547335</v>
      </c>
      <c r="AE201" s="8">
        <v>891.62937242211501</v>
      </c>
      <c r="AF201" s="6">
        <v>836.72469011216867</v>
      </c>
      <c r="AG201" s="6">
        <v>543.72202931658626</v>
      </c>
      <c r="AH201" s="6">
        <v>209.98748696817802</v>
      </c>
      <c r="AI201" s="6">
        <v>4.4029353714458814</v>
      </c>
      <c r="AJ201" s="6"/>
      <c r="AK201" s="6"/>
      <c r="AL201" s="6"/>
      <c r="AM201" s="6"/>
      <c r="AN201" s="6">
        <v>5.7179076923076906</v>
      </c>
      <c r="AO201" s="6">
        <v>2.5890263077858595</v>
      </c>
      <c r="AP201" s="6">
        <v>4.3497762345326905</v>
      </c>
      <c r="AQ201" s="6">
        <v>114.66</v>
      </c>
      <c r="AR201" s="6"/>
      <c r="AS201" s="6"/>
      <c r="AT201" s="6">
        <v>2.8008861398816687</v>
      </c>
      <c r="AU201" s="6">
        <v>1</v>
      </c>
      <c r="AV201" s="10"/>
      <c r="AW201" s="13">
        <v>125.50870351682531</v>
      </c>
      <c r="AX201" s="1" t="s">
        <v>150</v>
      </c>
      <c r="AY201" s="17">
        <v>27.019895013123399</v>
      </c>
      <c r="AZ201" s="12">
        <v>100</v>
      </c>
      <c r="BA201" s="12">
        <v>0</v>
      </c>
      <c r="BB201" s="12">
        <v>0</v>
      </c>
      <c r="BC201" s="12">
        <v>0</v>
      </c>
      <c r="BD201" s="12">
        <v>100</v>
      </c>
      <c r="BE201" s="12">
        <v>0</v>
      </c>
      <c r="BF201" s="18">
        <v>44.557424467715229</v>
      </c>
      <c r="BG201" s="18">
        <v>49.913891615230035</v>
      </c>
      <c r="BH201" s="18">
        <v>5.5286839170547335</v>
      </c>
      <c r="BI201" s="15"/>
      <c r="BJ201" s="19">
        <f t="shared" ca="1" si="26"/>
        <v>1</v>
      </c>
      <c r="BK201" s="18">
        <f t="shared" ca="1" si="27"/>
        <v>8.6496315277461946</v>
      </c>
      <c r="BL201" s="17">
        <f t="shared" si="28"/>
        <v>2.7847554570852204</v>
      </c>
      <c r="BM201" s="17">
        <f t="shared" ca="1" si="29"/>
        <v>3.0311082280637969</v>
      </c>
      <c r="BN201" s="16">
        <f t="shared" si="30"/>
        <v>2.9936986730874762</v>
      </c>
      <c r="BO201" s="15"/>
      <c r="BP201" s="2"/>
    </row>
    <row r="202" spans="1:68" x14ac:dyDescent="0.2">
      <c r="A202">
        <v>9.4499999999999993</v>
      </c>
      <c r="B202">
        <v>2.4</v>
      </c>
      <c r="C202">
        <v>0.19384000000000001</v>
      </c>
      <c r="D202">
        <v>-0.12497</v>
      </c>
      <c r="E202">
        <v>1.6150000000000001E-2</v>
      </c>
      <c r="F202">
        <v>1.8062499999999999</v>
      </c>
      <c r="G202">
        <v>2.0063</v>
      </c>
      <c r="H202" s="15"/>
      <c r="I202" s="11">
        <f t="shared" si="24"/>
        <v>31.003937007874011</v>
      </c>
      <c r="J202" s="10">
        <f t="shared" si="25"/>
        <v>-27.183937007874011</v>
      </c>
      <c r="K202" s="6">
        <v>117</v>
      </c>
      <c r="L202" s="10">
        <v>3307.7427821522228</v>
      </c>
      <c r="M202" s="10">
        <v>1690.4199475065664</v>
      </c>
      <c r="N202" s="10">
        <v>13.435039370078737</v>
      </c>
      <c r="O202" s="10">
        <v>8.2155361907465263</v>
      </c>
      <c r="P202" s="10">
        <v>8.5668431054036827</v>
      </c>
      <c r="Q202" s="10">
        <v>0.20856438243742315</v>
      </c>
      <c r="R202" s="10">
        <v>2.4345535440688484</v>
      </c>
      <c r="S202" s="10">
        <v>24.396313517858093</v>
      </c>
      <c r="T202" s="14" t="s">
        <v>153</v>
      </c>
      <c r="U202" s="6">
        <v>4</v>
      </c>
      <c r="V202" s="14" t="s">
        <v>33</v>
      </c>
      <c r="W202" s="6">
        <v>3</v>
      </c>
      <c r="X202" s="14" t="s">
        <v>33</v>
      </c>
      <c r="Y202" s="6">
        <v>3</v>
      </c>
      <c r="Z202" s="14" t="s">
        <v>33</v>
      </c>
      <c r="AA202" s="9">
        <v>3</v>
      </c>
      <c r="AB202" s="7">
        <v>49.61378806563232</v>
      </c>
      <c r="AC202" s="6">
        <v>45.865532222319374</v>
      </c>
      <c r="AD202" s="13">
        <v>4.5206797120483095</v>
      </c>
      <c r="AE202" s="8">
        <v>856.6843105403683</v>
      </c>
      <c r="AF202" s="6">
        <v>794.48385769918275</v>
      </c>
      <c r="AG202" s="6">
        <v>517.51323290527625</v>
      </c>
      <c r="AH202" s="6">
        <v>225.48906818288964</v>
      </c>
      <c r="AI202" s="6">
        <v>4.107529293969475</v>
      </c>
      <c r="AJ202" s="6"/>
      <c r="AK202" s="6"/>
      <c r="AL202" s="6"/>
      <c r="AM202" s="6"/>
      <c r="AN202" s="6">
        <v>5.4770241271643512</v>
      </c>
      <c r="AO202" s="6">
        <v>2.5390014346098835</v>
      </c>
      <c r="AP202" s="6">
        <v>4.1401058632422094</v>
      </c>
      <c r="AQ202" s="6">
        <v>114.66</v>
      </c>
      <c r="AR202" s="6"/>
      <c r="AS202" s="6"/>
      <c r="AT202" s="6">
        <v>2.6344428824192119</v>
      </c>
      <c r="AU202" s="6">
        <v>1</v>
      </c>
      <c r="AV202" s="10"/>
      <c r="AW202" s="13">
        <v>119.17257865487741</v>
      </c>
      <c r="AX202" s="1" t="s">
        <v>150</v>
      </c>
      <c r="AY202" s="17">
        <v>27.183937007874</v>
      </c>
      <c r="AZ202" s="12">
        <v>100</v>
      </c>
      <c r="BA202" s="12">
        <v>0</v>
      </c>
      <c r="BB202" s="12">
        <v>0</v>
      </c>
      <c r="BC202" s="12">
        <v>100</v>
      </c>
      <c r="BD202" s="12">
        <v>0</v>
      </c>
      <c r="BE202" s="12">
        <v>0</v>
      </c>
      <c r="BF202" s="18">
        <v>49.61378806563232</v>
      </c>
      <c r="BG202" s="18">
        <v>45.865532222319374</v>
      </c>
      <c r="BH202" s="18">
        <v>4.5206797120483095</v>
      </c>
      <c r="BI202" s="15"/>
      <c r="BJ202" s="19">
        <f t="shared" ca="1" si="26"/>
        <v>1</v>
      </c>
      <c r="BK202" s="18">
        <f t="shared" ca="1" si="27"/>
        <v>8.1789992179451811</v>
      </c>
      <c r="BL202" s="17">
        <f t="shared" si="28"/>
        <v>3.0170003734451898</v>
      </c>
      <c r="BM202" s="17">
        <f t="shared" ca="1" si="29"/>
        <v>3.0705600230676855</v>
      </c>
      <c r="BN202" s="16">
        <f t="shared" si="30"/>
        <v>3.024386335703638</v>
      </c>
      <c r="BO202" s="15"/>
      <c r="BP202" s="2"/>
    </row>
    <row r="203" spans="1:68" x14ac:dyDescent="0.2">
      <c r="A203">
        <v>9.5</v>
      </c>
      <c r="B203">
        <v>2.2999999999999998</v>
      </c>
      <c r="C203">
        <v>0.19447</v>
      </c>
      <c r="D203">
        <v>-0.12512000000000001</v>
      </c>
      <c r="E203">
        <v>1.8849999999999999E-2</v>
      </c>
      <c r="F203">
        <v>1.8036799999999999</v>
      </c>
      <c r="G203">
        <v>2.0097299999999998</v>
      </c>
      <c r="H203" s="15"/>
      <c r="I203" s="11">
        <f t="shared" si="24"/>
        <v>31.167979002624669</v>
      </c>
      <c r="J203" s="10">
        <f t="shared" si="25"/>
        <v>-27.347979002624669</v>
      </c>
      <c r="K203" s="6">
        <v>117</v>
      </c>
      <c r="L203" s="10">
        <v>3326.9356955380499</v>
      </c>
      <c r="M203" s="10">
        <v>1699.3766404199523</v>
      </c>
      <c r="N203" s="10">
        <v>13.50612423447069</v>
      </c>
      <c r="O203" s="10">
        <v>8.3816931024694856</v>
      </c>
      <c r="P203" s="10">
        <v>8.7434096820692933</v>
      </c>
      <c r="Q203" s="10">
        <v>0.20752016823963892</v>
      </c>
      <c r="R203" s="10">
        <v>2.3734466962610101</v>
      </c>
      <c r="S203" s="10">
        <v>25.119206916653276</v>
      </c>
      <c r="T203" s="14" t="s">
        <v>153</v>
      </c>
      <c r="U203" s="6">
        <v>4</v>
      </c>
      <c r="V203" s="14" t="s">
        <v>33</v>
      </c>
      <c r="W203" s="6">
        <v>3</v>
      </c>
      <c r="X203" s="14" t="s">
        <v>33</v>
      </c>
      <c r="Y203" s="6">
        <v>3</v>
      </c>
      <c r="Z203" s="14" t="s">
        <v>33</v>
      </c>
      <c r="AA203" s="9">
        <v>3</v>
      </c>
      <c r="AB203" s="7">
        <v>47.681859367352502</v>
      </c>
      <c r="AC203" s="6">
        <v>47.447143316481174</v>
      </c>
      <c r="AD203" s="13">
        <v>4.870997316166326</v>
      </c>
      <c r="AE203" s="8">
        <v>874.34096820692935</v>
      </c>
      <c r="AF203" s="6">
        <v>814.12740122538253</v>
      </c>
      <c r="AG203" s="6">
        <v>530.75572615519695</v>
      </c>
      <c r="AH203" s="6">
        <v>238.89770089061318</v>
      </c>
      <c r="AI203" s="6">
        <v>4.2132818974841184</v>
      </c>
      <c r="AJ203" s="6"/>
      <c r="AK203" s="6"/>
      <c r="AL203" s="6"/>
      <c r="AM203" s="6"/>
      <c r="AN203" s="6">
        <v>5.587795401646324</v>
      </c>
      <c r="AO203" s="6">
        <v>2.5736790215384824</v>
      </c>
      <c r="AP203" s="6">
        <v>4.2460458092415756</v>
      </c>
      <c r="AQ203" s="6">
        <v>114.66</v>
      </c>
      <c r="AR203" s="6"/>
      <c r="AS203" s="6"/>
      <c r="AT203" s="6">
        <v>2.684488600662414</v>
      </c>
      <c r="AU203" s="6">
        <v>1</v>
      </c>
      <c r="AV203" s="10"/>
      <c r="AW203" s="13">
        <v>122.11911018380738</v>
      </c>
      <c r="AX203" s="1" t="s">
        <v>150</v>
      </c>
      <c r="AY203" s="17">
        <v>27.347979002624701</v>
      </c>
      <c r="AZ203" s="12">
        <v>100</v>
      </c>
      <c r="BA203" s="12">
        <v>0</v>
      </c>
      <c r="BB203" s="12">
        <v>0</v>
      </c>
      <c r="BC203" s="12">
        <v>100</v>
      </c>
      <c r="BD203" s="12">
        <v>0</v>
      </c>
      <c r="BE203" s="12">
        <v>0</v>
      </c>
      <c r="BF203" s="18">
        <v>47.681859367352502</v>
      </c>
      <c r="BG203" s="18">
        <v>47.447143316481174</v>
      </c>
      <c r="BH203" s="18">
        <v>4.870997316166326</v>
      </c>
      <c r="BI203" s="15"/>
      <c r="BJ203" s="19">
        <f t="shared" ca="1" si="26"/>
        <v>1</v>
      </c>
      <c r="BK203" s="18">
        <f t="shared" ca="1" si="27"/>
        <v>8.33239867596469</v>
      </c>
      <c r="BL203" s="17">
        <f t="shared" si="28"/>
        <v>2.9310999030283527</v>
      </c>
      <c r="BM203" s="17">
        <f t="shared" ca="1" si="29"/>
        <v>3.0569013231017688</v>
      </c>
      <c r="BN203" s="16">
        <f t="shared" si="30"/>
        <v>3.0110191835044295</v>
      </c>
      <c r="BO203" s="15"/>
      <c r="BP203" s="2"/>
    </row>
    <row r="204" spans="1:68" x14ac:dyDescent="0.2">
      <c r="A204">
        <v>9.5500000000000007</v>
      </c>
      <c r="B204">
        <v>2.2999999999999998</v>
      </c>
      <c r="C204">
        <v>0.19714999999999999</v>
      </c>
      <c r="D204">
        <v>-0.12107</v>
      </c>
      <c r="E204">
        <v>2.4799999999999999E-2</v>
      </c>
      <c r="F204">
        <v>1.8010999999999999</v>
      </c>
      <c r="G204">
        <v>2.0098799999999999</v>
      </c>
      <c r="H204" s="15"/>
      <c r="I204" s="11">
        <f t="shared" si="24"/>
        <v>31.332020997375327</v>
      </c>
      <c r="J204" s="10">
        <f t="shared" si="25"/>
        <v>-27.512020997375327</v>
      </c>
      <c r="K204" s="6">
        <v>117</v>
      </c>
      <c r="L204" s="10">
        <v>3346.128608923877</v>
      </c>
      <c r="M204" s="10">
        <v>1708.3333333333383</v>
      </c>
      <c r="N204" s="10">
        <v>13.577209098862642</v>
      </c>
      <c r="O204" s="10">
        <v>9.0885193301163749</v>
      </c>
      <c r="P204" s="10">
        <v>9.473175726904616</v>
      </c>
      <c r="Q204" s="10">
        <v>0.23571395157981134</v>
      </c>
      <c r="R204" s="10">
        <v>2.4882252623094905</v>
      </c>
      <c r="S204" s="10">
        <v>26.712249776961176</v>
      </c>
      <c r="T204" s="14" t="s">
        <v>153</v>
      </c>
      <c r="U204" s="6">
        <v>4</v>
      </c>
      <c r="V204" s="14" t="s">
        <v>33</v>
      </c>
      <c r="W204" s="6">
        <v>3</v>
      </c>
      <c r="X204" s="14" t="s">
        <v>33</v>
      </c>
      <c r="Y204" s="6">
        <v>3</v>
      </c>
      <c r="Z204" s="14" t="s">
        <v>33</v>
      </c>
      <c r="AA204" s="9">
        <v>3</v>
      </c>
      <c r="AB204" s="7">
        <v>48.075628015101969</v>
      </c>
      <c r="AC204" s="6">
        <v>47.128069615468767</v>
      </c>
      <c r="AD204" s="13">
        <v>4.796302369429263</v>
      </c>
      <c r="AE204" s="8">
        <v>947.31757269046159</v>
      </c>
      <c r="AF204" s="6">
        <v>898.85323512448929</v>
      </c>
      <c r="AG204" s="6">
        <v>585.48817951784622</v>
      </c>
      <c r="AH204" s="6">
        <v>270.20655109231268</v>
      </c>
      <c r="AI204" s="6">
        <v>4.0189287326495196</v>
      </c>
      <c r="AJ204" s="6"/>
      <c r="AK204" s="6"/>
      <c r="AL204" s="6"/>
      <c r="AM204" s="6"/>
      <c r="AN204" s="6">
        <v>6.0590128867442496</v>
      </c>
      <c r="AO204" s="6">
        <v>2.7557014506426687</v>
      </c>
      <c r="AP204" s="6">
        <v>4.6839054361427692</v>
      </c>
      <c r="AQ204" s="6">
        <v>114.66</v>
      </c>
      <c r="AR204" s="6"/>
      <c r="AS204" s="6"/>
      <c r="AT204" s="6">
        <v>2.9584352540149608</v>
      </c>
      <c r="AU204" s="6">
        <v>1</v>
      </c>
      <c r="AV204" s="10"/>
      <c r="AW204" s="13">
        <v>134.82798526867339</v>
      </c>
      <c r="AX204" s="1" t="s">
        <v>150</v>
      </c>
      <c r="AY204" s="17">
        <v>27.512020997375298</v>
      </c>
      <c r="AZ204" s="12">
        <v>100</v>
      </c>
      <c r="BA204" s="12">
        <v>0</v>
      </c>
      <c r="BB204" s="12">
        <v>0</v>
      </c>
      <c r="BC204" s="12">
        <v>100</v>
      </c>
      <c r="BD204" s="12">
        <v>0</v>
      </c>
      <c r="BE204" s="12">
        <v>0</v>
      </c>
      <c r="BF204" s="18">
        <v>48.075628015101969</v>
      </c>
      <c r="BG204" s="18">
        <v>47.128069615468767</v>
      </c>
      <c r="BH204" s="18">
        <v>4.796302369429263</v>
      </c>
      <c r="BI204" s="15"/>
      <c r="BJ204" s="19">
        <f t="shared" ca="1" si="26"/>
        <v>1</v>
      </c>
      <c r="BK204" s="18">
        <f t="shared" ca="1" si="27"/>
        <v>9.1318377628596927</v>
      </c>
      <c r="BL204" s="17">
        <f t="shared" si="28"/>
        <v>3.0219305701404369</v>
      </c>
      <c r="BM204" s="17">
        <f t="shared" ca="1" si="29"/>
        <v>3.031215190631777</v>
      </c>
      <c r="BN204" s="16">
        <f t="shared" si="30"/>
        <v>2.9925749266507244</v>
      </c>
      <c r="BO204" s="15"/>
      <c r="BP204" s="2"/>
    </row>
    <row r="205" spans="1:68" x14ac:dyDescent="0.2">
      <c r="A205">
        <v>9.6</v>
      </c>
      <c r="B205">
        <v>2.2999999999999998</v>
      </c>
      <c r="C205">
        <v>0.20388000000000001</v>
      </c>
      <c r="D205">
        <v>-0.11489000000000001</v>
      </c>
      <c r="E205">
        <v>3.066E-2</v>
      </c>
      <c r="F205">
        <v>1.7950299999999999</v>
      </c>
      <c r="G205">
        <v>2.0072999999999999</v>
      </c>
      <c r="H205" s="15"/>
      <c r="I205" s="11">
        <f t="shared" ref="I205:I268" si="31">IF(A205="(m)",0,A205/0.3048)</f>
        <v>31.496062992125982</v>
      </c>
      <c r="J205" s="10">
        <f t="shared" ref="J205:J268" si="32">$J$7-I205</f>
        <v>-27.676062992125981</v>
      </c>
      <c r="K205" s="6">
        <v>117</v>
      </c>
      <c r="L205" s="10">
        <v>3365.3215223097036</v>
      </c>
      <c r="M205" s="10">
        <v>1717.290026246724</v>
      </c>
      <c r="N205" s="10">
        <v>13.648293963254591</v>
      </c>
      <c r="O205" s="10">
        <v>10.863497133125177</v>
      </c>
      <c r="P205" s="10">
        <v>11.270746358270429</v>
      </c>
      <c r="Q205" s="10">
        <v>0.27873557652851871</v>
      </c>
      <c r="R205" s="10">
        <v>2.4730888946319305</v>
      </c>
      <c r="S205" s="10">
        <v>28.281196190642568</v>
      </c>
      <c r="T205" s="14" t="s">
        <v>153</v>
      </c>
      <c r="U205" s="6">
        <v>5</v>
      </c>
      <c r="V205" s="14" t="s">
        <v>151</v>
      </c>
      <c r="W205" s="6">
        <v>4</v>
      </c>
      <c r="X205" s="14" t="s">
        <v>151</v>
      </c>
      <c r="Y205" s="6">
        <v>4</v>
      </c>
      <c r="Z205" s="14" t="s">
        <v>119</v>
      </c>
      <c r="AA205" s="9">
        <v>4</v>
      </c>
      <c r="AB205" s="7">
        <v>42.593464043402072</v>
      </c>
      <c r="AC205" s="6">
        <v>51.399819536726341</v>
      </c>
      <c r="AD205" s="13">
        <v>6.0067164198715837</v>
      </c>
      <c r="AE205" s="8">
        <v>1127.074635827043</v>
      </c>
      <c r="AF205" s="6">
        <v>1109.2031380271835</v>
      </c>
      <c r="AG205" s="6">
        <v>720.30597687028217</v>
      </c>
      <c r="AH205" s="6">
        <v>301.01970296340977</v>
      </c>
      <c r="AI205" s="6">
        <v>4.0435263049807588</v>
      </c>
      <c r="AJ205" s="6"/>
      <c r="AK205" s="6"/>
      <c r="AL205" s="6"/>
      <c r="AM205" s="6"/>
      <c r="AN205" s="6">
        <v>5.4317485665625886</v>
      </c>
      <c r="AO205" s="6">
        <v>3.1525155297976433</v>
      </c>
      <c r="AP205" s="6">
        <v>5.7624478149622576</v>
      </c>
      <c r="AQ205" s="6">
        <v>114.66</v>
      </c>
      <c r="AR205" s="6"/>
      <c r="AS205" s="6"/>
      <c r="AT205" s="6">
        <v>3.6645754284684897</v>
      </c>
      <c r="AU205" s="6">
        <v>1</v>
      </c>
      <c r="AV205" s="10"/>
      <c r="AW205" s="13">
        <v>166.38047070407754</v>
      </c>
      <c r="AX205" s="1" t="s">
        <v>150</v>
      </c>
      <c r="AY205" s="17">
        <v>27.676062992125999</v>
      </c>
      <c r="AZ205" s="12">
        <v>0</v>
      </c>
      <c r="BA205" s="12">
        <v>100</v>
      </c>
      <c r="BB205" s="12">
        <v>0</v>
      </c>
      <c r="BC205" s="12">
        <v>0</v>
      </c>
      <c r="BD205" s="12">
        <v>100</v>
      </c>
      <c r="BE205" s="12">
        <v>0</v>
      </c>
      <c r="BF205" s="18">
        <v>42.593464043402072</v>
      </c>
      <c r="BG205" s="18">
        <v>51.399819536726341</v>
      </c>
      <c r="BH205" s="18">
        <v>6.0067164198715837</v>
      </c>
      <c r="BI205" s="15"/>
      <c r="BJ205" s="19">
        <f t="shared" ca="1" si="26"/>
        <v>1</v>
      </c>
      <c r="BK205" s="18">
        <f t="shared" ca="1" si="27"/>
        <v>11.166530347900654</v>
      </c>
      <c r="BL205" s="17">
        <f t="shared" si="28"/>
        <v>2.9071035474732501</v>
      </c>
      <c r="BM205" s="17">
        <f t="shared" ca="1" si="29"/>
        <v>2.949664262189049</v>
      </c>
      <c r="BN205" s="16">
        <f t="shared" si="30"/>
        <v>2.9278861356662276</v>
      </c>
      <c r="BO205" s="15"/>
      <c r="BP205" s="2"/>
    </row>
    <row r="206" spans="1:68" x14ac:dyDescent="0.2">
      <c r="A206">
        <v>9.65</v>
      </c>
      <c r="B206">
        <v>0.4</v>
      </c>
      <c r="C206">
        <v>0.20784</v>
      </c>
      <c r="D206">
        <v>-0.10897999999999999</v>
      </c>
      <c r="E206">
        <v>3.0980000000000001E-2</v>
      </c>
      <c r="F206">
        <v>1.7916300000000001</v>
      </c>
      <c r="G206">
        <v>2.0070999999999999</v>
      </c>
      <c r="H206" s="15"/>
      <c r="I206" s="11">
        <f t="shared" si="31"/>
        <v>31.66010498687664</v>
      </c>
      <c r="J206" s="10">
        <f t="shared" si="32"/>
        <v>-27.840104986876639</v>
      </c>
      <c r="K206" s="6">
        <v>117</v>
      </c>
      <c r="L206" s="10">
        <v>3384.5144356955307</v>
      </c>
      <c r="M206" s="10">
        <v>1726.2467191601099</v>
      </c>
      <c r="N206" s="10">
        <v>13.719378827646544</v>
      </c>
      <c r="O206" s="10">
        <v>11.907912006812374</v>
      </c>
      <c r="P206" s="10">
        <v>12.316394970024904</v>
      </c>
      <c r="Q206" s="10">
        <v>0.31987761592121478</v>
      </c>
      <c r="R206" s="10">
        <v>2.5971691935807413</v>
      </c>
      <c r="S206" s="10">
        <v>28.366872445314588</v>
      </c>
      <c r="T206" s="14" t="s">
        <v>153</v>
      </c>
      <c r="U206" s="6">
        <v>5</v>
      </c>
      <c r="V206" s="14" t="s">
        <v>151</v>
      </c>
      <c r="W206" s="6">
        <v>4</v>
      </c>
      <c r="X206" s="14" t="s">
        <v>151</v>
      </c>
      <c r="Y206" s="6">
        <v>4</v>
      </c>
      <c r="Z206" s="14" t="s">
        <v>119</v>
      </c>
      <c r="AA206" s="9">
        <v>4</v>
      </c>
      <c r="AB206" s="7">
        <v>42.731415890960974</v>
      </c>
      <c r="AC206" s="6">
        <v>51.297207282044781</v>
      </c>
      <c r="AD206" s="13">
        <v>5.9713768269942484</v>
      </c>
      <c r="AE206" s="8">
        <v>1231.6394970024903</v>
      </c>
      <c r="AF206" s="6">
        <v>1231.0916268579551</v>
      </c>
      <c r="AG206" s="6">
        <v>798.72962275186774</v>
      </c>
      <c r="AH206" s="6">
        <v>301.31986870631403</v>
      </c>
      <c r="AI206" s="6">
        <v>3.8503459939061218</v>
      </c>
      <c r="AJ206" s="6"/>
      <c r="AK206" s="6"/>
      <c r="AL206" s="6"/>
      <c r="AM206" s="6"/>
      <c r="AN206" s="6">
        <v>5.9539560034061871</v>
      </c>
      <c r="AO206" s="6">
        <v>3.4056838556271334</v>
      </c>
      <c r="AP206" s="6">
        <v>6.3898369820149421</v>
      </c>
      <c r="AQ206" s="6">
        <v>114.66</v>
      </c>
      <c r="AR206" s="6"/>
      <c r="AS206" s="6"/>
      <c r="AT206" s="6">
        <v>4.0612409867421446</v>
      </c>
      <c r="AU206" s="6">
        <v>1</v>
      </c>
      <c r="AV206" s="10"/>
      <c r="AW206" s="13">
        <v>184.66374402869326</v>
      </c>
      <c r="AX206" s="1" t="s">
        <v>150</v>
      </c>
      <c r="AY206" s="17">
        <v>27.8401049868766</v>
      </c>
      <c r="AZ206" s="12">
        <v>0</v>
      </c>
      <c r="BA206" s="12">
        <v>100</v>
      </c>
      <c r="BB206" s="12">
        <v>0</v>
      </c>
      <c r="BC206" s="12">
        <v>0</v>
      </c>
      <c r="BD206" s="12">
        <v>100</v>
      </c>
      <c r="BE206" s="12">
        <v>0</v>
      </c>
      <c r="BF206" s="18">
        <v>42.731415890960974</v>
      </c>
      <c r="BG206" s="18">
        <v>51.297207282044781</v>
      </c>
      <c r="BH206" s="18">
        <v>5.9713768269942484</v>
      </c>
      <c r="BI206" s="15"/>
      <c r="BJ206" s="19">
        <f t="shared" ca="1" si="26"/>
        <v>1</v>
      </c>
      <c r="BK206" s="18">
        <f t="shared" ca="1" si="27"/>
        <v>12.308944757729899</v>
      </c>
      <c r="BL206" s="17">
        <f t="shared" si="28"/>
        <v>3.0108571950289731</v>
      </c>
      <c r="BM206" s="17">
        <f t="shared" ca="1" si="29"/>
        <v>2.9238497198277256</v>
      </c>
      <c r="BN206" s="16">
        <f t="shared" si="30"/>
        <v>2.907707195429766</v>
      </c>
      <c r="BO206" s="15"/>
      <c r="BP206" s="2"/>
    </row>
    <row r="207" spans="1:68" x14ac:dyDescent="0.2">
      <c r="A207">
        <v>9.6999999999999993</v>
      </c>
      <c r="B207">
        <v>2.2999999999999998</v>
      </c>
      <c r="C207">
        <v>0.21332999999999999</v>
      </c>
      <c r="D207">
        <v>-0.10326</v>
      </c>
      <c r="E207">
        <v>3.4459999999999998E-2</v>
      </c>
      <c r="F207">
        <v>1.7888299999999999</v>
      </c>
      <c r="G207">
        <v>2.0066299999999999</v>
      </c>
      <c r="H207" s="15"/>
      <c r="I207" s="11">
        <f t="shared" si="31"/>
        <v>31.824146981627294</v>
      </c>
      <c r="J207" s="10">
        <f t="shared" si="32"/>
        <v>-28.004146981627294</v>
      </c>
      <c r="K207" s="6">
        <v>117</v>
      </c>
      <c r="L207" s="10">
        <v>3403.7073490813573</v>
      </c>
      <c r="M207" s="10">
        <v>1735.2034120734957</v>
      </c>
      <c r="N207" s="10">
        <v>13.790463692038493</v>
      </c>
      <c r="O207" s="10">
        <v>13.355850808969626</v>
      </c>
      <c r="P207" s="10">
        <v>13.777750673663794</v>
      </c>
      <c r="Q207" s="10">
        <v>0.35969698399671729</v>
      </c>
      <c r="R207" s="10">
        <v>2.6107090519810248</v>
      </c>
      <c r="S207" s="10">
        <v>29.298601714872824</v>
      </c>
      <c r="T207" s="14" t="s">
        <v>153</v>
      </c>
      <c r="U207" s="6">
        <v>5</v>
      </c>
      <c r="V207" s="14" t="s">
        <v>151</v>
      </c>
      <c r="W207" s="6">
        <v>4</v>
      </c>
      <c r="X207" s="14" t="s">
        <v>151</v>
      </c>
      <c r="Y207" s="6">
        <v>4</v>
      </c>
      <c r="Z207" s="14" t="s">
        <v>119</v>
      </c>
      <c r="AA207" s="9">
        <v>4</v>
      </c>
      <c r="AB207" s="7">
        <v>39.75843902185899</v>
      </c>
      <c r="AC207" s="6">
        <v>53.444925998374927</v>
      </c>
      <c r="AD207" s="13">
        <v>6.7966349797660861</v>
      </c>
      <c r="AE207" s="8">
        <v>1377.7750673663793</v>
      </c>
      <c r="AF207" s="6">
        <v>1401.8868323810113</v>
      </c>
      <c r="AG207" s="6">
        <v>908.33130052478452</v>
      </c>
      <c r="AH207" s="6">
        <v>319.02455361259194</v>
      </c>
      <c r="AI207" s="6">
        <v>3.8303770358523592</v>
      </c>
      <c r="AJ207" s="6"/>
      <c r="AK207" s="6"/>
      <c r="AL207" s="6"/>
      <c r="AM207" s="6"/>
      <c r="AN207" s="6">
        <v>6.6779254044848129</v>
      </c>
      <c r="AO207" s="6">
        <v>3.7294510818498261</v>
      </c>
      <c r="AP207" s="6">
        <v>7.266650404198276</v>
      </c>
      <c r="AQ207" s="6">
        <v>114.66</v>
      </c>
      <c r="AR207" s="6"/>
      <c r="AS207" s="6"/>
      <c r="AT207" s="6">
        <v>4.6239458595595204</v>
      </c>
      <c r="AU207" s="6">
        <v>1</v>
      </c>
      <c r="AV207" s="10"/>
      <c r="AW207" s="13">
        <v>210.2830248571517</v>
      </c>
      <c r="AX207" s="1" t="s">
        <v>150</v>
      </c>
      <c r="AY207" s="17">
        <v>28.004146981627301</v>
      </c>
      <c r="AZ207" s="12">
        <v>0</v>
      </c>
      <c r="BA207" s="12">
        <v>100</v>
      </c>
      <c r="BB207" s="12">
        <v>0</v>
      </c>
      <c r="BC207" s="12">
        <v>0</v>
      </c>
      <c r="BD207" s="12">
        <v>100</v>
      </c>
      <c r="BE207" s="12">
        <v>0</v>
      </c>
      <c r="BF207" s="18">
        <v>39.75843902185899</v>
      </c>
      <c r="BG207" s="18">
        <v>53.444925998374927</v>
      </c>
      <c r="BH207" s="18">
        <v>6.7966349797660861</v>
      </c>
      <c r="BI207" s="15"/>
      <c r="BJ207" s="19">
        <f t="shared" ca="1" si="26"/>
        <v>0.98777400660008952</v>
      </c>
      <c r="BK207" s="18">
        <f t="shared" ca="1" si="27"/>
        <v>13.884668617080324</v>
      </c>
      <c r="BL207" s="17">
        <f t="shared" si="28"/>
        <v>2.9786357404575123</v>
      </c>
      <c r="BM207" s="17">
        <f t="shared" ca="1" si="29"/>
        <v>2.878677795322059</v>
      </c>
      <c r="BN207" s="16">
        <f t="shared" si="30"/>
        <v>2.8688526118549724</v>
      </c>
      <c r="BO207" s="15"/>
      <c r="BP207" s="2"/>
    </row>
    <row r="208" spans="1:68" x14ac:dyDescent="0.2">
      <c r="A208">
        <v>9.75</v>
      </c>
      <c r="B208">
        <v>2.4</v>
      </c>
      <c r="C208">
        <v>0.21501999999999999</v>
      </c>
      <c r="D208">
        <v>-0.10335</v>
      </c>
      <c r="E208">
        <v>4.2169999999999999E-2</v>
      </c>
      <c r="F208">
        <v>1.7859</v>
      </c>
      <c r="G208">
        <v>2.0043799999999998</v>
      </c>
      <c r="H208" s="15"/>
      <c r="I208" s="11">
        <f t="shared" si="31"/>
        <v>31.988188976377952</v>
      </c>
      <c r="J208" s="10">
        <f t="shared" si="32"/>
        <v>-28.168188976377952</v>
      </c>
      <c r="K208" s="6">
        <v>117</v>
      </c>
      <c r="L208" s="10">
        <v>3422.9002624671843</v>
      </c>
      <c r="M208" s="10">
        <v>1744.1601049868816</v>
      </c>
      <c r="N208" s="10">
        <v>13.861548556430446</v>
      </c>
      <c r="O208" s="10">
        <v>13.801573318194716</v>
      </c>
      <c r="P208" s="10">
        <v>14.253198559447343</v>
      </c>
      <c r="Q208" s="10">
        <v>0.35907045547804683</v>
      </c>
      <c r="R208" s="10">
        <v>2.519227203497048</v>
      </c>
      <c r="S208" s="10">
        <v>31.362863975876841</v>
      </c>
      <c r="T208" s="14" t="s">
        <v>153</v>
      </c>
      <c r="U208" s="6">
        <v>5</v>
      </c>
      <c r="V208" s="14" t="s">
        <v>151</v>
      </c>
      <c r="W208" s="6">
        <v>4</v>
      </c>
      <c r="X208" s="14" t="s">
        <v>151</v>
      </c>
      <c r="Y208" s="6">
        <v>4</v>
      </c>
      <c r="Z208" s="14" t="s">
        <v>119</v>
      </c>
      <c r="AA208" s="9">
        <v>4</v>
      </c>
      <c r="AB208" s="7">
        <v>36.916948630244363</v>
      </c>
      <c r="AC208" s="6">
        <v>55.360822200504352</v>
      </c>
      <c r="AD208" s="13">
        <v>7.7222291692512872</v>
      </c>
      <c r="AE208" s="8">
        <v>1425.3198559447342</v>
      </c>
      <c r="AF208" s="6">
        <v>1456.6928828622626</v>
      </c>
      <c r="AG208" s="6">
        <v>943.98989195855074</v>
      </c>
      <c r="AH208" s="6">
        <v>360.02706005718295</v>
      </c>
      <c r="AI208" s="6">
        <v>3.9694712672674255</v>
      </c>
      <c r="AJ208" s="6"/>
      <c r="AK208" s="6"/>
      <c r="AL208" s="6"/>
      <c r="AM208" s="6"/>
      <c r="AN208" s="6">
        <v>6.9007866590973581</v>
      </c>
      <c r="AO208" s="6">
        <v>3.8190230958654365</v>
      </c>
      <c r="AP208" s="6">
        <v>7.5519191356684052</v>
      </c>
      <c r="AQ208" s="6">
        <v>114.66</v>
      </c>
      <c r="AR208" s="6"/>
      <c r="AS208" s="6"/>
      <c r="AT208" s="6">
        <v>4.7822139633934233</v>
      </c>
      <c r="AU208" s="6">
        <v>1</v>
      </c>
      <c r="AV208" s="10"/>
      <c r="AW208" s="13">
        <v>218.50393242933939</v>
      </c>
      <c r="AX208" s="1" t="s">
        <v>150</v>
      </c>
      <c r="AY208" s="17">
        <v>28.168188976378001</v>
      </c>
      <c r="AZ208" s="12">
        <v>0</v>
      </c>
      <c r="BA208" s="12">
        <v>100</v>
      </c>
      <c r="BB208" s="12">
        <v>0</v>
      </c>
      <c r="BC208" s="12">
        <v>0</v>
      </c>
      <c r="BD208" s="12">
        <v>100</v>
      </c>
      <c r="BE208" s="12">
        <v>0</v>
      </c>
      <c r="BF208" s="18">
        <v>36.916948630244363</v>
      </c>
      <c r="BG208" s="18">
        <v>55.360822200504352</v>
      </c>
      <c r="BH208" s="18">
        <v>7.7222291692512872</v>
      </c>
      <c r="BI208" s="15"/>
      <c r="BJ208" s="19">
        <f t="shared" ref="BJ208:BJ271" ca="1" si="33">IF((0.381*BM208)+(0.05*(M208/2116.217)-0.15)&lt;1,(0.381*BM208)+(0.05*(M208/2116.217)-0.15),1)</f>
        <v>0.97995320296573518</v>
      </c>
      <c r="BK208" s="18">
        <f t="shared" ref="BK208:BK271" ca="1" si="34">((P208-(L208/2000))/1.06)*(1.06/(M208/2000))^BJ208</f>
        <v>14.325268675727886</v>
      </c>
      <c r="BL208" s="17">
        <f t="shared" ref="BL208:BL271" si="35">(Q208/(P208-(L208/2000)))*100</f>
        <v>2.8630015785541247</v>
      </c>
      <c r="BM208" s="17">
        <f t="shared" ref="BM208:BM271" ca="1" si="36">SQRT(((3.47-LOG(BK208))^2)+((LOG(BL208)+1.22)^2))</f>
        <v>2.8575953175941367</v>
      </c>
      <c r="BN208" s="16">
        <f t="shared" ref="BN208:BN271" si="37">SQRT(((3.47-LOG(P208/1.06))^2)+((LOG(R208)+1.22)^2))</f>
        <v>2.8479170355374119</v>
      </c>
      <c r="BO208" s="15"/>
      <c r="BP208" s="2"/>
    </row>
    <row r="209" spans="1:68" x14ac:dyDescent="0.2">
      <c r="A209">
        <v>9.8000000000000007</v>
      </c>
      <c r="B209">
        <v>2.2000000000000002</v>
      </c>
      <c r="C209">
        <v>0.21535000000000001</v>
      </c>
      <c r="D209">
        <v>-0.10756</v>
      </c>
      <c r="E209">
        <v>4.7500000000000001E-2</v>
      </c>
      <c r="F209">
        <v>1.7845500000000001</v>
      </c>
      <c r="G209">
        <v>2.0031300000000001</v>
      </c>
      <c r="H209" s="15"/>
      <c r="I209" s="11">
        <f t="shared" si="31"/>
        <v>32.15223097112861</v>
      </c>
      <c r="J209" s="10">
        <f t="shared" si="32"/>
        <v>-28.33223097112861</v>
      </c>
      <c r="K209" s="6">
        <v>117</v>
      </c>
      <c r="L209" s="10">
        <v>3442.0931758530114</v>
      </c>
      <c r="M209" s="10">
        <v>1753.1167979002676</v>
      </c>
      <c r="N209" s="10">
        <v>13.932633420822397</v>
      </c>
      <c r="O209" s="10">
        <v>13.888607891001989</v>
      </c>
      <c r="P209" s="10">
        <v>14.3607825819377</v>
      </c>
      <c r="Q209" s="10">
        <v>0.32976284366023806</v>
      </c>
      <c r="R209" s="10">
        <v>2.2962734919126055</v>
      </c>
      <c r="S209" s="10">
        <v>32.789909092757696</v>
      </c>
      <c r="T209" s="14" t="s">
        <v>153</v>
      </c>
      <c r="U209" s="6">
        <v>5</v>
      </c>
      <c r="V209" s="14" t="s">
        <v>151</v>
      </c>
      <c r="W209" s="6">
        <v>4</v>
      </c>
      <c r="X209" s="14" t="s">
        <v>151</v>
      </c>
      <c r="Y209" s="6">
        <v>4</v>
      </c>
      <c r="Z209" s="14" t="s">
        <v>119</v>
      </c>
      <c r="AA209" s="9">
        <v>4</v>
      </c>
      <c r="AB209" s="7">
        <v>32.104258393308761</v>
      </c>
      <c r="AC209" s="6">
        <v>58.242091079499843</v>
      </c>
      <c r="AD209" s="13">
        <v>9.6536505271913988</v>
      </c>
      <c r="AE209" s="8">
        <v>1436.0782581937699</v>
      </c>
      <c r="AF209" s="6">
        <v>1468.2208317796089</v>
      </c>
      <c r="AG209" s="6">
        <v>952.05869364532748</v>
      </c>
      <c r="AH209" s="6">
        <v>387.92109953695467</v>
      </c>
      <c r="AI209" s="6">
        <v>4.3548819577544435</v>
      </c>
      <c r="AJ209" s="6"/>
      <c r="AK209" s="6"/>
      <c r="AL209" s="6"/>
      <c r="AM209" s="6"/>
      <c r="AN209" s="6">
        <v>6.9443039455009945</v>
      </c>
      <c r="AO209" s="6">
        <v>3.8019978657471536</v>
      </c>
      <c r="AP209" s="6">
        <v>7.6164695491626198</v>
      </c>
      <c r="AQ209" s="6">
        <v>114.66</v>
      </c>
      <c r="AR209" s="6"/>
      <c r="AS209" s="6"/>
      <c r="AT209" s="6">
        <v>4.7903803128765752</v>
      </c>
      <c r="AU209" s="6">
        <v>1</v>
      </c>
      <c r="AV209" s="10"/>
      <c r="AW209" s="13">
        <v>220.23312476694133</v>
      </c>
      <c r="AX209" s="1" t="s">
        <v>150</v>
      </c>
      <c r="AY209" s="17">
        <v>28.332230971128599</v>
      </c>
      <c r="AZ209" s="12">
        <v>0</v>
      </c>
      <c r="BA209" s="12">
        <v>100</v>
      </c>
      <c r="BB209" s="12">
        <v>0</v>
      </c>
      <c r="BC209" s="12">
        <v>0</v>
      </c>
      <c r="BD209" s="12">
        <v>100</v>
      </c>
      <c r="BE209" s="12">
        <v>0</v>
      </c>
      <c r="BF209" s="18">
        <v>32.104258393308761</v>
      </c>
      <c r="BG209" s="18">
        <v>58.242091079499843</v>
      </c>
      <c r="BH209" s="18">
        <v>9.6536505271913988</v>
      </c>
      <c r="BI209" s="15"/>
      <c r="BJ209" s="19">
        <f t="shared" ca="1" si="33"/>
        <v>0.97106864546016147</v>
      </c>
      <c r="BK209" s="18">
        <f t="shared" ca="1" si="34"/>
        <v>14.340674790051946</v>
      </c>
      <c r="BL209" s="17">
        <f t="shared" si="35"/>
        <v>2.6089377485137524</v>
      </c>
      <c r="BM209" s="17">
        <f t="shared" ca="1" si="36"/>
        <v>2.8337208349548764</v>
      </c>
      <c r="BN209" s="16">
        <f t="shared" si="37"/>
        <v>2.8224948318956216</v>
      </c>
      <c r="BO209" s="15"/>
      <c r="BP209" s="2"/>
    </row>
    <row r="210" spans="1:68" x14ac:dyDescent="0.2">
      <c r="A210">
        <v>9.85</v>
      </c>
      <c r="B210">
        <v>2.2999999999999998</v>
      </c>
      <c r="C210">
        <v>0.21109</v>
      </c>
      <c r="D210">
        <v>-0.10962</v>
      </c>
      <c r="E210">
        <v>4.8890000000000003E-2</v>
      </c>
      <c r="F210">
        <v>1.7815000000000001</v>
      </c>
      <c r="G210">
        <v>2.00115</v>
      </c>
      <c r="H210" s="15"/>
      <c r="I210" s="11">
        <f t="shared" si="31"/>
        <v>32.316272965879264</v>
      </c>
      <c r="J210" s="10">
        <f t="shared" si="32"/>
        <v>-28.496272965879264</v>
      </c>
      <c r="K210" s="6">
        <v>117</v>
      </c>
      <c r="L210" s="10">
        <v>3461.286089238838</v>
      </c>
      <c r="M210" s="10">
        <v>1762.0734908136533</v>
      </c>
      <c r="N210" s="10">
        <v>14.003718285214347</v>
      </c>
      <c r="O210" s="10">
        <v>12.765070678399091</v>
      </c>
      <c r="P210" s="10">
        <v>13.242604419064538</v>
      </c>
      <c r="Q210" s="10">
        <v>0.31542230201066901</v>
      </c>
      <c r="R210" s="10">
        <v>2.3818751359557</v>
      </c>
      <c r="S210" s="10">
        <v>33.162065323989289</v>
      </c>
      <c r="T210" s="14" t="s">
        <v>153</v>
      </c>
      <c r="U210" s="6">
        <v>5</v>
      </c>
      <c r="V210" s="14" t="s">
        <v>151</v>
      </c>
      <c r="W210" s="6">
        <v>4</v>
      </c>
      <c r="X210" s="14" t="s">
        <v>151</v>
      </c>
      <c r="Y210" s="6">
        <v>4</v>
      </c>
      <c r="Z210" s="14" t="s">
        <v>119</v>
      </c>
      <c r="AA210" s="9">
        <v>4</v>
      </c>
      <c r="AB210" s="7">
        <v>36.248242565525196</v>
      </c>
      <c r="AC210" s="6">
        <v>55.790128520162796</v>
      </c>
      <c r="AD210" s="13">
        <v>7.9616289143120067</v>
      </c>
      <c r="AE210" s="8">
        <v>1324.2604419064537</v>
      </c>
      <c r="AF210" s="6">
        <v>1335.5414647718353</v>
      </c>
      <c r="AG210" s="6">
        <v>868.19533142984028</v>
      </c>
      <c r="AH210" s="6">
        <v>394.11456765479875</v>
      </c>
      <c r="AI210" s="6">
        <v>4.1983728907718811</v>
      </c>
      <c r="AJ210" s="6"/>
      <c r="AK210" s="6"/>
      <c r="AL210" s="6"/>
      <c r="AM210" s="6"/>
      <c r="AN210" s="6">
        <v>6.3825353391995456</v>
      </c>
      <c r="AO210" s="6">
        <v>3.585117881274472</v>
      </c>
      <c r="AP210" s="6">
        <v>6.9455626514387223</v>
      </c>
      <c r="AQ210" s="6">
        <v>114.66</v>
      </c>
      <c r="AR210" s="6"/>
      <c r="AS210" s="6"/>
      <c r="AT210" s="6">
        <v>4.3086723702776322</v>
      </c>
      <c r="AU210" s="6">
        <v>1</v>
      </c>
      <c r="AV210" s="10"/>
      <c r="AW210" s="13">
        <v>200.33121971577529</v>
      </c>
      <c r="AX210" s="1" t="s">
        <v>150</v>
      </c>
      <c r="AY210" s="17">
        <v>28.496272965879299</v>
      </c>
      <c r="AZ210" s="12">
        <v>0</v>
      </c>
      <c r="BA210" s="12">
        <v>100</v>
      </c>
      <c r="BB210" s="12">
        <v>0</v>
      </c>
      <c r="BC210" s="12">
        <v>0</v>
      </c>
      <c r="BD210" s="12">
        <v>100</v>
      </c>
      <c r="BE210" s="12">
        <v>0</v>
      </c>
      <c r="BF210" s="18">
        <v>36.248242565525196</v>
      </c>
      <c r="BG210" s="18">
        <v>55.790128520162796</v>
      </c>
      <c r="BH210" s="18">
        <v>7.9616289143120067</v>
      </c>
      <c r="BI210" s="15"/>
      <c r="BJ210" s="19">
        <f t="shared" ca="1" si="33"/>
        <v>0.98881516188899377</v>
      </c>
      <c r="BK210" s="18">
        <f t="shared" ca="1" si="34"/>
        <v>13.039382550528057</v>
      </c>
      <c r="BL210" s="17">
        <f t="shared" si="35"/>
        <v>2.7399527478511239</v>
      </c>
      <c r="BM210" s="17">
        <f t="shared" ca="1" si="36"/>
        <v>2.8797441841644509</v>
      </c>
      <c r="BN210" s="16">
        <f t="shared" si="37"/>
        <v>2.8605693883178787</v>
      </c>
      <c r="BO210" s="15"/>
      <c r="BP210" s="2"/>
    </row>
    <row r="211" spans="1:68" x14ac:dyDescent="0.2">
      <c r="A211">
        <v>9.9</v>
      </c>
      <c r="B211">
        <v>2.2000000000000002</v>
      </c>
      <c r="C211">
        <v>0.20952999999999999</v>
      </c>
      <c r="D211">
        <v>-0.11609999999999999</v>
      </c>
      <c r="E211">
        <v>5.2600000000000001E-2</v>
      </c>
      <c r="F211">
        <v>1.7811999999999999</v>
      </c>
      <c r="G211">
        <v>2.0012300000000001</v>
      </c>
      <c r="H211" s="15"/>
      <c r="I211" s="11">
        <f t="shared" si="31"/>
        <v>32.480314960629919</v>
      </c>
      <c r="J211" s="10">
        <f t="shared" si="32"/>
        <v>-28.660314960629918</v>
      </c>
      <c r="K211" s="6">
        <v>117</v>
      </c>
      <c r="L211" s="10">
        <v>3480.4790026246646</v>
      </c>
      <c r="M211" s="10">
        <v>1771.030183727039</v>
      </c>
      <c r="N211" s="10">
        <v>14.074803149606298</v>
      </c>
      <c r="O211" s="10">
        <v>12.353634516037465</v>
      </c>
      <c r="P211" s="10">
        <v>12.845471907420404</v>
      </c>
      <c r="Q211" s="10">
        <v>0.2703122486663932</v>
      </c>
      <c r="R211" s="10">
        <v>2.1043387943594563</v>
      </c>
      <c r="S211" s="10">
        <v>34.155374401593036</v>
      </c>
      <c r="T211" s="14" t="s">
        <v>153</v>
      </c>
      <c r="U211" s="6">
        <v>5</v>
      </c>
      <c r="V211" s="14" t="s">
        <v>151</v>
      </c>
      <c r="W211" s="6">
        <v>4</v>
      </c>
      <c r="X211" s="14" t="s">
        <v>151</v>
      </c>
      <c r="Y211" s="6">
        <v>4</v>
      </c>
      <c r="Z211" s="14" t="s">
        <v>119</v>
      </c>
      <c r="AA211" s="9">
        <v>4</v>
      </c>
      <c r="AB211" s="7">
        <v>31.42273153431411</v>
      </c>
      <c r="AC211" s="6">
        <v>58.607549368314011</v>
      </c>
      <c r="AD211" s="13">
        <v>9.9697190973718808</v>
      </c>
      <c r="AE211" s="8">
        <v>1284.5471907420404</v>
      </c>
      <c r="AF211" s="6">
        <v>1287.6909979086533</v>
      </c>
      <c r="AG211" s="6">
        <v>838.41039305653021</v>
      </c>
      <c r="AH211" s="6">
        <v>413.08603718372717</v>
      </c>
      <c r="AI211" s="6">
        <v>4.7520865113566089</v>
      </c>
      <c r="AJ211" s="6"/>
      <c r="AK211" s="6"/>
      <c r="AL211" s="6"/>
      <c r="AM211" s="6"/>
      <c r="AN211" s="6">
        <v>6.1768172580187324</v>
      </c>
      <c r="AO211" s="6">
        <v>3.4505797784396051</v>
      </c>
      <c r="AP211" s="6">
        <v>6.7072831444522416</v>
      </c>
      <c r="AQ211" s="6">
        <v>114.66</v>
      </c>
      <c r="AR211" s="6"/>
      <c r="AS211" s="6"/>
      <c r="AT211" s="6">
        <v>4.1199047879142254</v>
      </c>
      <c r="AU211" s="6">
        <v>1</v>
      </c>
      <c r="AV211" s="10"/>
      <c r="AW211" s="13">
        <v>193.15364968629802</v>
      </c>
      <c r="AX211" s="1" t="s">
        <v>150</v>
      </c>
      <c r="AY211" s="17">
        <v>28.660314960629901</v>
      </c>
      <c r="AZ211" s="12">
        <v>0</v>
      </c>
      <c r="BA211" s="12">
        <v>100</v>
      </c>
      <c r="BB211" s="12">
        <v>0</v>
      </c>
      <c r="BC211" s="12">
        <v>0</v>
      </c>
      <c r="BD211" s="12">
        <v>100</v>
      </c>
      <c r="BE211" s="12">
        <v>0</v>
      </c>
      <c r="BF211" s="18">
        <v>31.42273153431411</v>
      </c>
      <c r="BG211" s="18">
        <v>58.607549368314011</v>
      </c>
      <c r="BH211" s="18">
        <v>9.9697190973718808</v>
      </c>
      <c r="BI211" s="15"/>
      <c r="BJ211" s="19">
        <f t="shared" ca="1" si="33"/>
        <v>0.98360755432416458</v>
      </c>
      <c r="BK211" s="18">
        <f t="shared" ca="1" si="34"/>
        <v>12.504066427268723</v>
      </c>
      <c r="BL211" s="17">
        <f t="shared" si="35"/>
        <v>2.4340980790074842</v>
      </c>
      <c r="BM211" s="17">
        <f t="shared" ca="1" si="36"/>
        <v>2.86552048877124</v>
      </c>
      <c r="BN211" s="16">
        <f t="shared" si="37"/>
        <v>2.8419807422490053</v>
      </c>
      <c r="BO211" s="15"/>
      <c r="BP211" s="2"/>
    </row>
    <row r="212" spans="1:68" x14ac:dyDescent="0.2">
      <c r="A212">
        <v>9.9499999999999993</v>
      </c>
      <c r="B212">
        <v>2.2999999999999998</v>
      </c>
      <c r="C212">
        <v>0.21027000000000001</v>
      </c>
      <c r="D212">
        <v>-0.114</v>
      </c>
      <c r="E212">
        <v>5.6399999999999999E-2</v>
      </c>
      <c r="F212">
        <v>1.7790999999999999</v>
      </c>
      <c r="G212">
        <v>2.0003500000000001</v>
      </c>
      <c r="H212" s="15"/>
      <c r="I212" s="11">
        <f t="shared" si="31"/>
        <v>32.644356955380573</v>
      </c>
      <c r="J212" s="10">
        <f t="shared" si="32"/>
        <v>-28.824356955380573</v>
      </c>
      <c r="K212" s="6">
        <v>117</v>
      </c>
      <c r="L212" s="10">
        <v>3499.6719160104913</v>
      </c>
      <c r="M212" s="10">
        <v>1779.9868766404247</v>
      </c>
      <c r="N212" s="10">
        <v>14.145888013998249</v>
      </c>
      <c r="O212" s="10">
        <v>12.548802952029522</v>
      </c>
      <c r="P212" s="10">
        <v>13.055290982961377</v>
      </c>
      <c r="Q212" s="10">
        <v>0.2849312474353714</v>
      </c>
      <c r="R212" s="10">
        <v>2.1824963365982324</v>
      </c>
      <c r="S212" s="10">
        <v>35.172779925823285</v>
      </c>
      <c r="T212" s="14" t="s">
        <v>153</v>
      </c>
      <c r="U212" s="6">
        <v>5</v>
      </c>
      <c r="V212" s="14" t="s">
        <v>151</v>
      </c>
      <c r="W212" s="6">
        <v>4</v>
      </c>
      <c r="X212" s="14" t="s">
        <v>151</v>
      </c>
      <c r="Y212" s="6">
        <v>4</v>
      </c>
      <c r="Z212" s="14" t="s">
        <v>119</v>
      </c>
      <c r="AA212" s="9">
        <v>4</v>
      </c>
      <c r="AB212" s="7">
        <v>32.635390047606414</v>
      </c>
      <c r="AC212" s="6">
        <v>57.949402952873065</v>
      </c>
      <c r="AD212" s="13">
        <v>9.4152069995205192</v>
      </c>
      <c r="AE212" s="8">
        <v>1305.5290982961378</v>
      </c>
      <c r="AF212" s="6">
        <v>1311.2466001260723</v>
      </c>
      <c r="AG212" s="6">
        <v>854.14682372210336</v>
      </c>
      <c r="AH212" s="6">
        <v>432.55320504325783</v>
      </c>
      <c r="AI212" s="6">
        <v>4.5819091800110829</v>
      </c>
      <c r="AJ212" s="6"/>
      <c r="AK212" s="6"/>
      <c r="AL212" s="6"/>
      <c r="AM212" s="6"/>
      <c r="AN212" s="6">
        <v>6.2744014760147611</v>
      </c>
      <c r="AO212" s="6">
        <v>3.5152014287273543</v>
      </c>
      <c r="AP212" s="6">
        <v>6.8331745897768261</v>
      </c>
      <c r="AQ212" s="6">
        <v>114.66</v>
      </c>
      <c r="AR212" s="6"/>
      <c r="AS212" s="6"/>
      <c r="AT212" s="6">
        <v>4.1720792747079649</v>
      </c>
      <c r="AU212" s="6">
        <v>1</v>
      </c>
      <c r="AV212" s="10"/>
      <c r="AW212" s="13">
        <v>196.68699001891085</v>
      </c>
      <c r="AX212" s="1" t="s">
        <v>150</v>
      </c>
      <c r="AY212" s="17">
        <v>28.824356955380601</v>
      </c>
      <c r="AZ212" s="12">
        <v>0</v>
      </c>
      <c r="BA212" s="12">
        <v>100</v>
      </c>
      <c r="BB212" s="12">
        <v>0</v>
      </c>
      <c r="BC212" s="12">
        <v>0</v>
      </c>
      <c r="BD212" s="12">
        <v>100</v>
      </c>
      <c r="BE212" s="12">
        <v>0</v>
      </c>
      <c r="BF212" s="18">
        <v>32.635390047606414</v>
      </c>
      <c r="BG212" s="18">
        <v>57.949402952873065</v>
      </c>
      <c r="BH212" s="18">
        <v>9.4152069995205192</v>
      </c>
      <c r="BI212" s="15"/>
      <c r="BJ212" s="19">
        <f t="shared" ca="1" si="33"/>
        <v>0.98525557865941371</v>
      </c>
      <c r="BK212" s="18">
        <f t="shared" ca="1" si="34"/>
        <v>12.670153000087472</v>
      </c>
      <c r="BL212" s="17">
        <f t="shared" si="35"/>
        <v>2.5202988009452278</v>
      </c>
      <c r="BM212" s="17">
        <f t="shared" ca="1" si="36"/>
        <v>2.8692905778926696</v>
      </c>
      <c r="BN212" s="16">
        <f t="shared" si="37"/>
        <v>2.8447228742140078</v>
      </c>
      <c r="BO212" s="15"/>
      <c r="BP212" s="2"/>
    </row>
    <row r="213" spans="1:68" x14ac:dyDescent="0.2">
      <c r="A213">
        <v>10</v>
      </c>
      <c r="B213">
        <v>2.2999999999999998</v>
      </c>
      <c r="C213">
        <v>0.20887</v>
      </c>
      <c r="D213">
        <v>-0.10978</v>
      </c>
      <c r="E213">
        <v>5.6989999999999999E-2</v>
      </c>
      <c r="F213">
        <v>1.77803</v>
      </c>
      <c r="G213">
        <v>2.0007799999999998</v>
      </c>
      <c r="H213" s="15"/>
      <c r="I213" s="11">
        <f t="shared" si="31"/>
        <v>32.808398950131235</v>
      </c>
      <c r="J213" s="10">
        <f t="shared" si="32"/>
        <v>-28.988398950131234</v>
      </c>
      <c r="K213" s="6">
        <v>117</v>
      </c>
      <c r="L213" s="10">
        <v>3518.8648293963188</v>
      </c>
      <c r="M213" s="10">
        <v>1788.9435695538109</v>
      </c>
      <c r="N213" s="10">
        <v>14.216972878390202</v>
      </c>
      <c r="O213" s="10">
        <v>12.179565370422935</v>
      </c>
      <c r="P213" s="10">
        <v>12.688328105916332</v>
      </c>
      <c r="Q213" s="10">
        <v>0.31430847353303248</v>
      </c>
      <c r="R213" s="10">
        <v>2.4771464838340385</v>
      </c>
      <c r="S213" s="10">
        <v>35.330745520374833</v>
      </c>
      <c r="T213" s="14" t="s">
        <v>153</v>
      </c>
      <c r="U213" s="6">
        <v>5</v>
      </c>
      <c r="V213" s="14" t="s">
        <v>151</v>
      </c>
      <c r="W213" s="6">
        <v>4</v>
      </c>
      <c r="X213" s="14" t="s">
        <v>151</v>
      </c>
      <c r="Y213" s="6">
        <v>4</v>
      </c>
      <c r="Z213" s="14" t="s">
        <v>119</v>
      </c>
      <c r="AA213" s="9">
        <v>4</v>
      </c>
      <c r="AB213" s="7">
        <v>39.817892999203323</v>
      </c>
      <c r="AC213" s="6">
        <v>53.403343338873313</v>
      </c>
      <c r="AD213" s="13">
        <v>6.7787636619233655</v>
      </c>
      <c r="AE213" s="8">
        <v>1268.8328105916332</v>
      </c>
      <c r="AF213" s="6">
        <v>1266.9455020392536</v>
      </c>
      <c r="AG213" s="6">
        <v>826.62460794372487</v>
      </c>
      <c r="AH213" s="6">
        <v>434.3404657779696</v>
      </c>
      <c r="AI213" s="6">
        <v>4.0369029709225588</v>
      </c>
      <c r="AJ213" s="6"/>
      <c r="AK213" s="6"/>
      <c r="AL213" s="6"/>
      <c r="AM213" s="6"/>
      <c r="AN213" s="6">
        <v>6.0897826852114676</v>
      </c>
      <c r="AO213" s="6">
        <v>3.4967592355998258</v>
      </c>
      <c r="AP213" s="6">
        <v>6.6129968635497987</v>
      </c>
      <c r="AQ213" s="6">
        <v>114.66</v>
      </c>
      <c r="AR213" s="6"/>
      <c r="AS213" s="6"/>
      <c r="AT213" s="6">
        <v>3.998489037121145</v>
      </c>
      <c r="AU213" s="6">
        <v>1</v>
      </c>
      <c r="AV213" s="10"/>
      <c r="AW213" s="13">
        <v>190.04182530588804</v>
      </c>
      <c r="AX213" s="1" t="s">
        <v>150</v>
      </c>
      <c r="AY213" s="17">
        <v>28.988398950131199</v>
      </c>
      <c r="AZ213" s="12">
        <v>0</v>
      </c>
      <c r="BA213" s="12">
        <v>100</v>
      </c>
      <c r="BB213" s="12">
        <v>0</v>
      </c>
      <c r="BC213" s="12">
        <v>0</v>
      </c>
      <c r="BD213" s="12">
        <v>100</v>
      </c>
      <c r="BE213" s="12">
        <v>0</v>
      </c>
      <c r="BF213" s="18">
        <v>39.817892999203323</v>
      </c>
      <c r="BG213" s="18">
        <v>53.403343338873313</v>
      </c>
      <c r="BH213" s="18">
        <v>6.7787636619233655</v>
      </c>
      <c r="BI213" s="15"/>
      <c r="BJ213" s="19">
        <f t="shared" ca="1" si="33"/>
        <v>1</v>
      </c>
      <c r="BK213" s="18">
        <f t="shared" ca="1" si="34"/>
        <v>12.218267671734331</v>
      </c>
      <c r="BL213" s="17">
        <f t="shared" si="35"/>
        <v>2.8759399157372556</v>
      </c>
      <c r="BM213" s="17">
        <f t="shared" ca="1" si="36"/>
        <v>2.9149519248421067</v>
      </c>
      <c r="BN213" s="16">
        <f t="shared" si="37"/>
        <v>2.8854865571519714</v>
      </c>
      <c r="BO213" s="15"/>
      <c r="BP213" s="2"/>
    </row>
    <row r="214" spans="1:68" x14ac:dyDescent="0.2">
      <c r="A214">
        <v>10.050000000000001</v>
      </c>
      <c r="B214">
        <v>2.2999999999999998</v>
      </c>
      <c r="C214">
        <v>0.20366999999999999</v>
      </c>
      <c r="D214">
        <v>-0.10628</v>
      </c>
      <c r="E214">
        <v>5.8279999999999998E-2</v>
      </c>
      <c r="F214">
        <v>1.77773</v>
      </c>
      <c r="G214">
        <v>2.0003799999999998</v>
      </c>
      <c r="H214" s="15"/>
      <c r="I214" s="11">
        <f t="shared" si="31"/>
        <v>32.972440944881889</v>
      </c>
      <c r="J214" s="10">
        <f t="shared" si="32"/>
        <v>-29.152440944881889</v>
      </c>
      <c r="K214" s="6">
        <v>117</v>
      </c>
      <c r="L214" s="10">
        <v>3538.0577427821454</v>
      </c>
      <c r="M214" s="10">
        <v>1797.9002624671966</v>
      </c>
      <c r="N214" s="10">
        <v>14.288057742782152</v>
      </c>
      <c r="O214" s="10">
        <v>10.808111495884186</v>
      </c>
      <c r="P214" s="10">
        <v>11.321847737961294</v>
      </c>
      <c r="Q214" s="10">
        <v>0.33867347148132965</v>
      </c>
      <c r="R214" s="10">
        <v>2.9913268515860998</v>
      </c>
      <c r="S214" s="10">
        <v>35.676127922021408</v>
      </c>
      <c r="T214" s="14" t="s">
        <v>153</v>
      </c>
      <c r="U214" s="6">
        <v>4</v>
      </c>
      <c r="V214" s="14" t="s">
        <v>33</v>
      </c>
      <c r="W214" s="6">
        <v>3</v>
      </c>
      <c r="X214" s="14" t="s">
        <v>33</v>
      </c>
      <c r="Y214" s="6">
        <v>3</v>
      </c>
      <c r="Z214" s="14" t="s">
        <v>33</v>
      </c>
      <c r="AA214" s="9">
        <v>3</v>
      </c>
      <c r="AB214" s="7">
        <v>55.652462817803936</v>
      </c>
      <c r="AC214" s="6">
        <v>40.691770567945269</v>
      </c>
      <c r="AD214" s="13">
        <v>3.6557666142507976</v>
      </c>
      <c r="AE214" s="8">
        <v>1132.1847737961293</v>
      </c>
      <c r="AF214" s="6">
        <v>1105.0541109042006</v>
      </c>
      <c r="AG214" s="6">
        <v>724.1385803470971</v>
      </c>
      <c r="AH214" s="6">
        <v>439.98315797292184</v>
      </c>
      <c r="AI214" s="6">
        <v>3.3429981062409384</v>
      </c>
      <c r="AJ214" s="6"/>
      <c r="AK214" s="6"/>
      <c r="AL214" s="6"/>
      <c r="AM214" s="6"/>
      <c r="AN214" s="6">
        <v>7.2054076639227906</v>
      </c>
      <c r="AO214" s="6">
        <v>3.2850492052611626</v>
      </c>
      <c r="AP214" s="6">
        <v>5.793108642776776</v>
      </c>
      <c r="AQ214" s="6">
        <v>114.66</v>
      </c>
      <c r="AR214" s="6"/>
      <c r="AS214" s="6"/>
      <c r="AT214" s="6">
        <v>3.4418014537258013</v>
      </c>
      <c r="AU214" s="6">
        <v>1</v>
      </c>
      <c r="AV214" s="10"/>
      <c r="AW214" s="13">
        <v>165.75811663563007</v>
      </c>
      <c r="AX214" s="1" t="s">
        <v>150</v>
      </c>
      <c r="AY214" s="17">
        <v>29.152440944881899</v>
      </c>
      <c r="AZ214" s="12">
        <v>100</v>
      </c>
      <c r="BA214" s="12">
        <v>0</v>
      </c>
      <c r="BB214" s="12">
        <v>0</v>
      </c>
      <c r="BC214" s="12">
        <v>100</v>
      </c>
      <c r="BD214" s="12">
        <v>0</v>
      </c>
      <c r="BE214" s="12">
        <v>0</v>
      </c>
      <c r="BF214" s="18">
        <v>55.652462817803936</v>
      </c>
      <c r="BG214" s="18">
        <v>40.691770567945269</v>
      </c>
      <c r="BH214" s="18">
        <v>3.6557666142507976</v>
      </c>
      <c r="BI214" s="15"/>
      <c r="BJ214" s="19">
        <f t="shared" ca="1" si="33"/>
        <v>1</v>
      </c>
      <c r="BK214" s="18">
        <f t="shared" ca="1" si="34"/>
        <v>10.626639381498521</v>
      </c>
      <c r="BL214" s="17">
        <f t="shared" si="35"/>
        <v>3.5452726175569653</v>
      </c>
      <c r="BM214" s="17">
        <f t="shared" ca="1" si="36"/>
        <v>3.0170947322347161</v>
      </c>
      <c r="BN214" s="16">
        <f t="shared" si="37"/>
        <v>2.9725969019610448</v>
      </c>
      <c r="BO214" s="15"/>
      <c r="BP214" s="2"/>
    </row>
    <row r="215" spans="1:68" x14ac:dyDescent="0.2">
      <c r="A215">
        <v>10.1</v>
      </c>
      <c r="B215">
        <v>2.2999999999999998</v>
      </c>
      <c r="C215">
        <v>0.20086000000000001</v>
      </c>
      <c r="D215">
        <v>-0.11337</v>
      </c>
      <c r="E215">
        <v>6.0339999999999998E-2</v>
      </c>
      <c r="F215">
        <v>1.77895</v>
      </c>
      <c r="G215">
        <v>2.00238</v>
      </c>
      <c r="H215" s="15"/>
      <c r="I215" s="11">
        <f t="shared" si="31"/>
        <v>33.136482939632543</v>
      </c>
      <c r="J215" s="10">
        <f t="shared" si="32"/>
        <v>-29.316482939632543</v>
      </c>
      <c r="K215" s="6">
        <v>117</v>
      </c>
      <c r="L215" s="10">
        <v>3557.250656167972</v>
      </c>
      <c r="M215" s="10">
        <v>1806.8569553805823</v>
      </c>
      <c r="N215" s="10">
        <v>14.3591426071741</v>
      </c>
      <c r="O215" s="10">
        <v>10.06699892137383</v>
      </c>
      <c r="P215" s="10">
        <v>10.588677352259035</v>
      </c>
      <c r="Q215" s="10">
        <v>0.28931694706606492</v>
      </c>
      <c r="R215" s="10">
        <v>2.732323759060812</v>
      </c>
      <c r="S215" s="10">
        <v>36.227668811472554</v>
      </c>
      <c r="T215" s="14" t="s">
        <v>153</v>
      </c>
      <c r="U215" s="6">
        <v>4</v>
      </c>
      <c r="V215" s="14" t="s">
        <v>33</v>
      </c>
      <c r="W215" s="6">
        <v>3</v>
      </c>
      <c r="X215" s="14" t="s">
        <v>33</v>
      </c>
      <c r="Y215" s="6">
        <v>3</v>
      </c>
      <c r="Z215" s="14" t="s">
        <v>33</v>
      </c>
      <c r="AA215" s="9">
        <v>3</v>
      </c>
      <c r="AB215" s="7">
        <v>51.595438589644274</v>
      </c>
      <c r="AC215" s="6">
        <v>44.203484694947164</v>
      </c>
      <c r="AD215" s="13">
        <v>4.2010767154085631</v>
      </c>
      <c r="AE215" s="8">
        <v>1058.8677352259035</v>
      </c>
      <c r="AF215" s="6">
        <v>1017.6697765047684</v>
      </c>
      <c r="AG215" s="6">
        <v>669.15080141942758</v>
      </c>
      <c r="AH215" s="6">
        <v>449.86682477413967</v>
      </c>
      <c r="AI215" s="6">
        <v>3.6598883887161757</v>
      </c>
      <c r="AJ215" s="6"/>
      <c r="AK215" s="6"/>
      <c r="AL215" s="6"/>
      <c r="AM215" s="6"/>
      <c r="AN215" s="6">
        <v>6.71133261424922</v>
      </c>
      <c r="AO215" s="6">
        <v>3.0861647779918133</v>
      </c>
      <c r="AP215" s="6">
        <v>5.353206411355421</v>
      </c>
      <c r="AQ215" s="6">
        <v>114.66</v>
      </c>
      <c r="AR215" s="6"/>
      <c r="AS215" s="6"/>
      <c r="AT215" s="6">
        <v>3.1366785489212035</v>
      </c>
      <c r="AU215" s="6">
        <v>1</v>
      </c>
      <c r="AV215" s="10"/>
      <c r="AW215" s="13">
        <v>152.65046647571526</v>
      </c>
      <c r="AX215" s="1" t="s">
        <v>150</v>
      </c>
      <c r="AY215" s="17">
        <v>29.3164829396325</v>
      </c>
      <c r="AZ215" s="12">
        <v>100</v>
      </c>
      <c r="BA215" s="12">
        <v>0</v>
      </c>
      <c r="BB215" s="12">
        <v>0</v>
      </c>
      <c r="BC215" s="12">
        <v>100</v>
      </c>
      <c r="BD215" s="12">
        <v>0</v>
      </c>
      <c r="BE215" s="12">
        <v>0</v>
      </c>
      <c r="BF215" s="18">
        <v>51.595438589644274</v>
      </c>
      <c r="BG215" s="18">
        <v>44.203484694947164</v>
      </c>
      <c r="BH215" s="18">
        <v>4.2010767154085631</v>
      </c>
      <c r="BI215" s="15"/>
      <c r="BJ215" s="19">
        <f t="shared" ca="1" si="33"/>
        <v>1</v>
      </c>
      <c r="BK215" s="18">
        <f t="shared" ca="1" si="34"/>
        <v>9.7517980025368054</v>
      </c>
      <c r="BL215" s="17">
        <f t="shared" si="35"/>
        <v>3.2839414145588526</v>
      </c>
      <c r="BM215" s="17">
        <f t="shared" ca="1" si="36"/>
        <v>3.0282023924012145</v>
      </c>
      <c r="BN215" s="16">
        <f t="shared" si="37"/>
        <v>2.9744397639816791</v>
      </c>
      <c r="BO215" s="15"/>
      <c r="BP215" s="2"/>
    </row>
    <row r="216" spans="1:68" x14ac:dyDescent="0.2">
      <c r="A216">
        <v>10.15</v>
      </c>
      <c r="B216">
        <v>2.2999999999999998</v>
      </c>
      <c r="C216">
        <v>0.19738</v>
      </c>
      <c r="D216">
        <v>-0.12518000000000001</v>
      </c>
      <c r="E216">
        <v>6.3640000000000002E-2</v>
      </c>
      <c r="F216">
        <v>1.77735</v>
      </c>
      <c r="G216">
        <v>2.0036999999999998</v>
      </c>
      <c r="H216" s="15"/>
      <c r="I216" s="11">
        <f t="shared" si="31"/>
        <v>33.300524934383205</v>
      </c>
      <c r="J216" s="10">
        <f t="shared" si="32"/>
        <v>-29.480524934383205</v>
      </c>
      <c r="K216" s="6">
        <v>117</v>
      </c>
      <c r="L216" s="10">
        <v>3576.4435695537995</v>
      </c>
      <c r="M216" s="10">
        <v>1815.8136482939685</v>
      </c>
      <c r="N216" s="10">
        <v>14.430227471566054</v>
      </c>
      <c r="O216" s="10">
        <v>9.1491797899517451</v>
      </c>
      <c r="P216" s="10">
        <v>9.6835811446557454</v>
      </c>
      <c r="Q216" s="10">
        <v>0.20710248256052521</v>
      </c>
      <c r="R216" s="10">
        <v>2.1386972388290735</v>
      </c>
      <c r="S216" s="10">
        <v>37.111205187777777</v>
      </c>
      <c r="T216" s="14" t="s">
        <v>153</v>
      </c>
      <c r="U216" s="6">
        <v>5</v>
      </c>
      <c r="V216" s="14" t="s">
        <v>151</v>
      </c>
      <c r="W216" s="6">
        <v>4</v>
      </c>
      <c r="X216" s="14" t="s">
        <v>33</v>
      </c>
      <c r="Y216" s="6">
        <v>3</v>
      </c>
      <c r="Z216" s="14" t="s">
        <v>33</v>
      </c>
      <c r="AA216" s="9">
        <v>3</v>
      </c>
      <c r="AB216" s="7">
        <v>40.747117256518223</v>
      </c>
      <c r="AC216" s="6">
        <v>52.745951131371605</v>
      </c>
      <c r="AD216" s="13">
        <v>6.5069316121101703</v>
      </c>
      <c r="AE216" s="8">
        <v>968.35811446557454</v>
      </c>
      <c r="AF216" s="6">
        <v>910.05887482286209</v>
      </c>
      <c r="AG216" s="6">
        <v>601.26858584918091</v>
      </c>
      <c r="AH216" s="6">
        <v>466.5801130192126</v>
      </c>
      <c r="AI216" s="6">
        <v>4.6757436342298515</v>
      </c>
      <c r="AJ216" s="6"/>
      <c r="AK216" s="6"/>
      <c r="AL216" s="6"/>
      <c r="AM216" s="6"/>
      <c r="AN216" s="6">
        <v>4.5745898949758725</v>
      </c>
      <c r="AO216" s="6">
        <v>2.7967468739818293</v>
      </c>
      <c r="AP216" s="6">
        <v>4.8101486867934469</v>
      </c>
      <c r="AQ216" s="6">
        <v>114.66</v>
      </c>
      <c r="AR216" s="6"/>
      <c r="AS216" s="6"/>
      <c r="AT216" s="6">
        <v>2.7718641831427488</v>
      </c>
      <c r="AU216" s="6">
        <v>1</v>
      </c>
      <c r="AV216" s="10"/>
      <c r="AW216" s="13">
        <v>136.50883122342933</v>
      </c>
      <c r="AX216" s="1" t="s">
        <v>150</v>
      </c>
      <c r="AY216" s="17">
        <v>29.480524934383201</v>
      </c>
      <c r="AZ216" s="12">
        <v>0</v>
      </c>
      <c r="BA216" s="12">
        <v>100</v>
      </c>
      <c r="BB216" s="12">
        <v>0</v>
      </c>
      <c r="BC216" s="12">
        <v>100</v>
      </c>
      <c r="BD216" s="12">
        <v>0</v>
      </c>
      <c r="BE216" s="12">
        <v>0</v>
      </c>
      <c r="BF216" s="18">
        <v>40.747117256518223</v>
      </c>
      <c r="BG216" s="18">
        <v>52.745951131371605</v>
      </c>
      <c r="BH216" s="18">
        <v>6.5069316121101703</v>
      </c>
      <c r="BI216" s="15"/>
      <c r="BJ216" s="19">
        <f t="shared" ca="1" si="33"/>
        <v>1</v>
      </c>
      <c r="BK216" s="18">
        <f t="shared" ca="1" si="34"/>
        <v>8.6962220680485114</v>
      </c>
      <c r="BL216" s="17">
        <f t="shared" si="35"/>
        <v>2.6230912757808049</v>
      </c>
      <c r="BM216" s="17">
        <f t="shared" ca="1" si="36"/>
        <v>3.0149621678422895</v>
      </c>
      <c r="BN216" s="16">
        <f t="shared" si="37"/>
        <v>2.9494742167964412</v>
      </c>
      <c r="BO216" s="15"/>
      <c r="BP216" s="2"/>
    </row>
    <row r="217" spans="1:68" x14ac:dyDescent="0.2">
      <c r="A217">
        <v>10.199999999999999</v>
      </c>
      <c r="B217">
        <v>2.2999999999999998</v>
      </c>
      <c r="C217">
        <v>0.19871</v>
      </c>
      <c r="D217">
        <v>-0.13006999999999999</v>
      </c>
      <c r="E217">
        <v>6.7739999999999995E-2</v>
      </c>
      <c r="F217">
        <v>1.77565</v>
      </c>
      <c r="G217">
        <v>2.0051000000000001</v>
      </c>
      <c r="H217" s="15"/>
      <c r="I217" s="11">
        <f t="shared" si="31"/>
        <v>33.464566929133852</v>
      </c>
      <c r="J217" s="10">
        <f t="shared" si="32"/>
        <v>-29.644566929133852</v>
      </c>
      <c r="K217" s="6">
        <v>117</v>
      </c>
      <c r="L217" s="10">
        <v>3595.6364829396252</v>
      </c>
      <c r="M217" s="10">
        <v>1824.7703412073538</v>
      </c>
      <c r="N217" s="10">
        <v>14.501312335958001</v>
      </c>
      <c r="O217" s="10">
        <v>9.4999554924779996</v>
      </c>
      <c r="P217" s="10">
        <v>10.050164116168988</v>
      </c>
      <c r="Q217" s="10">
        <v>0.17306109971276173</v>
      </c>
      <c r="R217" s="10">
        <v>1.7219728724064929</v>
      </c>
      <c r="S217" s="10">
        <v>38.208932200763059</v>
      </c>
      <c r="T217" s="14" t="s">
        <v>153</v>
      </c>
      <c r="U217" s="6">
        <v>5</v>
      </c>
      <c r="V217" s="14" t="s">
        <v>151</v>
      </c>
      <c r="W217" s="6">
        <v>4</v>
      </c>
      <c r="X217" s="14" t="s">
        <v>151</v>
      </c>
      <c r="Y217" s="6">
        <v>4</v>
      </c>
      <c r="Z217" s="14" t="s">
        <v>119</v>
      </c>
      <c r="AA217" s="9">
        <v>4</v>
      </c>
      <c r="AB217" s="7">
        <v>30.992810574202039</v>
      </c>
      <c r="AC217" s="6">
        <v>58.83206771977585</v>
      </c>
      <c r="AD217" s="13">
        <v>10.175121706022111</v>
      </c>
      <c r="AE217" s="8">
        <v>1005.0164116168987</v>
      </c>
      <c r="AF217" s="6">
        <v>952.05728833113619</v>
      </c>
      <c r="AG217" s="6">
        <v>628.7623087126741</v>
      </c>
      <c r="AH217" s="6">
        <v>487.6996086474183</v>
      </c>
      <c r="AI217" s="6">
        <v>5.8072924145574909</v>
      </c>
      <c r="AJ217" s="6"/>
      <c r="AK217" s="6"/>
      <c r="AL217" s="6"/>
      <c r="AM217" s="6"/>
      <c r="AN217" s="6">
        <v>4.7499777462389998</v>
      </c>
      <c r="AO217" s="6">
        <v>2.8061927781953382</v>
      </c>
      <c r="AP217" s="6">
        <v>5.0300984697013931</v>
      </c>
      <c r="AQ217" s="6">
        <v>114.66</v>
      </c>
      <c r="AR217" s="6"/>
      <c r="AS217" s="6"/>
      <c r="AT217" s="6">
        <v>2.88820290651209</v>
      </c>
      <c r="AU217" s="6">
        <v>1</v>
      </c>
      <c r="AV217" s="10"/>
      <c r="AW217" s="13">
        <v>142.80859324967042</v>
      </c>
      <c r="AX217" s="1" t="s">
        <v>150</v>
      </c>
      <c r="AY217" s="17">
        <v>29.644566929133902</v>
      </c>
      <c r="AZ217" s="12">
        <v>0</v>
      </c>
      <c r="BA217" s="12">
        <v>100</v>
      </c>
      <c r="BB217" s="12">
        <v>0</v>
      </c>
      <c r="BC217" s="12">
        <v>0</v>
      </c>
      <c r="BD217" s="12">
        <v>100</v>
      </c>
      <c r="BE217" s="12">
        <v>0</v>
      </c>
      <c r="BF217" s="18">
        <v>30.992810574202039</v>
      </c>
      <c r="BG217" s="18">
        <v>58.83206771977585</v>
      </c>
      <c r="BH217" s="18">
        <v>10.175121706022111</v>
      </c>
      <c r="BI217" s="15"/>
      <c r="BJ217" s="19">
        <f t="shared" ca="1" si="33"/>
        <v>1</v>
      </c>
      <c r="BK217" s="18">
        <f t="shared" ca="1" si="34"/>
        <v>9.044804914177897</v>
      </c>
      <c r="BL217" s="17">
        <f t="shared" si="35"/>
        <v>2.0971139884399279</v>
      </c>
      <c r="BM217" s="17">
        <f t="shared" ca="1" si="36"/>
        <v>2.9486925012085696</v>
      </c>
      <c r="BN217" s="16">
        <f t="shared" si="37"/>
        <v>2.8871652740002358</v>
      </c>
      <c r="BO217" s="15"/>
      <c r="BP217" s="2"/>
    </row>
    <row r="218" spans="1:68" x14ac:dyDescent="0.2">
      <c r="A218">
        <v>10.25</v>
      </c>
      <c r="B218">
        <v>2.2999999999999998</v>
      </c>
      <c r="C218">
        <v>0.2009</v>
      </c>
      <c r="D218">
        <v>-0.12479</v>
      </c>
      <c r="E218">
        <v>7.0760000000000003E-2</v>
      </c>
      <c r="F218">
        <v>1.7740499999999999</v>
      </c>
      <c r="G218">
        <v>2.0061300000000002</v>
      </c>
      <c r="H218" s="15"/>
      <c r="I218" s="11">
        <f t="shared" si="31"/>
        <v>33.628608923884514</v>
      </c>
      <c r="J218" s="10">
        <f t="shared" si="32"/>
        <v>-29.808608923884513</v>
      </c>
      <c r="K218" s="6">
        <v>117</v>
      </c>
      <c r="L218" s="10">
        <v>3614.8293963254528</v>
      </c>
      <c r="M218" s="10">
        <v>1833.72703412074</v>
      </c>
      <c r="N218" s="10">
        <v>14.572397200349956</v>
      </c>
      <c r="O218" s="10">
        <v>10.077548566562585</v>
      </c>
      <c r="P218" s="10">
        <v>10.639400593263501</v>
      </c>
      <c r="Q218" s="10">
        <v>0.20981743947476414</v>
      </c>
      <c r="R218" s="10">
        <v>1.9720795136486662</v>
      </c>
      <c r="S218" s="10">
        <v>39.017501854230254</v>
      </c>
      <c r="T218" s="14" t="s">
        <v>153</v>
      </c>
      <c r="U218" s="6">
        <v>5</v>
      </c>
      <c r="V218" s="14" t="s">
        <v>151</v>
      </c>
      <c r="W218" s="6">
        <v>4</v>
      </c>
      <c r="X218" s="14" t="s">
        <v>33</v>
      </c>
      <c r="Y218" s="6">
        <v>3</v>
      </c>
      <c r="Z218" s="14" t="s">
        <v>119</v>
      </c>
      <c r="AA218" s="9">
        <v>4</v>
      </c>
      <c r="AB218" s="7">
        <v>34.510097028981853</v>
      </c>
      <c r="AC218" s="6">
        <v>56.864087083734304</v>
      </c>
      <c r="AD218" s="13">
        <v>8.6258158872838404</v>
      </c>
      <c r="AE218" s="8">
        <v>1063.9400593263501</v>
      </c>
      <c r="AF218" s="6">
        <v>1020.250231907795</v>
      </c>
      <c r="AG218" s="6">
        <v>672.95504449476255</v>
      </c>
      <c r="AH218" s="6">
        <v>502.87072430839476</v>
      </c>
      <c r="AI218" s="6">
        <v>5.0707894538686134</v>
      </c>
      <c r="AJ218" s="6"/>
      <c r="AK218" s="6"/>
      <c r="AL218" s="6"/>
      <c r="AM218" s="6"/>
      <c r="AN218" s="6">
        <v>5.0387742832812927</v>
      </c>
      <c r="AO218" s="6">
        <v>2.98300060162817</v>
      </c>
      <c r="AP218" s="6">
        <v>5.3836403559581001</v>
      </c>
      <c r="AQ218" s="6">
        <v>114.66</v>
      </c>
      <c r="AR218" s="6"/>
      <c r="AS218" s="6"/>
      <c r="AT218" s="6">
        <v>3.0865412257914633</v>
      </c>
      <c r="AU218" s="6">
        <v>1</v>
      </c>
      <c r="AV218" s="10"/>
      <c r="AW218" s="13">
        <v>153.03753478616923</v>
      </c>
      <c r="AX218" s="1" t="s">
        <v>150</v>
      </c>
      <c r="AY218" s="17">
        <v>29.808608923884499</v>
      </c>
      <c r="AZ218" s="12">
        <v>0</v>
      </c>
      <c r="BA218" s="12">
        <v>100</v>
      </c>
      <c r="BB218" s="12">
        <v>0</v>
      </c>
      <c r="BC218" s="12">
        <v>0</v>
      </c>
      <c r="BD218" s="12">
        <v>100</v>
      </c>
      <c r="BE218" s="12">
        <v>0</v>
      </c>
      <c r="BF218" s="18">
        <v>34.510097028981853</v>
      </c>
      <c r="BG218" s="18">
        <v>56.864087083734304</v>
      </c>
      <c r="BH218" s="18">
        <v>8.6258158872838404</v>
      </c>
      <c r="BI218" s="15"/>
      <c r="BJ218" s="19">
        <f t="shared" ca="1" si="33"/>
        <v>1</v>
      </c>
      <c r="BK218" s="18">
        <f t="shared" ca="1" si="34"/>
        <v>9.6328250942056428</v>
      </c>
      <c r="BL218" s="17">
        <f t="shared" si="35"/>
        <v>2.3756541503440665</v>
      </c>
      <c r="BM218" s="17">
        <f t="shared" ca="1" si="36"/>
        <v>2.9543095406803572</v>
      </c>
      <c r="BN218" s="16">
        <f t="shared" si="37"/>
        <v>2.8961938466684245</v>
      </c>
      <c r="BO218" s="15"/>
      <c r="BP218" s="2"/>
    </row>
    <row r="219" spans="1:68" x14ac:dyDescent="0.2">
      <c r="A219">
        <v>10.3</v>
      </c>
      <c r="B219">
        <v>2.2999999999999998</v>
      </c>
      <c r="C219">
        <v>0.20541999999999999</v>
      </c>
      <c r="D219">
        <v>-0.10999</v>
      </c>
      <c r="E219">
        <v>7.1830000000000005E-2</v>
      </c>
      <c r="F219">
        <v>1.7709299999999999</v>
      </c>
      <c r="G219">
        <v>2.0091999999999999</v>
      </c>
      <c r="H219" s="15"/>
      <c r="I219" s="11">
        <f t="shared" si="31"/>
        <v>33.792650918635168</v>
      </c>
      <c r="J219" s="10">
        <f t="shared" si="32"/>
        <v>-29.972650918635168</v>
      </c>
      <c r="K219" s="6">
        <v>117</v>
      </c>
      <c r="L219" s="10">
        <v>3634.0223097112794</v>
      </c>
      <c r="M219" s="10">
        <v>1842.6837270341257</v>
      </c>
      <c r="N219" s="10">
        <v>14.643482064741907</v>
      </c>
      <c r="O219" s="10">
        <v>11.269658472892418</v>
      </c>
      <c r="P219" s="10">
        <v>11.835635811255791</v>
      </c>
      <c r="Q219" s="10">
        <v>0.31284657365613461</v>
      </c>
      <c r="R219" s="10">
        <v>2.6432595480727352</v>
      </c>
      <c r="S219" s="10">
        <v>39.303981830789823</v>
      </c>
      <c r="T219" s="14" t="s">
        <v>153</v>
      </c>
      <c r="U219" s="6">
        <v>4</v>
      </c>
      <c r="V219" s="14" t="s">
        <v>151</v>
      </c>
      <c r="W219" s="6">
        <v>4</v>
      </c>
      <c r="X219" s="14" t="s">
        <v>33</v>
      </c>
      <c r="Y219" s="6">
        <v>3</v>
      </c>
      <c r="Z219" s="14" t="s">
        <v>33</v>
      </c>
      <c r="AA219" s="9">
        <v>3</v>
      </c>
      <c r="AB219" s="7">
        <v>46.246498049664751</v>
      </c>
      <c r="AC219" s="6">
        <v>48.595132741928381</v>
      </c>
      <c r="AD219" s="13">
        <v>5.1583692084068646</v>
      </c>
      <c r="AE219" s="8">
        <v>1183.5635811255793</v>
      </c>
      <c r="AF219" s="6">
        <v>1159.8547920606629</v>
      </c>
      <c r="AG219" s="6">
        <v>762.67268584418434</v>
      </c>
      <c r="AH219" s="6">
        <v>507.30170947298569</v>
      </c>
      <c r="AI219" s="6">
        <v>3.7832077471511427</v>
      </c>
      <c r="AJ219" s="6"/>
      <c r="AK219" s="6"/>
      <c r="AL219" s="6"/>
      <c r="AM219" s="6"/>
      <c r="AN219" s="6">
        <v>7.5131056485949452</v>
      </c>
      <c r="AO219" s="6">
        <v>3.3657349240527163</v>
      </c>
      <c r="AP219" s="6">
        <v>6.1013814867534748</v>
      </c>
      <c r="AQ219" s="6">
        <v>114.66</v>
      </c>
      <c r="AR219" s="6"/>
      <c r="AS219" s="6"/>
      <c r="AT219" s="6">
        <v>3.5096865905123278</v>
      </c>
      <c r="AU219" s="6">
        <v>1</v>
      </c>
      <c r="AV219" s="10"/>
      <c r="AW219" s="13">
        <v>173.97821880909945</v>
      </c>
      <c r="AX219" s="1" t="s">
        <v>150</v>
      </c>
      <c r="AY219" s="17">
        <v>29.9726509186352</v>
      </c>
      <c r="AZ219" s="12">
        <v>100</v>
      </c>
      <c r="BA219" s="12">
        <v>0</v>
      </c>
      <c r="BB219" s="12">
        <v>0</v>
      </c>
      <c r="BC219" s="12">
        <v>100</v>
      </c>
      <c r="BD219" s="12">
        <v>0</v>
      </c>
      <c r="BE219" s="12">
        <v>0</v>
      </c>
      <c r="BF219" s="18">
        <v>46.246498049664751</v>
      </c>
      <c r="BG219" s="18">
        <v>48.595132741928381</v>
      </c>
      <c r="BH219" s="18">
        <v>5.1583692084068646</v>
      </c>
      <c r="BI219" s="15"/>
      <c r="BJ219" s="19">
        <f t="shared" ca="1" si="33"/>
        <v>1</v>
      </c>
      <c r="BK219" s="18">
        <f t="shared" ca="1" si="34"/>
        <v>10.873949239813969</v>
      </c>
      <c r="BL219" s="17">
        <f t="shared" si="35"/>
        <v>3.1226499084011525</v>
      </c>
      <c r="BM219" s="17">
        <f t="shared" ca="1" si="36"/>
        <v>2.9769213798270631</v>
      </c>
      <c r="BN219" s="16">
        <f t="shared" si="37"/>
        <v>2.9263049569851836</v>
      </c>
      <c r="BO219" s="15"/>
      <c r="BP219" s="2"/>
    </row>
    <row r="220" spans="1:68" x14ac:dyDescent="0.2">
      <c r="A220">
        <v>10.35</v>
      </c>
      <c r="B220">
        <v>2.2999999999999998</v>
      </c>
      <c r="C220">
        <v>0.20599999999999999</v>
      </c>
      <c r="D220">
        <v>-8.8139999999999996E-2</v>
      </c>
      <c r="E220">
        <v>6.1629999999999997E-2</v>
      </c>
      <c r="F220">
        <v>1.7716499999999999</v>
      </c>
      <c r="G220">
        <v>2.0138500000000001</v>
      </c>
      <c r="H220" s="15"/>
      <c r="I220" s="11">
        <f t="shared" si="31"/>
        <v>33.956692913385822</v>
      </c>
      <c r="J220" s="10">
        <f t="shared" si="32"/>
        <v>-30.136692913385822</v>
      </c>
      <c r="K220" s="6">
        <v>117</v>
      </c>
      <c r="L220" s="10">
        <v>3653.215223097106</v>
      </c>
      <c r="M220" s="10">
        <v>1851.6404199475114</v>
      </c>
      <c r="N220" s="10">
        <v>14.714566929133857</v>
      </c>
      <c r="O220" s="10">
        <v>11.422628328129429</v>
      </c>
      <c r="P220" s="10">
        <v>11.949280265598345</v>
      </c>
      <c r="Q220" s="10">
        <v>0.46495377513336078</v>
      </c>
      <c r="R220" s="10">
        <v>3.891060924162522</v>
      </c>
      <c r="S220" s="10">
        <v>36.573051213119136</v>
      </c>
      <c r="T220" s="14" t="s">
        <v>33</v>
      </c>
      <c r="U220" s="6">
        <v>3</v>
      </c>
      <c r="V220" s="14" t="s">
        <v>33</v>
      </c>
      <c r="W220" s="6">
        <v>3</v>
      </c>
      <c r="X220" s="14" t="s">
        <v>33</v>
      </c>
      <c r="Y220" s="6">
        <v>3</v>
      </c>
      <c r="Z220" s="14" t="s">
        <v>33</v>
      </c>
      <c r="AA220" s="9">
        <v>3</v>
      </c>
      <c r="AB220" s="7">
        <v>76.50746273066305</v>
      </c>
      <c r="AC220" s="6">
        <v>21.38284970113358</v>
      </c>
      <c r="AD220" s="13">
        <v>2.1096875682033693</v>
      </c>
      <c r="AE220" s="8">
        <v>1194.9280265598345</v>
      </c>
      <c r="AF220" s="6">
        <v>1172.0957329606206</v>
      </c>
      <c r="AG220" s="6">
        <v>771.19601991987588</v>
      </c>
      <c r="AH220" s="6">
        <v>449.66024812769717</v>
      </c>
      <c r="AI220" s="6">
        <v>2.5699931702180461</v>
      </c>
      <c r="AJ220" s="6"/>
      <c r="AK220" s="6"/>
      <c r="AL220" s="6"/>
      <c r="AM220" s="6"/>
      <c r="AN220" s="6">
        <v>11.422628328129429</v>
      </c>
      <c r="AO220" s="6">
        <v>3.5846000244935645</v>
      </c>
      <c r="AP220" s="6">
        <v>6.1695681593590068</v>
      </c>
      <c r="AQ220" s="6">
        <v>111.47500000000001</v>
      </c>
      <c r="AR220" s="6"/>
      <c r="AS220" s="6"/>
      <c r="AT220" s="6">
        <v>3.5268418498030347</v>
      </c>
      <c r="AU220" s="6">
        <v>1</v>
      </c>
      <c r="AV220" s="10"/>
      <c r="AW220" s="13">
        <v>175.8143599440931</v>
      </c>
      <c r="AX220" s="1" t="s">
        <v>150</v>
      </c>
      <c r="AY220" s="17">
        <v>30.136692913385801</v>
      </c>
      <c r="AZ220" s="12">
        <v>100</v>
      </c>
      <c r="BA220" s="12">
        <v>0</v>
      </c>
      <c r="BB220" s="12">
        <v>0</v>
      </c>
      <c r="BC220" s="12">
        <v>100</v>
      </c>
      <c r="BD220" s="12">
        <v>0</v>
      </c>
      <c r="BE220" s="12">
        <v>0</v>
      </c>
      <c r="BF220" s="18">
        <v>76.50746273066305</v>
      </c>
      <c r="BG220" s="18">
        <v>21.38284970113358</v>
      </c>
      <c r="BH220" s="18">
        <v>2.1096875682033693</v>
      </c>
      <c r="BI220" s="15"/>
      <c r="BJ220" s="19">
        <f t="shared" ca="1" si="33"/>
        <v>1</v>
      </c>
      <c r="BK220" s="18">
        <f t="shared" ca="1" si="34"/>
        <v>10.933734806174453</v>
      </c>
      <c r="BL220" s="17">
        <f t="shared" si="35"/>
        <v>4.5931918478796812</v>
      </c>
      <c r="BM220" s="17">
        <f t="shared" ca="1" si="36"/>
        <v>3.0746124542496034</v>
      </c>
      <c r="BN220" s="16">
        <f t="shared" si="37"/>
        <v>3.0204133411151113</v>
      </c>
      <c r="BO220" s="15"/>
      <c r="BP220" s="2"/>
    </row>
    <row r="221" spans="1:68" x14ac:dyDescent="0.2">
      <c r="A221">
        <v>10.4</v>
      </c>
      <c r="B221">
        <v>2.2999999999999998</v>
      </c>
      <c r="C221">
        <v>0.20538000000000001</v>
      </c>
      <c r="D221">
        <v>-9.9070000000000005E-2</v>
      </c>
      <c r="E221">
        <v>5.0389999999999997E-2</v>
      </c>
      <c r="F221">
        <v>1.7705299999999999</v>
      </c>
      <c r="G221">
        <v>2.0141</v>
      </c>
      <c r="H221" s="15"/>
      <c r="I221" s="11">
        <f t="shared" si="31"/>
        <v>34.120734908136484</v>
      </c>
      <c r="J221" s="10">
        <f t="shared" si="32"/>
        <v>-30.300734908136484</v>
      </c>
      <c r="K221" s="6">
        <v>117</v>
      </c>
      <c r="L221" s="10">
        <v>3672.4081364829335</v>
      </c>
      <c r="M221" s="10">
        <v>1860.5971128608976</v>
      </c>
      <c r="N221" s="10">
        <v>14.78565179352581</v>
      </c>
      <c r="O221" s="10">
        <v>11.259108827703662</v>
      </c>
      <c r="P221" s="10">
        <v>11.742425715559468</v>
      </c>
      <c r="Q221" s="10">
        <v>0.38886536725482151</v>
      </c>
      <c r="R221" s="10">
        <v>3.3116272282612775</v>
      </c>
      <c r="S221" s="10">
        <v>33.563672767764388</v>
      </c>
      <c r="T221" s="14" t="s">
        <v>153</v>
      </c>
      <c r="U221" s="6">
        <v>4</v>
      </c>
      <c r="V221" s="14" t="s">
        <v>33</v>
      </c>
      <c r="W221" s="6">
        <v>3</v>
      </c>
      <c r="X221" s="14" t="s">
        <v>33</v>
      </c>
      <c r="Y221" s="6">
        <v>3</v>
      </c>
      <c r="Z221" s="14" t="s">
        <v>33</v>
      </c>
      <c r="AA221" s="9">
        <v>3</v>
      </c>
      <c r="AB221" s="7">
        <v>62.121413443567242</v>
      </c>
      <c r="AC221" s="6">
        <v>34.855972947335601</v>
      </c>
      <c r="AD221" s="13">
        <v>3.0226136090971605</v>
      </c>
      <c r="AE221" s="8">
        <v>1174.2425715559468</v>
      </c>
      <c r="AF221" s="6">
        <v>1146.6309086392334</v>
      </c>
      <c r="AG221" s="6">
        <v>755.68192866696018</v>
      </c>
      <c r="AH221" s="6">
        <v>386.29071718433647</v>
      </c>
      <c r="AI221" s="6">
        <v>3.01966354022592</v>
      </c>
      <c r="AJ221" s="6"/>
      <c r="AK221" s="6"/>
      <c r="AL221" s="6"/>
      <c r="AM221" s="6"/>
      <c r="AN221" s="6">
        <v>7.5060725518024407</v>
      </c>
      <c r="AO221" s="6">
        <v>3.459212692685572</v>
      </c>
      <c r="AP221" s="6">
        <v>6.0454554293356813</v>
      </c>
      <c r="AQ221" s="6">
        <v>114.66</v>
      </c>
      <c r="AR221" s="6"/>
      <c r="AS221" s="6"/>
      <c r="AT221" s="6">
        <v>3.4254317995094432</v>
      </c>
      <c r="AU221" s="6">
        <v>1</v>
      </c>
      <c r="AV221" s="10"/>
      <c r="AW221" s="13">
        <v>171.99463629588502</v>
      </c>
      <c r="AX221" s="1" t="s">
        <v>150</v>
      </c>
      <c r="AY221" s="17">
        <v>30.300734908136501</v>
      </c>
      <c r="AZ221" s="12">
        <v>100</v>
      </c>
      <c r="BA221" s="12">
        <v>0</v>
      </c>
      <c r="BB221" s="12">
        <v>0</v>
      </c>
      <c r="BC221" s="12">
        <v>100</v>
      </c>
      <c r="BD221" s="12">
        <v>0</v>
      </c>
      <c r="BE221" s="12">
        <v>0</v>
      </c>
      <c r="BF221" s="18">
        <v>62.121413443567242</v>
      </c>
      <c r="BG221" s="18">
        <v>34.855972947335601</v>
      </c>
      <c r="BH221" s="18">
        <v>3.0226136090971605</v>
      </c>
      <c r="BI221" s="15"/>
      <c r="BJ221" s="19">
        <f t="shared" ca="1" si="33"/>
        <v>1</v>
      </c>
      <c r="BK221" s="18">
        <f t="shared" ca="1" si="34"/>
        <v>10.648432784124838</v>
      </c>
      <c r="BL221" s="17">
        <f t="shared" si="35"/>
        <v>3.9254660464830451</v>
      </c>
      <c r="BM221" s="17">
        <f t="shared" ca="1" si="36"/>
        <v>3.042540806388756</v>
      </c>
      <c r="BN221" s="16">
        <f t="shared" si="37"/>
        <v>2.9851344261489832</v>
      </c>
      <c r="BO221" s="15"/>
      <c r="BP221" s="2"/>
    </row>
    <row r="222" spans="1:68" x14ac:dyDescent="0.2">
      <c r="A222">
        <v>10.45</v>
      </c>
      <c r="B222">
        <v>2.2999999999999998</v>
      </c>
      <c r="C222">
        <v>0.19875999999999999</v>
      </c>
      <c r="D222">
        <v>-0.11788999999999999</v>
      </c>
      <c r="E222">
        <v>5.8169999999999999E-2</v>
      </c>
      <c r="F222">
        <v>1.76945</v>
      </c>
      <c r="G222">
        <v>2.0154299999999998</v>
      </c>
      <c r="H222" s="15"/>
      <c r="I222" s="11">
        <f t="shared" si="31"/>
        <v>34.284776902887138</v>
      </c>
      <c r="J222" s="10">
        <f t="shared" si="32"/>
        <v>-30.464776902887138</v>
      </c>
      <c r="K222" s="6">
        <v>117</v>
      </c>
      <c r="L222" s="10">
        <v>3691.6010498687601</v>
      </c>
      <c r="M222" s="10">
        <v>1869.5538057742833</v>
      </c>
      <c r="N222" s="10">
        <v>14.856736657917757</v>
      </c>
      <c r="O222" s="10">
        <v>9.5131425489639465</v>
      </c>
      <c r="P222" s="10">
        <v>10.026454693580428</v>
      </c>
      <c r="Q222" s="10">
        <v>0.25785129257283557</v>
      </c>
      <c r="R222" s="10">
        <v>2.5717095469241817</v>
      </c>
      <c r="S222" s="10">
        <v>35.646676709477909</v>
      </c>
      <c r="T222" s="14" t="s">
        <v>153</v>
      </c>
      <c r="U222" s="6">
        <v>4</v>
      </c>
      <c r="V222" s="14" t="s">
        <v>33</v>
      </c>
      <c r="W222" s="6">
        <v>3</v>
      </c>
      <c r="X222" s="14" t="s">
        <v>33</v>
      </c>
      <c r="Y222" s="6">
        <v>3</v>
      </c>
      <c r="Z222" s="14" t="s">
        <v>33</v>
      </c>
      <c r="AA222" s="9">
        <v>3</v>
      </c>
      <c r="AB222" s="7">
        <v>49.441058923367798</v>
      </c>
      <c r="AC222" s="6">
        <v>46.00855466915587</v>
      </c>
      <c r="AD222" s="13">
        <v>4.5503864074763296</v>
      </c>
      <c r="AE222" s="8">
        <v>1002.6454693580429</v>
      </c>
      <c r="AF222" s="6">
        <v>943.62296997194483</v>
      </c>
      <c r="AG222" s="6">
        <v>626.9841020185321</v>
      </c>
      <c r="AH222" s="6">
        <v>427.67876677495167</v>
      </c>
      <c r="AI222" s="6">
        <v>3.8884640032387048</v>
      </c>
      <c r="AJ222" s="6"/>
      <c r="AK222" s="6"/>
      <c r="AL222" s="6"/>
      <c r="AM222" s="6"/>
      <c r="AN222" s="6">
        <v>6.3420950326426313</v>
      </c>
      <c r="AO222" s="6">
        <v>2.9654889551271637</v>
      </c>
      <c r="AP222" s="6">
        <v>5.0158728161482564</v>
      </c>
      <c r="AQ222" s="6">
        <v>114.66</v>
      </c>
      <c r="AR222" s="6"/>
      <c r="AS222" s="6"/>
      <c r="AT222" s="6">
        <v>2.7747255915509852</v>
      </c>
      <c r="AU222" s="6">
        <v>1</v>
      </c>
      <c r="AV222" s="10"/>
      <c r="AW222" s="13">
        <v>141.54344549579173</v>
      </c>
      <c r="AX222" s="1" t="s">
        <v>150</v>
      </c>
      <c r="AY222" s="17">
        <v>30.464776902887099</v>
      </c>
      <c r="AZ222" s="12">
        <v>100</v>
      </c>
      <c r="BA222" s="12">
        <v>0</v>
      </c>
      <c r="BB222" s="12">
        <v>0</v>
      </c>
      <c r="BC222" s="12">
        <v>100</v>
      </c>
      <c r="BD222" s="12">
        <v>0</v>
      </c>
      <c r="BE222" s="12">
        <v>0</v>
      </c>
      <c r="BF222" s="18">
        <v>49.441058923367798</v>
      </c>
      <c r="BG222" s="18">
        <v>46.00855466915587</v>
      </c>
      <c r="BH222" s="18">
        <v>4.5503864074763296</v>
      </c>
      <c r="BI222" s="15"/>
      <c r="BJ222" s="19">
        <f t="shared" ca="1" si="33"/>
        <v>1</v>
      </c>
      <c r="BK222" s="18">
        <f t="shared" ca="1" si="34"/>
        <v>8.751450900615291</v>
      </c>
      <c r="BL222" s="17">
        <f t="shared" si="35"/>
        <v>3.1519642226302746</v>
      </c>
      <c r="BM222" s="17">
        <f t="shared" ca="1" si="36"/>
        <v>3.0567794872439777</v>
      </c>
      <c r="BN222" s="16">
        <f t="shared" si="37"/>
        <v>2.9796727958305942</v>
      </c>
      <c r="BO222" s="15"/>
      <c r="BP222" s="2"/>
    </row>
    <row r="223" spans="1:68" x14ac:dyDescent="0.2">
      <c r="A223">
        <v>10.5</v>
      </c>
      <c r="B223">
        <v>2.2999999999999998</v>
      </c>
      <c r="C223">
        <v>0.19600999999999999</v>
      </c>
      <c r="D223">
        <v>-0.12822</v>
      </c>
      <c r="E223">
        <v>6.0690000000000001E-2</v>
      </c>
      <c r="F223">
        <v>1.7681500000000001</v>
      </c>
      <c r="G223">
        <v>2.0125799999999998</v>
      </c>
      <c r="H223" s="15"/>
      <c r="I223" s="11">
        <f t="shared" si="31"/>
        <v>34.448818897637793</v>
      </c>
      <c r="J223" s="10">
        <f t="shared" si="32"/>
        <v>-30.628818897637792</v>
      </c>
      <c r="K223" s="6">
        <v>117</v>
      </c>
      <c r="L223" s="10">
        <v>3710.7939632545867</v>
      </c>
      <c r="M223" s="10">
        <v>1878.510498687669</v>
      </c>
      <c r="N223" s="10">
        <v>14.927821522309708</v>
      </c>
      <c r="O223" s="10">
        <v>8.7878544422367266</v>
      </c>
      <c r="P223" s="10">
        <v>9.3108822741330162</v>
      </c>
      <c r="Q223" s="10">
        <v>0.18593974148543296</v>
      </c>
      <c r="R223" s="10">
        <v>1.9970152775102803</v>
      </c>
      <c r="S223" s="10">
        <v>36.321377215020085</v>
      </c>
      <c r="T223" s="14" t="s">
        <v>153</v>
      </c>
      <c r="U223" s="6">
        <v>5</v>
      </c>
      <c r="V223" s="14" t="s">
        <v>151</v>
      </c>
      <c r="W223" s="6">
        <v>4</v>
      </c>
      <c r="X223" s="14" t="s">
        <v>33</v>
      </c>
      <c r="Y223" s="6">
        <v>3</v>
      </c>
      <c r="Z223" s="14" t="s">
        <v>33</v>
      </c>
      <c r="AA223" s="9">
        <v>3</v>
      </c>
      <c r="AB223" s="7">
        <v>38.744978622050546</v>
      </c>
      <c r="AC223" s="6">
        <v>54.144601421236565</v>
      </c>
      <c r="AD223" s="13">
        <v>7.1104199567128887</v>
      </c>
      <c r="AE223" s="8">
        <v>931.08822741330164</v>
      </c>
      <c r="AF223" s="6">
        <v>858.30898454367127</v>
      </c>
      <c r="AG223" s="6">
        <v>573.31617055997617</v>
      </c>
      <c r="AH223" s="6">
        <v>440.09600282147062</v>
      </c>
      <c r="AI223" s="6">
        <v>5.0074729585780657</v>
      </c>
      <c r="AJ223" s="6"/>
      <c r="AK223" s="6"/>
      <c r="AL223" s="6"/>
      <c r="AM223" s="6"/>
      <c r="AN223" s="6">
        <v>4.3939272211183633</v>
      </c>
      <c r="AO223" s="6">
        <v>2.7192908002376392</v>
      </c>
      <c r="AP223" s="6">
        <v>4.5865293644798095</v>
      </c>
      <c r="AQ223" s="6">
        <v>114.66</v>
      </c>
      <c r="AR223" s="6"/>
      <c r="AS223" s="6"/>
      <c r="AT223" s="6">
        <v>2.4967999514266492</v>
      </c>
      <c r="AU223" s="6">
        <v>1</v>
      </c>
      <c r="AV223" s="10"/>
      <c r="AW223" s="13">
        <v>128.74634768155067</v>
      </c>
      <c r="AX223" s="1" t="s">
        <v>150</v>
      </c>
      <c r="AY223" s="17">
        <v>30.6288188976378</v>
      </c>
      <c r="AZ223" s="12">
        <v>0</v>
      </c>
      <c r="BA223" s="12">
        <v>100</v>
      </c>
      <c r="BB223" s="12">
        <v>0</v>
      </c>
      <c r="BC223" s="12">
        <v>100</v>
      </c>
      <c r="BD223" s="12">
        <v>0</v>
      </c>
      <c r="BE223" s="12">
        <v>0</v>
      </c>
      <c r="BF223" s="18">
        <v>38.744978622050546</v>
      </c>
      <c r="BG223" s="18">
        <v>54.144601421236565</v>
      </c>
      <c r="BH223" s="18">
        <v>7.1104199567128887</v>
      </c>
      <c r="BI223" s="15"/>
      <c r="BJ223" s="19">
        <f t="shared" ca="1" si="33"/>
        <v>1</v>
      </c>
      <c r="BK223" s="18">
        <f t="shared" ca="1" si="34"/>
        <v>7.9376562417022845</v>
      </c>
      <c r="BL223" s="17">
        <f t="shared" si="35"/>
        <v>2.4939991722918449</v>
      </c>
      <c r="BM223" s="17">
        <f t="shared" ca="1" si="36"/>
        <v>3.0365828494128713</v>
      </c>
      <c r="BN223" s="16">
        <f t="shared" si="37"/>
        <v>2.9485296662000593</v>
      </c>
      <c r="BO223" s="15"/>
      <c r="BP223" s="2"/>
    </row>
    <row r="224" spans="1:68" x14ac:dyDescent="0.2">
      <c r="A224">
        <v>10.55</v>
      </c>
      <c r="B224">
        <v>2.2999999999999998</v>
      </c>
      <c r="C224">
        <v>0.19338</v>
      </c>
      <c r="D224">
        <v>-0.13477</v>
      </c>
      <c r="E224">
        <v>6.5409999999999996E-2</v>
      </c>
      <c r="F224">
        <v>1.7671300000000001</v>
      </c>
      <c r="G224">
        <v>2.0113300000000001</v>
      </c>
      <c r="H224" s="15"/>
      <c r="I224" s="11">
        <f t="shared" si="31"/>
        <v>34.612860892388454</v>
      </c>
      <c r="J224" s="10">
        <f t="shared" si="32"/>
        <v>-30.792860892388454</v>
      </c>
      <c r="K224" s="6">
        <v>117</v>
      </c>
      <c r="L224" s="10">
        <v>3729.9868766404143</v>
      </c>
      <c r="M224" s="10">
        <v>1887.4671916010552</v>
      </c>
      <c r="N224" s="10">
        <v>14.998906386701663</v>
      </c>
      <c r="O224" s="10">
        <v>8.094215271075786</v>
      </c>
      <c r="P224" s="10">
        <v>8.6354407394644124</v>
      </c>
      <c r="Q224" s="10">
        <v>0.14034238818219127</v>
      </c>
      <c r="R224" s="10">
        <v>1.6251907970466322</v>
      </c>
      <c r="S224" s="10">
        <v>37.585101971432401</v>
      </c>
      <c r="T224" s="14" t="s">
        <v>153</v>
      </c>
      <c r="U224" s="6">
        <v>5</v>
      </c>
      <c r="V224" s="14" t="s">
        <v>151</v>
      </c>
      <c r="W224" s="6">
        <v>4</v>
      </c>
      <c r="X224" s="14" t="s">
        <v>33</v>
      </c>
      <c r="Y224" s="6">
        <v>3</v>
      </c>
      <c r="Z224" s="14" t="s">
        <v>119</v>
      </c>
      <c r="AA224" s="9">
        <v>4</v>
      </c>
      <c r="AB224" s="7">
        <v>33.306425904910128</v>
      </c>
      <c r="AC224" s="6">
        <v>57.570079478288278</v>
      </c>
      <c r="AD224" s="13">
        <v>9.1234946168015973</v>
      </c>
      <c r="AE224" s="8">
        <v>863.54407394644136</v>
      </c>
      <c r="AF224" s="6">
        <v>777.71627967761037</v>
      </c>
      <c r="AG224" s="6">
        <v>522.65805545983085</v>
      </c>
      <c r="AH224" s="6">
        <v>464.63030917160381</v>
      </c>
      <c r="AI224" s="6">
        <v>6.1531236936441172</v>
      </c>
      <c r="AJ224" s="6"/>
      <c r="AK224" s="6"/>
      <c r="AL224" s="6"/>
      <c r="AM224" s="6"/>
      <c r="AN224" s="6">
        <v>4.047107635537893</v>
      </c>
      <c r="AO224" s="6">
        <v>2.5123402496232741</v>
      </c>
      <c r="AP224" s="6">
        <v>4.1812644436786472</v>
      </c>
      <c r="AQ224" s="6">
        <v>114.66</v>
      </c>
      <c r="AR224" s="6"/>
      <c r="AS224" s="6"/>
      <c r="AT224" s="6">
        <v>2.237749454055681</v>
      </c>
      <c r="AU224" s="6">
        <v>1</v>
      </c>
      <c r="AV224" s="10"/>
      <c r="AW224" s="13">
        <v>116.65744195164154</v>
      </c>
      <c r="AX224" s="1" t="s">
        <v>150</v>
      </c>
      <c r="AY224" s="17">
        <v>30.7928608923885</v>
      </c>
      <c r="AZ224" s="12">
        <v>0</v>
      </c>
      <c r="BA224" s="12">
        <v>100</v>
      </c>
      <c r="BB224" s="12">
        <v>0</v>
      </c>
      <c r="BC224" s="12">
        <v>0</v>
      </c>
      <c r="BD224" s="12">
        <v>100</v>
      </c>
      <c r="BE224" s="12">
        <v>0</v>
      </c>
      <c r="BF224" s="18">
        <v>33.306425904910128</v>
      </c>
      <c r="BG224" s="18">
        <v>57.570079478288278</v>
      </c>
      <c r="BH224" s="18">
        <v>9.1234946168015973</v>
      </c>
      <c r="BI224" s="15"/>
      <c r="BJ224" s="19">
        <f t="shared" ca="1" si="33"/>
        <v>1</v>
      </c>
      <c r="BK224" s="18">
        <f t="shared" ca="1" si="34"/>
        <v>7.1741085951286223</v>
      </c>
      <c r="BL224" s="17">
        <f t="shared" si="35"/>
        <v>2.0728673001926095</v>
      </c>
      <c r="BM224" s="17">
        <f t="shared" ca="1" si="36"/>
        <v>3.0323689100447311</v>
      </c>
      <c r="BN224" s="16">
        <f t="shared" si="37"/>
        <v>2.9319068159468773</v>
      </c>
      <c r="BO224" s="15"/>
      <c r="BP224" s="2"/>
    </row>
    <row r="225" spans="1:68" x14ac:dyDescent="0.2">
      <c r="A225">
        <v>10.6</v>
      </c>
      <c r="B225">
        <v>2.2999999999999998</v>
      </c>
      <c r="C225">
        <v>0.19191</v>
      </c>
      <c r="D225">
        <v>-0.13591</v>
      </c>
      <c r="E225">
        <v>6.7659999999999998E-2</v>
      </c>
      <c r="F225">
        <v>1.7669999999999999</v>
      </c>
      <c r="G225">
        <v>2.0135999999999998</v>
      </c>
      <c r="H225" s="15"/>
      <c r="I225" s="11">
        <f t="shared" si="31"/>
        <v>34.776902887139101</v>
      </c>
      <c r="J225" s="10">
        <f t="shared" si="32"/>
        <v>-30.956902887139101</v>
      </c>
      <c r="K225" s="6">
        <v>117</v>
      </c>
      <c r="L225" s="10">
        <v>3749.17979002624</v>
      </c>
      <c r="M225" s="10">
        <v>1896.4238845144405</v>
      </c>
      <c r="N225" s="10">
        <v>15.06999125109361</v>
      </c>
      <c r="O225" s="10">
        <v>7.7065158103888702</v>
      </c>
      <c r="P225" s="10">
        <v>8.2564159995630391</v>
      </c>
      <c r="Q225" s="10">
        <v>0.13240636027903166</v>
      </c>
      <c r="R225" s="10">
        <v>1.6036784033900315</v>
      </c>
      <c r="S225" s="10">
        <v>38.187513137095038</v>
      </c>
      <c r="T225" s="14" t="s">
        <v>153</v>
      </c>
      <c r="U225" s="6">
        <v>5</v>
      </c>
      <c r="V225" s="14" t="s">
        <v>151</v>
      </c>
      <c r="W225" s="6">
        <v>4</v>
      </c>
      <c r="X225" s="14" t="s">
        <v>33</v>
      </c>
      <c r="Y225" s="6">
        <v>3</v>
      </c>
      <c r="Z225" s="14" t="s">
        <v>33</v>
      </c>
      <c r="AA225" s="9">
        <v>3</v>
      </c>
      <c r="AB225" s="7">
        <v>34.234792748777267</v>
      </c>
      <c r="AC225" s="6">
        <v>57.02837952956834</v>
      </c>
      <c r="AD225" s="13">
        <v>8.7368277216543966</v>
      </c>
      <c r="AE225" s="8">
        <v>825.64159995630393</v>
      </c>
      <c r="AF225" s="6">
        <v>731.99613890181206</v>
      </c>
      <c r="AG225" s="6">
        <v>494.23119996722789</v>
      </c>
      <c r="AH225" s="6">
        <v>475.56045022631508</v>
      </c>
      <c r="AI225" s="6">
        <v>6.2356641948042091</v>
      </c>
      <c r="AJ225" s="6"/>
      <c r="AK225" s="6"/>
      <c r="AL225" s="6"/>
      <c r="AM225" s="6"/>
      <c r="AN225" s="6">
        <v>3.8532579051944351</v>
      </c>
      <c r="AO225" s="6">
        <v>2.4308600390816095</v>
      </c>
      <c r="AP225" s="6">
        <v>3.9538495997378234</v>
      </c>
      <c r="AQ225" s="6">
        <v>114.66</v>
      </c>
      <c r="AR225" s="6"/>
      <c r="AS225" s="6"/>
      <c r="AT225" s="6">
        <v>2.0873226394694711</v>
      </c>
      <c r="AU225" s="6">
        <v>1</v>
      </c>
      <c r="AV225" s="10"/>
      <c r="AW225" s="13">
        <v>109.79942083527182</v>
      </c>
      <c r="AX225" s="1" t="s">
        <v>150</v>
      </c>
      <c r="AY225" s="17">
        <v>30.956902887139101</v>
      </c>
      <c r="AZ225" s="12">
        <v>0</v>
      </c>
      <c r="BA225" s="12">
        <v>100</v>
      </c>
      <c r="BB225" s="12">
        <v>0</v>
      </c>
      <c r="BC225" s="12">
        <v>100</v>
      </c>
      <c r="BD225" s="12">
        <v>0</v>
      </c>
      <c r="BE225" s="12">
        <v>0</v>
      </c>
      <c r="BF225" s="18">
        <v>34.234792748777267</v>
      </c>
      <c r="BG225" s="18">
        <v>57.02837952956834</v>
      </c>
      <c r="BH225" s="18">
        <v>8.7368277216543966</v>
      </c>
      <c r="BI225" s="15"/>
      <c r="BJ225" s="19">
        <f t="shared" ca="1" si="33"/>
        <v>1</v>
      </c>
      <c r="BK225" s="18">
        <f t="shared" ca="1" si="34"/>
        <v>6.7303793805401462</v>
      </c>
      <c r="BL225" s="17">
        <f t="shared" si="35"/>
        <v>2.0747409614409995</v>
      </c>
      <c r="BM225" s="17">
        <f t="shared" ca="1" si="36"/>
        <v>3.056503397031388</v>
      </c>
      <c r="BN225" s="16">
        <f t="shared" si="37"/>
        <v>2.9461322528245191</v>
      </c>
      <c r="BO225" s="15"/>
      <c r="BP225" s="2"/>
    </row>
    <row r="226" spans="1:68" x14ac:dyDescent="0.2">
      <c r="A226">
        <v>10.65</v>
      </c>
      <c r="B226">
        <v>0.4</v>
      </c>
      <c r="C226">
        <v>0.19206000000000001</v>
      </c>
      <c r="D226">
        <v>-0.13482</v>
      </c>
      <c r="E226">
        <v>7.0069999999999993E-2</v>
      </c>
      <c r="F226">
        <v>1.7673000000000001</v>
      </c>
      <c r="G226">
        <v>2.0121500000000001</v>
      </c>
      <c r="H226" s="15"/>
      <c r="I226" s="11">
        <f t="shared" si="31"/>
        <v>34.940944881889763</v>
      </c>
      <c r="J226" s="10">
        <f t="shared" si="32"/>
        <v>-31.120944881889763</v>
      </c>
      <c r="K226" s="6">
        <v>117</v>
      </c>
      <c r="L226" s="10">
        <v>3768.3727034120675</v>
      </c>
      <c r="M226" s="10">
        <v>1905.3805774278267</v>
      </c>
      <c r="N226" s="10">
        <v>15.141076115485564</v>
      </c>
      <c r="O226" s="10">
        <v>7.7460769798467233</v>
      </c>
      <c r="P226" s="10">
        <v>8.3052687588400715</v>
      </c>
      <c r="Q226" s="10">
        <v>0.13999431678292995</v>
      </c>
      <c r="R226" s="10">
        <v>1.6856085076587191</v>
      </c>
      <c r="S226" s="10">
        <v>38.832762430093709</v>
      </c>
      <c r="T226" s="14" t="s">
        <v>153</v>
      </c>
      <c r="U226" s="6">
        <v>5</v>
      </c>
      <c r="V226" s="14" t="s">
        <v>33</v>
      </c>
      <c r="W226" s="6">
        <v>3</v>
      </c>
      <c r="X226" s="14" t="s">
        <v>33</v>
      </c>
      <c r="Y226" s="6">
        <v>3</v>
      </c>
      <c r="Z226" s="14" t="s">
        <v>33</v>
      </c>
      <c r="AA226" s="9">
        <v>3</v>
      </c>
      <c r="AB226" s="7">
        <v>35.829791863075194</v>
      </c>
      <c r="AC226" s="6">
        <v>56.054314083061733</v>
      </c>
      <c r="AD226" s="13">
        <v>8.1158940538630731</v>
      </c>
      <c r="AE226" s="8">
        <v>830.52687588400715</v>
      </c>
      <c r="AF226" s="6">
        <v>736.61452744112</v>
      </c>
      <c r="AG226" s="6">
        <v>497.89515691300539</v>
      </c>
      <c r="AH226" s="6">
        <v>487.37183275765329</v>
      </c>
      <c r="AI226" s="6">
        <v>5.9325756571375088</v>
      </c>
      <c r="AJ226" s="6"/>
      <c r="AK226" s="6"/>
      <c r="AL226" s="6"/>
      <c r="AM226" s="6"/>
      <c r="AN226" s="6">
        <v>3.8730384899233616</v>
      </c>
      <c r="AO226" s="6">
        <v>2.4593334060926377</v>
      </c>
      <c r="AP226" s="6">
        <v>3.9831612553040427</v>
      </c>
      <c r="AQ226" s="6">
        <v>114.66</v>
      </c>
      <c r="AR226" s="6"/>
      <c r="AS226" s="6"/>
      <c r="AT226" s="6">
        <v>2.0887115188851304</v>
      </c>
      <c r="AU226" s="6">
        <v>1</v>
      </c>
      <c r="AV226" s="10"/>
      <c r="AW226" s="13">
        <v>110.492179116168</v>
      </c>
      <c r="AX226" s="1" t="s">
        <v>150</v>
      </c>
      <c r="AY226" s="17">
        <v>31.120944881889798</v>
      </c>
      <c r="AZ226" s="12">
        <v>0</v>
      </c>
      <c r="BA226" s="12">
        <v>100</v>
      </c>
      <c r="BB226" s="12">
        <v>0</v>
      </c>
      <c r="BC226" s="12">
        <v>100</v>
      </c>
      <c r="BD226" s="12">
        <v>0</v>
      </c>
      <c r="BE226" s="12">
        <v>0</v>
      </c>
      <c r="BF226" s="18">
        <v>35.829791863075194</v>
      </c>
      <c r="BG226" s="18">
        <v>56.054314083061733</v>
      </c>
      <c r="BH226" s="18">
        <v>8.1158940538630731</v>
      </c>
      <c r="BI226" s="15"/>
      <c r="BJ226" s="19">
        <f t="shared" ca="1" si="33"/>
        <v>1</v>
      </c>
      <c r="BK226" s="18">
        <f t="shared" ca="1" si="34"/>
        <v>6.7399473713563234</v>
      </c>
      <c r="BL226" s="17">
        <f t="shared" si="35"/>
        <v>2.1802292496260689</v>
      </c>
      <c r="BM226" s="17">
        <f t="shared" ca="1" si="36"/>
        <v>3.066859052003517</v>
      </c>
      <c r="BN226" s="16">
        <f t="shared" si="37"/>
        <v>2.9544262719405623</v>
      </c>
      <c r="BO226" s="15"/>
      <c r="BP226" s="2"/>
    </row>
    <row r="227" spans="1:68" x14ac:dyDescent="0.2">
      <c r="A227">
        <v>10.7</v>
      </c>
      <c r="B227">
        <v>2.2999999999999998</v>
      </c>
      <c r="C227">
        <v>0.19374</v>
      </c>
      <c r="D227">
        <v>-0.13220999999999999</v>
      </c>
      <c r="E227">
        <v>7.4950000000000003E-2</v>
      </c>
      <c r="F227">
        <v>1.7657799999999999</v>
      </c>
      <c r="G227">
        <v>2.0118</v>
      </c>
      <c r="H227" s="15"/>
      <c r="I227" s="11">
        <f t="shared" si="31"/>
        <v>35.104986876640417</v>
      </c>
      <c r="J227" s="10">
        <f t="shared" si="32"/>
        <v>-31.284986876640417</v>
      </c>
      <c r="K227" s="6">
        <v>117</v>
      </c>
      <c r="L227" s="10">
        <v>3787.5656167978941</v>
      </c>
      <c r="M227" s="10">
        <v>1914.3372703412124</v>
      </c>
      <c r="N227" s="10">
        <v>15.212160979877515</v>
      </c>
      <c r="O227" s="10">
        <v>8.1891620777746201</v>
      </c>
      <c r="P227" s="10">
        <v>8.7671683622939458</v>
      </c>
      <c r="Q227" s="10">
        <v>0.15816364382437434</v>
      </c>
      <c r="R227" s="10">
        <v>1.8040447871927319</v>
      </c>
      <c r="S227" s="10">
        <v>40.139325313842036</v>
      </c>
      <c r="T227" s="14" t="s">
        <v>153</v>
      </c>
      <c r="U227" s="6">
        <v>5</v>
      </c>
      <c r="V227" s="14" t="s">
        <v>151</v>
      </c>
      <c r="W227" s="6">
        <v>4</v>
      </c>
      <c r="X227" s="14" t="s">
        <v>33</v>
      </c>
      <c r="Y227" s="6">
        <v>3</v>
      </c>
      <c r="Z227" s="14" t="s">
        <v>33</v>
      </c>
      <c r="AA227" s="9">
        <v>3</v>
      </c>
      <c r="AB227" s="7">
        <v>36.852324279047991</v>
      </c>
      <c r="AC227" s="6">
        <v>55.402686836926016</v>
      </c>
      <c r="AD227" s="13">
        <v>7.7449888840259913</v>
      </c>
      <c r="AE227" s="8">
        <v>876.71683622939452</v>
      </c>
      <c r="AF227" s="6">
        <v>789.82666235417423</v>
      </c>
      <c r="AG227" s="6">
        <v>532.53762717204586</v>
      </c>
      <c r="AH227" s="6">
        <v>512.78738058441297</v>
      </c>
      <c r="AI227" s="6">
        <v>5.543099634217489</v>
      </c>
      <c r="AJ227" s="6"/>
      <c r="AK227" s="6"/>
      <c r="AL227" s="6"/>
      <c r="AM227" s="6"/>
      <c r="AN227" s="6">
        <v>4.0945810388873101</v>
      </c>
      <c r="AO227" s="6">
        <v>2.5833757702096669</v>
      </c>
      <c r="AP227" s="6">
        <v>4.2603010173763671</v>
      </c>
      <c r="AQ227" s="6">
        <v>114.66</v>
      </c>
      <c r="AR227" s="6"/>
      <c r="AS227" s="6"/>
      <c r="AT227" s="6">
        <v>2.2341887878741407</v>
      </c>
      <c r="AU227" s="6">
        <v>1</v>
      </c>
      <c r="AV227" s="10"/>
      <c r="AW227" s="13">
        <v>118.47399935312613</v>
      </c>
      <c r="AX227" s="1" t="s">
        <v>150</v>
      </c>
      <c r="AY227" s="17">
        <v>31.284986876640399</v>
      </c>
      <c r="AZ227" s="12">
        <v>0</v>
      </c>
      <c r="BA227" s="12">
        <v>100</v>
      </c>
      <c r="BB227" s="12">
        <v>0</v>
      </c>
      <c r="BC227" s="12">
        <v>100</v>
      </c>
      <c r="BD227" s="12">
        <v>0</v>
      </c>
      <c r="BE227" s="12">
        <v>0</v>
      </c>
      <c r="BF227" s="18">
        <v>36.852324279047991</v>
      </c>
      <c r="BG227" s="18">
        <v>55.402686836926016</v>
      </c>
      <c r="BH227" s="18">
        <v>7.7449888840259913</v>
      </c>
      <c r="BI227" s="15"/>
      <c r="BJ227" s="19">
        <f t="shared" ca="1" si="33"/>
        <v>1</v>
      </c>
      <c r="BK227" s="18">
        <f t="shared" ca="1" si="34"/>
        <v>7.1809556867373558</v>
      </c>
      <c r="BL227" s="17">
        <f t="shared" si="35"/>
        <v>2.3011024564851654</v>
      </c>
      <c r="BM227" s="17">
        <f t="shared" ca="1" si="36"/>
        <v>3.0552519726416869</v>
      </c>
      <c r="BN227" s="16">
        <f t="shared" si="37"/>
        <v>2.948608038638961</v>
      </c>
      <c r="BO227" s="15"/>
      <c r="BP227" s="2"/>
    </row>
    <row r="228" spans="1:68" x14ac:dyDescent="0.2">
      <c r="A228">
        <v>10.75</v>
      </c>
      <c r="B228">
        <v>2.2000000000000002</v>
      </c>
      <c r="C228">
        <v>0.19681000000000001</v>
      </c>
      <c r="D228">
        <v>-0.12415</v>
      </c>
      <c r="E228">
        <v>8.6959999999999996E-2</v>
      </c>
      <c r="F228">
        <v>1.7645500000000001</v>
      </c>
      <c r="G228">
        <v>2.00888</v>
      </c>
      <c r="H228" s="15"/>
      <c r="I228" s="11">
        <f t="shared" si="31"/>
        <v>35.269028871391072</v>
      </c>
      <c r="J228" s="10">
        <f t="shared" si="32"/>
        <v>-31.449028871391072</v>
      </c>
      <c r="K228" s="6">
        <v>117</v>
      </c>
      <c r="L228" s="10">
        <v>3806.7585301837207</v>
      </c>
      <c r="M228" s="10">
        <v>1923.2939632545981</v>
      </c>
      <c r="N228" s="10">
        <v>15.283245844269466</v>
      </c>
      <c r="O228" s="10">
        <v>8.9988473460119245</v>
      </c>
      <c r="P228" s="10">
        <v>9.6231573623687439</v>
      </c>
      <c r="Q228" s="10">
        <v>0.21427275338530988</v>
      </c>
      <c r="R228" s="10">
        <v>2.2266366985041857</v>
      </c>
      <c r="S228" s="10">
        <v>43.354862247001336</v>
      </c>
      <c r="T228" s="14" t="s">
        <v>153</v>
      </c>
      <c r="U228" s="6">
        <v>4</v>
      </c>
      <c r="V228" s="14" t="s">
        <v>33</v>
      </c>
      <c r="W228" s="6">
        <v>3</v>
      </c>
      <c r="X228" s="14" t="s">
        <v>33</v>
      </c>
      <c r="Y228" s="6">
        <v>3</v>
      </c>
      <c r="Z228" s="14" t="s">
        <v>33</v>
      </c>
      <c r="AA228" s="9">
        <v>3</v>
      </c>
      <c r="AB228" s="7">
        <v>43.692591930426609</v>
      </c>
      <c r="AC228" s="6">
        <v>50.574768575036252</v>
      </c>
      <c r="AD228" s="13">
        <v>5.7326394945371373</v>
      </c>
      <c r="AE228" s="8">
        <v>962.31573623687439</v>
      </c>
      <c r="AF228" s="6">
        <v>889.40225569321944</v>
      </c>
      <c r="AG228" s="6">
        <v>596.73680217765582</v>
      </c>
      <c r="AH228" s="6">
        <v>577.47325171334126</v>
      </c>
      <c r="AI228" s="6">
        <v>4.4910784083985593</v>
      </c>
      <c r="AJ228" s="6"/>
      <c r="AK228" s="6"/>
      <c r="AL228" s="6"/>
      <c r="AM228" s="6"/>
      <c r="AN228" s="6">
        <v>5.9992315640079497</v>
      </c>
      <c r="AO228" s="6">
        <v>2.8454350377515958</v>
      </c>
      <c r="AP228" s="6">
        <v>4.7738944174212463</v>
      </c>
      <c r="AQ228" s="6">
        <v>114.66</v>
      </c>
      <c r="AR228" s="6"/>
      <c r="AS228" s="6"/>
      <c r="AT228" s="6">
        <v>2.5160211639511534</v>
      </c>
      <c r="AU228" s="6">
        <v>1</v>
      </c>
      <c r="AV228" s="10"/>
      <c r="AW228" s="13">
        <v>133.41033835398292</v>
      </c>
      <c r="AX228" s="1" t="s">
        <v>150</v>
      </c>
      <c r="AY228" s="17">
        <v>31.4490288713911</v>
      </c>
      <c r="AZ228" s="12">
        <v>100</v>
      </c>
      <c r="BA228" s="12">
        <v>0</v>
      </c>
      <c r="BB228" s="12">
        <v>0</v>
      </c>
      <c r="BC228" s="12">
        <v>100</v>
      </c>
      <c r="BD228" s="12">
        <v>0</v>
      </c>
      <c r="BE228" s="12">
        <v>0</v>
      </c>
      <c r="BF228" s="18">
        <v>43.692591930426609</v>
      </c>
      <c r="BG228" s="18">
        <v>50.574768575036252</v>
      </c>
      <c r="BH228" s="18">
        <v>5.7326394945371373</v>
      </c>
      <c r="BI228" s="15"/>
      <c r="BJ228" s="19">
        <f t="shared" ca="1" si="33"/>
        <v>1</v>
      </c>
      <c r="BK228" s="18">
        <f t="shared" ca="1" si="34"/>
        <v>8.0276632119340459</v>
      </c>
      <c r="BL228" s="17">
        <f t="shared" si="35"/>
        <v>2.7756335827955163</v>
      </c>
      <c r="BM228" s="17">
        <f t="shared" ca="1" si="36"/>
        <v>3.0574673255472877</v>
      </c>
      <c r="BN228" s="16">
        <f t="shared" si="37"/>
        <v>2.9610149663854073</v>
      </c>
      <c r="BO228" s="15"/>
      <c r="BP228" s="2"/>
    </row>
    <row r="229" spans="1:68" x14ac:dyDescent="0.2">
      <c r="A229">
        <v>10.8</v>
      </c>
      <c r="B229">
        <v>2.2999999999999998</v>
      </c>
      <c r="C229">
        <v>0.19979</v>
      </c>
      <c r="D229">
        <v>-0.11126</v>
      </c>
      <c r="E229">
        <v>9.1590000000000005E-2</v>
      </c>
      <c r="F229">
        <v>1.7640499999999999</v>
      </c>
      <c r="G229">
        <v>2.00665</v>
      </c>
      <c r="H229" s="15"/>
      <c r="I229" s="11">
        <f t="shared" si="31"/>
        <v>35.433070866141733</v>
      </c>
      <c r="J229" s="10">
        <f t="shared" si="32"/>
        <v>-31.613070866141733</v>
      </c>
      <c r="K229" s="6">
        <v>117</v>
      </c>
      <c r="L229" s="10">
        <v>3825.9514435695482</v>
      </c>
      <c r="M229" s="10">
        <v>1932.2506561679843</v>
      </c>
      <c r="N229" s="10">
        <v>15.354330708661418</v>
      </c>
      <c r="O229" s="10">
        <v>9.7847959125745092</v>
      </c>
      <c r="P229" s="10">
        <v>10.426956576592245</v>
      </c>
      <c r="Q229" s="10">
        <v>0.30400556011489549</v>
      </c>
      <c r="R229" s="10">
        <v>2.9155732824030909</v>
      </c>
      <c r="S229" s="10">
        <v>44.59449055678715</v>
      </c>
      <c r="T229" s="14" t="s">
        <v>153</v>
      </c>
      <c r="U229" s="6">
        <v>4</v>
      </c>
      <c r="V229" s="14" t="s">
        <v>33</v>
      </c>
      <c r="W229" s="6">
        <v>3</v>
      </c>
      <c r="X229" s="14" t="s">
        <v>33</v>
      </c>
      <c r="Y229" s="6">
        <v>3</v>
      </c>
      <c r="Z229" s="14" t="s">
        <v>33</v>
      </c>
      <c r="AA229" s="9">
        <v>3</v>
      </c>
      <c r="AB229" s="7">
        <v>57.778326227824934</v>
      </c>
      <c r="AC229" s="6">
        <v>38.801709956774722</v>
      </c>
      <c r="AD229" s="13">
        <v>3.4199638154003429</v>
      </c>
      <c r="AE229" s="8">
        <v>1042.6956576592245</v>
      </c>
      <c r="AF229" s="6">
        <v>982.8378742262297</v>
      </c>
      <c r="AG229" s="6">
        <v>657.0217432444183</v>
      </c>
      <c r="AH229" s="6">
        <v>601.51185973287215</v>
      </c>
      <c r="AI229" s="6">
        <v>3.4298571949314001</v>
      </c>
      <c r="AJ229" s="6"/>
      <c r="AK229" s="6"/>
      <c r="AL229" s="6"/>
      <c r="AM229" s="6"/>
      <c r="AN229" s="6">
        <v>6.5231972750496725</v>
      </c>
      <c r="AO229" s="6">
        <v>3.1367114658318425</v>
      </c>
      <c r="AP229" s="6">
        <v>5.2561739459553465</v>
      </c>
      <c r="AQ229" s="6">
        <v>114.66</v>
      </c>
      <c r="AR229" s="6"/>
      <c r="AS229" s="6"/>
      <c r="AT229" s="6">
        <v>2.7779919183627468</v>
      </c>
      <c r="AU229" s="6">
        <v>1</v>
      </c>
      <c r="AV229" s="10"/>
      <c r="AW229" s="13">
        <v>147.42568113393443</v>
      </c>
      <c r="AX229" s="1" t="s">
        <v>150</v>
      </c>
      <c r="AY229" s="17">
        <v>31.613070866141701</v>
      </c>
      <c r="AZ229" s="12">
        <v>100</v>
      </c>
      <c r="BA229" s="12">
        <v>0</v>
      </c>
      <c r="BB229" s="12">
        <v>0</v>
      </c>
      <c r="BC229" s="12">
        <v>100</v>
      </c>
      <c r="BD229" s="12">
        <v>0</v>
      </c>
      <c r="BE229" s="12">
        <v>0</v>
      </c>
      <c r="BF229" s="18">
        <v>57.778326227824934</v>
      </c>
      <c r="BG229" s="18">
        <v>38.801709956774722</v>
      </c>
      <c r="BH229" s="18">
        <v>3.4199638154003429</v>
      </c>
      <c r="BI229" s="15"/>
      <c r="BJ229" s="19">
        <f t="shared" ca="1" si="33"/>
        <v>1</v>
      </c>
      <c r="BK229" s="18">
        <f t="shared" ca="1" si="34"/>
        <v>8.8125014501920713</v>
      </c>
      <c r="BL229" s="17">
        <f t="shared" si="35"/>
        <v>3.5706629519050055</v>
      </c>
      <c r="BM229" s="17">
        <f t="shared" ca="1" si="36"/>
        <v>3.0850871226059935</v>
      </c>
      <c r="BN229" s="16">
        <f t="shared" si="37"/>
        <v>2.9957567540494114</v>
      </c>
      <c r="BO229" s="15"/>
      <c r="BP229" s="2"/>
    </row>
    <row r="230" spans="1:68" x14ac:dyDescent="0.2">
      <c r="A230">
        <v>10.85</v>
      </c>
      <c r="B230">
        <v>2.2999999999999998</v>
      </c>
      <c r="C230">
        <v>0.20909</v>
      </c>
      <c r="D230">
        <v>-9.6449999999999994E-2</v>
      </c>
      <c r="E230">
        <v>9.2759999999999995E-2</v>
      </c>
      <c r="F230">
        <v>1.7618</v>
      </c>
      <c r="G230">
        <v>2.0024799999999998</v>
      </c>
      <c r="H230" s="15"/>
      <c r="I230" s="11">
        <f t="shared" si="31"/>
        <v>35.597112860892388</v>
      </c>
      <c r="J230" s="10">
        <f t="shared" si="32"/>
        <v>-31.777112860892387</v>
      </c>
      <c r="K230" s="6">
        <v>117</v>
      </c>
      <c r="L230" s="10">
        <v>3845.1443569553749</v>
      </c>
      <c r="M230" s="10">
        <v>1941.20734908137</v>
      </c>
      <c r="N230" s="10">
        <v>15.425415573053366</v>
      </c>
      <c r="O230" s="10">
        <v>12.23758841896111</v>
      </c>
      <c r="P230" s="10">
        <v>12.884259937787327</v>
      </c>
      <c r="Q230" s="10">
        <v>0.40710430857611829</v>
      </c>
      <c r="R230" s="10">
        <v>3.1597026957066516</v>
      </c>
      <c r="S230" s="10">
        <v>44.907744362931723</v>
      </c>
      <c r="T230" s="14" t="s">
        <v>153</v>
      </c>
      <c r="U230" s="6">
        <v>4</v>
      </c>
      <c r="V230" s="14" t="s">
        <v>151</v>
      </c>
      <c r="W230" s="6">
        <v>4</v>
      </c>
      <c r="X230" s="14" t="s">
        <v>33</v>
      </c>
      <c r="Y230" s="6">
        <v>3</v>
      </c>
      <c r="Z230" s="14" t="s">
        <v>33</v>
      </c>
      <c r="AA230" s="9">
        <v>3</v>
      </c>
      <c r="AB230" s="7">
        <v>56.769454704204129</v>
      </c>
      <c r="AC230" s="6">
        <v>39.702509116878403</v>
      </c>
      <c r="AD230" s="13">
        <v>3.5280361789174668</v>
      </c>
      <c r="AE230" s="8">
        <v>1288.4259937787326</v>
      </c>
      <c r="AF230" s="6">
        <v>1270.8033924029555</v>
      </c>
      <c r="AG230" s="6">
        <v>841.31949533404952</v>
      </c>
      <c r="AH230" s="6">
        <v>606.49362082035475</v>
      </c>
      <c r="AI230" s="6">
        <v>3.1648547230686686</v>
      </c>
      <c r="AJ230" s="6"/>
      <c r="AK230" s="6"/>
      <c r="AL230" s="6"/>
      <c r="AM230" s="6"/>
      <c r="AN230" s="6">
        <v>8.1583922793074066</v>
      </c>
      <c r="AO230" s="6">
        <v>3.7342690154965092</v>
      </c>
      <c r="AP230" s="6">
        <v>6.7305559626723959</v>
      </c>
      <c r="AQ230" s="6">
        <v>114.66</v>
      </c>
      <c r="AR230" s="6"/>
      <c r="AS230" s="6"/>
      <c r="AT230" s="6">
        <v>3.6173052492247368</v>
      </c>
      <c r="AU230" s="6">
        <v>1</v>
      </c>
      <c r="AV230" s="10"/>
      <c r="AW230" s="13">
        <v>190.62050886044335</v>
      </c>
      <c r="AX230" s="1" t="s">
        <v>150</v>
      </c>
      <c r="AY230" s="17">
        <v>31.777112860892402</v>
      </c>
      <c r="AZ230" s="12">
        <v>100</v>
      </c>
      <c r="BA230" s="12">
        <v>0</v>
      </c>
      <c r="BB230" s="12">
        <v>0</v>
      </c>
      <c r="BC230" s="12">
        <v>100</v>
      </c>
      <c r="BD230" s="12">
        <v>0</v>
      </c>
      <c r="BE230" s="12">
        <v>0</v>
      </c>
      <c r="BF230" s="18">
        <v>56.769454704204129</v>
      </c>
      <c r="BG230" s="18">
        <v>39.702509116878403</v>
      </c>
      <c r="BH230" s="18">
        <v>3.5280361789174668</v>
      </c>
      <c r="BI230" s="15"/>
      <c r="BJ230" s="19">
        <f t="shared" ca="1" si="33"/>
        <v>1</v>
      </c>
      <c r="BK230" s="18">
        <f t="shared" ca="1" si="34"/>
        <v>11.293680465919314</v>
      </c>
      <c r="BL230" s="17">
        <f t="shared" si="35"/>
        <v>3.7138834595098653</v>
      </c>
      <c r="BM230" s="17">
        <f t="shared" ca="1" si="36"/>
        <v>3.0076850701446678</v>
      </c>
      <c r="BN230" s="16">
        <f t="shared" si="37"/>
        <v>2.9405073460270237</v>
      </c>
      <c r="BO230" s="15"/>
      <c r="BP230" s="2"/>
    </row>
    <row r="231" spans="1:68" x14ac:dyDescent="0.2">
      <c r="A231">
        <v>10.9</v>
      </c>
      <c r="B231">
        <v>2.2999999999999998</v>
      </c>
      <c r="C231">
        <v>0.214</v>
      </c>
      <c r="D231">
        <v>-8.5849999999999996E-2</v>
      </c>
      <c r="E231">
        <v>7.8909999999999994E-2</v>
      </c>
      <c r="F231">
        <v>1.7578499999999999</v>
      </c>
      <c r="G231">
        <v>1.99803</v>
      </c>
      <c r="H231" s="15"/>
      <c r="I231" s="11">
        <f t="shared" si="31"/>
        <v>35.761154855643042</v>
      </c>
      <c r="J231" s="10">
        <f t="shared" si="32"/>
        <v>-31.941154855643042</v>
      </c>
      <c r="K231" s="6">
        <v>117</v>
      </c>
      <c r="L231" s="10">
        <v>3864.3372703412015</v>
      </c>
      <c r="M231" s="10">
        <v>1950.1640419947557</v>
      </c>
      <c r="N231" s="10">
        <v>15.496500437445317</v>
      </c>
      <c r="O231" s="10">
        <v>13.532557365881349</v>
      </c>
      <c r="P231" s="10">
        <v>14.125831158983228</v>
      </c>
      <c r="Q231" s="10">
        <v>0.48089544521953226</v>
      </c>
      <c r="R231" s="10">
        <v>3.4043691999936585</v>
      </c>
      <c r="S231" s="10">
        <v>41.199568965408304</v>
      </c>
      <c r="T231" s="14" t="s">
        <v>153</v>
      </c>
      <c r="U231" s="6">
        <v>4</v>
      </c>
      <c r="V231" s="14" t="s">
        <v>151</v>
      </c>
      <c r="W231" s="6">
        <v>4</v>
      </c>
      <c r="X231" s="14" t="s">
        <v>33</v>
      </c>
      <c r="Y231" s="6">
        <v>3</v>
      </c>
      <c r="Z231" s="14" t="s">
        <v>33</v>
      </c>
      <c r="AA231" s="9">
        <v>3</v>
      </c>
      <c r="AB231" s="7">
        <v>59.432339199659474</v>
      </c>
      <c r="AC231" s="6">
        <v>37.311143245038778</v>
      </c>
      <c r="AD231" s="13">
        <v>3.2565175553017514</v>
      </c>
      <c r="AE231" s="8">
        <v>1412.5831158983228</v>
      </c>
      <c r="AF231" s="6">
        <v>1415.7415999915424</v>
      </c>
      <c r="AG231" s="6">
        <v>934.43733692374212</v>
      </c>
      <c r="AH231" s="6">
        <v>528.74883828952431</v>
      </c>
      <c r="AI231" s="6">
        <v>2.9374017365738792</v>
      </c>
      <c r="AJ231" s="6"/>
      <c r="AK231" s="6"/>
      <c r="AL231" s="6"/>
      <c r="AM231" s="6"/>
      <c r="AN231" s="6">
        <v>9.021704910587566</v>
      </c>
      <c r="AO231" s="6">
        <v>4.0594177521996277</v>
      </c>
      <c r="AP231" s="6">
        <v>7.4754986953899367</v>
      </c>
      <c r="AQ231" s="6">
        <v>114.66</v>
      </c>
      <c r="AR231" s="6"/>
      <c r="AS231" s="6"/>
      <c r="AT231" s="6">
        <v>4.0283557412110582</v>
      </c>
      <c r="AU231" s="6">
        <v>1</v>
      </c>
      <c r="AV231" s="10"/>
      <c r="AW231" s="13">
        <v>212.36123999873135</v>
      </c>
      <c r="AX231" s="1" t="s">
        <v>150</v>
      </c>
      <c r="AY231" s="17">
        <v>31.941154855642999</v>
      </c>
      <c r="AZ231" s="12">
        <v>100</v>
      </c>
      <c r="BA231" s="12">
        <v>0</v>
      </c>
      <c r="BB231" s="12">
        <v>0</v>
      </c>
      <c r="BC231" s="12">
        <v>100</v>
      </c>
      <c r="BD231" s="12">
        <v>0</v>
      </c>
      <c r="BE231" s="12">
        <v>0</v>
      </c>
      <c r="BF231" s="18">
        <v>59.432339199659474</v>
      </c>
      <c r="BG231" s="18">
        <v>37.311143245038778</v>
      </c>
      <c r="BH231" s="18">
        <v>3.2565175553017514</v>
      </c>
      <c r="BI231" s="15"/>
      <c r="BJ231" s="19">
        <f t="shared" ca="1" si="33"/>
        <v>1</v>
      </c>
      <c r="BK231" s="18">
        <f t="shared" ca="1" si="34"/>
        <v>12.505268542783867</v>
      </c>
      <c r="BL231" s="17">
        <f t="shared" si="35"/>
        <v>3.943814619113875</v>
      </c>
      <c r="BM231" s="17">
        <f t="shared" ca="1" si="36"/>
        <v>2.988016103092074</v>
      </c>
      <c r="BN231" s="16">
        <f t="shared" si="37"/>
        <v>2.9274607280416434</v>
      </c>
      <c r="BO231" s="15"/>
      <c r="BP231" s="2"/>
    </row>
    <row r="232" spans="1:68" x14ac:dyDescent="0.2">
      <c r="A232">
        <v>10.95</v>
      </c>
      <c r="B232">
        <v>2.2999999999999998</v>
      </c>
      <c r="C232">
        <v>0.2162</v>
      </c>
      <c r="D232">
        <v>-7.7350000000000002E-2</v>
      </c>
      <c r="E232">
        <v>6.1429999999999998E-2</v>
      </c>
      <c r="F232">
        <v>1.75488</v>
      </c>
      <c r="G232">
        <v>1.9964</v>
      </c>
      <c r="H232" s="15"/>
      <c r="I232" s="11">
        <f t="shared" si="31"/>
        <v>35.925196850393696</v>
      </c>
      <c r="J232" s="10">
        <f t="shared" si="32"/>
        <v>-32.105196850393696</v>
      </c>
      <c r="K232" s="6">
        <v>117</v>
      </c>
      <c r="L232" s="10">
        <v>3883.5301837270281</v>
      </c>
      <c r="M232" s="10">
        <v>1959.1207349081415</v>
      </c>
      <c r="N232" s="10">
        <v>15.567585301837267</v>
      </c>
      <c r="O232" s="10">
        <v>14.112787851263128</v>
      </c>
      <c r="P232" s="10">
        <v>14.638668702439995</v>
      </c>
      <c r="Q232" s="10">
        <v>0.54006758309396807</v>
      </c>
      <c r="R232" s="10">
        <v>3.6893217140978729</v>
      </c>
      <c r="S232" s="10">
        <v>36.519503553949129</v>
      </c>
      <c r="T232" s="14" t="s">
        <v>153</v>
      </c>
      <c r="U232" s="6">
        <v>4</v>
      </c>
      <c r="V232" s="14" t="s">
        <v>151</v>
      </c>
      <c r="W232" s="6">
        <v>4</v>
      </c>
      <c r="X232" s="14" t="s">
        <v>33</v>
      </c>
      <c r="Y232" s="6">
        <v>3</v>
      </c>
      <c r="Z232" s="14" t="s">
        <v>33</v>
      </c>
      <c r="AA232" s="9">
        <v>3</v>
      </c>
      <c r="AB232" s="7">
        <v>64.958896799764489</v>
      </c>
      <c r="AC232" s="6">
        <v>32.230728123105791</v>
      </c>
      <c r="AD232" s="13">
        <v>2.8103750771297267</v>
      </c>
      <c r="AE232" s="8">
        <v>1463.8668702439995</v>
      </c>
      <c r="AF232" s="6">
        <v>1474.9464337284662</v>
      </c>
      <c r="AG232" s="6">
        <v>972.90015268299965</v>
      </c>
      <c r="AH232" s="6">
        <v>431.01088975772973</v>
      </c>
      <c r="AI232" s="6">
        <v>2.710525341768748</v>
      </c>
      <c r="AJ232" s="6"/>
      <c r="AK232" s="6"/>
      <c r="AL232" s="6"/>
      <c r="AM232" s="6"/>
      <c r="AN232" s="6">
        <v>9.4085252341754195</v>
      </c>
      <c r="AO232" s="6">
        <v>4.2279694271736199</v>
      </c>
      <c r="AP232" s="6">
        <v>7.7832012214639965</v>
      </c>
      <c r="AQ232" s="6">
        <v>114.66</v>
      </c>
      <c r="AR232" s="6"/>
      <c r="AS232" s="6"/>
      <c r="AT232" s="6">
        <v>4.1813368129621651</v>
      </c>
      <c r="AU232" s="6">
        <v>1</v>
      </c>
      <c r="AV232" s="10"/>
      <c r="AW232" s="13">
        <v>221.24196505926992</v>
      </c>
      <c r="AX232" s="1" t="s">
        <v>150</v>
      </c>
      <c r="AY232" s="17">
        <v>32.105196850393703</v>
      </c>
      <c r="AZ232" s="12">
        <v>100</v>
      </c>
      <c r="BA232" s="12">
        <v>0</v>
      </c>
      <c r="BB232" s="12">
        <v>0</v>
      </c>
      <c r="BC232" s="12">
        <v>100</v>
      </c>
      <c r="BD232" s="12">
        <v>0</v>
      </c>
      <c r="BE232" s="12">
        <v>0</v>
      </c>
      <c r="BF232" s="18">
        <v>64.958896799764489</v>
      </c>
      <c r="BG232" s="18">
        <v>32.230728123105791</v>
      </c>
      <c r="BH232" s="18">
        <v>2.8103750771297267</v>
      </c>
      <c r="BI232" s="15"/>
      <c r="BJ232" s="19">
        <f t="shared" ca="1" si="33"/>
        <v>1</v>
      </c>
      <c r="BK232" s="18">
        <f t="shared" ca="1" si="34"/>
        <v>12.961838833451791</v>
      </c>
      <c r="BL232" s="17">
        <f t="shared" si="35"/>
        <v>4.2535377101240144</v>
      </c>
      <c r="BM232" s="17">
        <f t="shared" ca="1" si="36"/>
        <v>2.9958134626706818</v>
      </c>
      <c r="BN232" s="16">
        <f t="shared" si="37"/>
        <v>2.9361821966214392</v>
      </c>
      <c r="BO232" s="15"/>
      <c r="BP232" s="2"/>
    </row>
    <row r="233" spans="1:68" x14ac:dyDescent="0.2">
      <c r="A233">
        <v>11</v>
      </c>
      <c r="B233">
        <v>2.2999999999999998</v>
      </c>
      <c r="C233">
        <v>0.22391</v>
      </c>
      <c r="D233">
        <v>-8.0329999999999999E-2</v>
      </c>
      <c r="E233">
        <v>4.4810000000000003E-2</v>
      </c>
      <c r="F233">
        <v>1.7514799999999999</v>
      </c>
      <c r="G233">
        <v>1.99475</v>
      </c>
      <c r="H233" s="15"/>
      <c r="I233" s="11">
        <f t="shared" si="31"/>
        <v>36.089238845144358</v>
      </c>
      <c r="J233" s="10">
        <f t="shared" si="32"/>
        <v>-32.269238845144358</v>
      </c>
      <c r="K233" s="6">
        <v>117</v>
      </c>
      <c r="L233" s="10">
        <v>3902.7230971128556</v>
      </c>
      <c r="M233" s="10">
        <v>1968.0774278215276</v>
      </c>
      <c r="N233" s="10">
        <v>15.638670166229222</v>
      </c>
      <c r="O233" s="10">
        <v>16.146231961396538</v>
      </c>
      <c r="P233" s="10">
        <v>16.608035541704201</v>
      </c>
      <c r="Q233" s="10">
        <v>0.51932252769798937</v>
      </c>
      <c r="R233" s="10">
        <v>3.1269353102835433</v>
      </c>
      <c r="S233" s="10">
        <v>32.06969307692102</v>
      </c>
      <c r="T233" s="14" t="s">
        <v>153</v>
      </c>
      <c r="U233" s="6">
        <v>5</v>
      </c>
      <c r="V233" s="14" t="s">
        <v>151</v>
      </c>
      <c r="W233" s="6">
        <v>4</v>
      </c>
      <c r="X233" s="14" t="s">
        <v>151</v>
      </c>
      <c r="Y233" s="6">
        <v>4</v>
      </c>
      <c r="Z233" s="14" t="s">
        <v>119</v>
      </c>
      <c r="AA233" s="9">
        <v>4</v>
      </c>
      <c r="AB233" s="7">
        <v>46.339561687190105</v>
      </c>
      <c r="AC233" s="6">
        <v>48.521440201106316</v>
      </c>
      <c r="AD233" s="13">
        <v>5.1389981117035752</v>
      </c>
      <c r="AE233" s="8">
        <v>1660.8035541704201</v>
      </c>
      <c r="AF233" s="6">
        <v>1705.5076552074418</v>
      </c>
      <c r="AG233" s="6">
        <v>1107.2023694469467</v>
      </c>
      <c r="AH233" s="6">
        <v>338.00961416280273</v>
      </c>
      <c r="AI233" s="6">
        <v>3.198019468811212</v>
      </c>
      <c r="AJ233" s="6"/>
      <c r="AK233" s="6"/>
      <c r="AL233" s="6"/>
      <c r="AM233" s="6"/>
      <c r="AN233" s="6">
        <v>8.0731159806982689</v>
      </c>
      <c r="AO233" s="6">
        <v>4.5707096984551097</v>
      </c>
      <c r="AP233" s="6">
        <v>8.7504165861286278</v>
      </c>
      <c r="AQ233" s="6">
        <v>114.66</v>
      </c>
      <c r="AR233" s="6"/>
      <c r="AS233" s="6"/>
      <c r="AT233" s="6">
        <v>4.8424538320479371</v>
      </c>
      <c r="AU233" s="6">
        <v>1</v>
      </c>
      <c r="AV233" s="10"/>
      <c r="AW233" s="13">
        <v>255.82614828111628</v>
      </c>
      <c r="AX233" s="1" t="s">
        <v>150</v>
      </c>
      <c r="AY233" s="17">
        <v>32.2692388451444</v>
      </c>
      <c r="AZ233" s="12">
        <v>0</v>
      </c>
      <c r="BA233" s="12">
        <v>100</v>
      </c>
      <c r="BB233" s="12">
        <v>0</v>
      </c>
      <c r="BC233" s="12">
        <v>0</v>
      </c>
      <c r="BD233" s="12">
        <v>100</v>
      </c>
      <c r="BE233" s="12">
        <v>0</v>
      </c>
      <c r="BF233" s="18">
        <v>46.339561687190105</v>
      </c>
      <c r="BG233" s="18">
        <v>48.521440201106316</v>
      </c>
      <c r="BH233" s="18">
        <v>5.1389981117035752</v>
      </c>
      <c r="BI233" s="15"/>
      <c r="BJ233" s="19">
        <f t="shared" ca="1" si="33"/>
        <v>1</v>
      </c>
      <c r="BK233" s="18">
        <f t="shared" ca="1" si="34"/>
        <v>14.894407898749495</v>
      </c>
      <c r="BL233" s="17">
        <f t="shared" si="35"/>
        <v>3.5432494980838141</v>
      </c>
      <c r="BM233" s="17">
        <f t="shared" ca="1" si="36"/>
        <v>2.8994628326992102</v>
      </c>
      <c r="BN233" s="16">
        <f t="shared" si="37"/>
        <v>2.8490702709053357</v>
      </c>
      <c r="BO233" s="15"/>
      <c r="BP233" s="2"/>
    </row>
    <row r="234" spans="1:68" x14ac:dyDescent="0.2">
      <c r="A234">
        <v>11.05</v>
      </c>
      <c r="B234">
        <v>2.2999999999999998</v>
      </c>
      <c r="C234">
        <v>0.22058</v>
      </c>
      <c r="D234">
        <v>-7.6090000000000005E-2</v>
      </c>
      <c r="E234">
        <v>1.5100000000000001E-2</v>
      </c>
      <c r="F234">
        <v>1.75</v>
      </c>
      <c r="G234">
        <v>1.9954799999999999</v>
      </c>
      <c r="H234" s="15"/>
      <c r="I234" s="11">
        <f t="shared" si="31"/>
        <v>36.253280839895012</v>
      </c>
      <c r="J234" s="10">
        <f t="shared" si="32"/>
        <v>-32.433280839895012</v>
      </c>
      <c r="K234" s="6">
        <v>117</v>
      </c>
      <c r="L234" s="10">
        <v>3921.9160104986822</v>
      </c>
      <c r="M234" s="10">
        <v>1977.0341207349134</v>
      </c>
      <c r="N234" s="10">
        <v>15.709755030621173</v>
      </c>
      <c r="O234" s="10">
        <v>15.2679739994323</v>
      </c>
      <c r="P234" s="10">
        <v>15.615232711056203</v>
      </c>
      <c r="Q234" s="10">
        <v>0.548838982355355</v>
      </c>
      <c r="R234" s="10">
        <v>3.5147665904892684</v>
      </c>
      <c r="S234" s="10">
        <v>24.115188307215529</v>
      </c>
      <c r="T234" s="14" t="s">
        <v>153</v>
      </c>
      <c r="U234" s="6">
        <v>4</v>
      </c>
      <c r="V234" s="14" t="s">
        <v>151</v>
      </c>
      <c r="W234" s="6">
        <v>4</v>
      </c>
      <c r="X234" s="14" t="s">
        <v>33</v>
      </c>
      <c r="Y234" s="6">
        <v>3</v>
      </c>
      <c r="Z234" s="14" t="s">
        <v>33</v>
      </c>
      <c r="AA234" s="9">
        <v>3</v>
      </c>
      <c r="AB234" s="7">
        <v>57.042341071789252</v>
      </c>
      <c r="AC234" s="6">
        <v>39.459516929540328</v>
      </c>
      <c r="AD234" s="13">
        <v>3.4981419986704214</v>
      </c>
      <c r="AE234" s="8">
        <v>1561.5232711056203</v>
      </c>
      <c r="AF234" s="6">
        <v>1587.5783272849819</v>
      </c>
      <c r="AG234" s="6">
        <v>1041.0155140704135</v>
      </c>
      <c r="AH234" s="6">
        <v>172.91177026136964</v>
      </c>
      <c r="AI234" s="6">
        <v>2.8451391415462282</v>
      </c>
      <c r="AJ234" s="6"/>
      <c r="AK234" s="6"/>
      <c r="AL234" s="6"/>
      <c r="AM234" s="6"/>
      <c r="AN234" s="6">
        <v>10.178649332954867</v>
      </c>
      <c r="AO234" s="6">
        <v>4.4282529256661229</v>
      </c>
      <c r="AP234" s="6">
        <v>8.2871085984928943</v>
      </c>
      <c r="AQ234" s="6">
        <v>114.66</v>
      </c>
      <c r="AR234" s="6"/>
      <c r="AS234" s="6"/>
      <c r="AT234" s="6">
        <v>4.466049344676625</v>
      </c>
      <c r="AU234" s="6">
        <v>1</v>
      </c>
      <c r="AV234" s="10"/>
      <c r="AW234" s="13">
        <v>238.13674909274729</v>
      </c>
      <c r="AX234" s="1" t="s">
        <v>150</v>
      </c>
      <c r="AY234" s="17">
        <v>32.433280839894998</v>
      </c>
      <c r="AZ234" s="12">
        <v>100</v>
      </c>
      <c r="BA234" s="12">
        <v>0</v>
      </c>
      <c r="BB234" s="12">
        <v>0</v>
      </c>
      <c r="BC234" s="12">
        <v>100</v>
      </c>
      <c r="BD234" s="12">
        <v>0</v>
      </c>
      <c r="BE234" s="12">
        <v>0</v>
      </c>
      <c r="BF234" s="18">
        <v>57.042341071789252</v>
      </c>
      <c r="BG234" s="18">
        <v>39.459516929540328</v>
      </c>
      <c r="BH234" s="18">
        <v>3.4981419986704214</v>
      </c>
      <c r="BI234" s="15"/>
      <c r="BJ234" s="19">
        <f t="shared" ca="1" si="33"/>
        <v>1</v>
      </c>
      <c r="BK234" s="18">
        <f t="shared" ca="1" si="34"/>
        <v>13.812887256322339</v>
      </c>
      <c r="BL234" s="17">
        <f t="shared" si="35"/>
        <v>4.019539625359565</v>
      </c>
      <c r="BM234" s="17">
        <f t="shared" ca="1" si="36"/>
        <v>2.9589176552439076</v>
      </c>
      <c r="BN234" s="16">
        <f t="shared" si="37"/>
        <v>2.9011166058557811</v>
      </c>
      <c r="BO234" s="15"/>
      <c r="BP234" s="2"/>
    </row>
    <row r="235" spans="1:68" x14ac:dyDescent="0.2">
      <c r="A235">
        <v>11.1</v>
      </c>
      <c r="B235">
        <v>2.2999999999999998</v>
      </c>
      <c r="C235">
        <v>0.21532999999999999</v>
      </c>
      <c r="D235">
        <v>-6.6960000000000006E-2</v>
      </c>
      <c r="E235">
        <v>4.8999999999999998E-4</v>
      </c>
      <c r="F235">
        <v>1.7454499999999999</v>
      </c>
      <c r="G235">
        <v>1.9942800000000001</v>
      </c>
      <c r="H235" s="15"/>
      <c r="I235" s="11">
        <f t="shared" si="31"/>
        <v>36.417322834645667</v>
      </c>
      <c r="J235" s="10">
        <f t="shared" si="32"/>
        <v>-32.597322834645666</v>
      </c>
      <c r="K235" s="6">
        <v>117</v>
      </c>
      <c r="L235" s="10">
        <v>3941.1089238845088</v>
      </c>
      <c r="M235" s="10">
        <v>1985.9908136482991</v>
      </c>
      <c r="N235" s="10">
        <v>15.780839895013123</v>
      </c>
      <c r="O235" s="10">
        <v>13.883333068407605</v>
      </c>
      <c r="P235" s="10">
        <v>14.174263926397389</v>
      </c>
      <c r="Q235" s="10">
        <v>0.61239681986048422</v>
      </c>
      <c r="R235" s="10">
        <v>4.320484104433735</v>
      </c>
      <c r="S235" s="10">
        <v>20.203531804846051</v>
      </c>
      <c r="T235" s="14" t="s">
        <v>33</v>
      </c>
      <c r="U235" s="6">
        <v>3</v>
      </c>
      <c r="V235" s="14" t="s">
        <v>33</v>
      </c>
      <c r="W235" s="6">
        <v>3</v>
      </c>
      <c r="X235" s="14" t="s">
        <v>33</v>
      </c>
      <c r="Y235" s="6">
        <v>3</v>
      </c>
      <c r="Z235" s="14" t="s">
        <v>33</v>
      </c>
      <c r="AA235" s="9">
        <v>3</v>
      </c>
      <c r="AB235" s="7">
        <v>79.722978914158503</v>
      </c>
      <c r="AC235" s="6">
        <v>18.375147277247166</v>
      </c>
      <c r="AD235" s="13">
        <v>1.9018738085943325</v>
      </c>
      <c r="AE235" s="8">
        <v>1417.4263926397389</v>
      </c>
      <c r="AF235" s="6">
        <v>1416.9235930083078</v>
      </c>
      <c r="AG235" s="6">
        <v>938.06979447980416</v>
      </c>
      <c r="AH235" s="6">
        <v>90.981090716563074</v>
      </c>
      <c r="AI235" s="6">
        <v>2.3145554429277668</v>
      </c>
      <c r="AJ235" s="6"/>
      <c r="AK235" s="6"/>
      <c r="AL235" s="6"/>
      <c r="AM235" s="6"/>
      <c r="AN235" s="6">
        <v>13.883333068407605</v>
      </c>
      <c r="AO235" s="6">
        <v>4.2349691588704808</v>
      </c>
      <c r="AP235" s="6">
        <v>7.5045583558384328</v>
      </c>
      <c r="AQ235" s="6">
        <v>111.47500000000001</v>
      </c>
      <c r="AR235" s="6"/>
      <c r="AS235" s="6"/>
      <c r="AT235" s="6">
        <v>3.9410423048321794</v>
      </c>
      <c r="AU235" s="6">
        <v>1</v>
      </c>
      <c r="AV235" s="10"/>
      <c r="AW235" s="13">
        <v>212.53853895124615</v>
      </c>
      <c r="AX235" s="1" t="s">
        <v>150</v>
      </c>
      <c r="AY235" s="17">
        <v>32.597322834645702</v>
      </c>
      <c r="AZ235" s="12">
        <v>100</v>
      </c>
      <c r="BA235" s="12">
        <v>0</v>
      </c>
      <c r="BB235" s="12">
        <v>0</v>
      </c>
      <c r="BC235" s="12">
        <v>100</v>
      </c>
      <c r="BD235" s="12">
        <v>0</v>
      </c>
      <c r="BE235" s="12">
        <v>0</v>
      </c>
      <c r="BF235" s="18">
        <v>79.722978914158503</v>
      </c>
      <c r="BG235" s="18">
        <v>18.375147277247166</v>
      </c>
      <c r="BH235" s="18">
        <v>1.9018738085943325</v>
      </c>
      <c r="BI235" s="15"/>
      <c r="BJ235" s="19">
        <f t="shared" ca="1" si="33"/>
        <v>1</v>
      </c>
      <c r="BK235" s="18">
        <f t="shared" ca="1" si="34"/>
        <v>12.289794474967092</v>
      </c>
      <c r="BL235" s="17">
        <f t="shared" si="35"/>
        <v>5.0181202825597282</v>
      </c>
      <c r="BM235" s="17">
        <f t="shared" ca="1" si="36"/>
        <v>3.0586019364217871</v>
      </c>
      <c r="BN235" s="16">
        <f t="shared" si="37"/>
        <v>2.9893852294573846</v>
      </c>
      <c r="BO235" s="15"/>
      <c r="BP235" s="2"/>
    </row>
    <row r="236" spans="1:68" x14ac:dyDescent="0.2">
      <c r="A236">
        <v>11.15</v>
      </c>
      <c r="B236">
        <v>2.2999999999999998</v>
      </c>
      <c r="C236">
        <v>0.20552000000000001</v>
      </c>
      <c r="D236">
        <v>-8.548E-2</v>
      </c>
      <c r="E236">
        <v>-2.094E-2</v>
      </c>
      <c r="F236">
        <v>1.74533</v>
      </c>
      <c r="G236">
        <v>1.9952300000000001</v>
      </c>
      <c r="H236" s="15"/>
      <c r="I236" s="11">
        <f t="shared" si="31"/>
        <v>36.581364829396328</v>
      </c>
      <c r="J236" s="10">
        <f t="shared" si="32"/>
        <v>-32.761364829396328</v>
      </c>
      <c r="K236" s="6">
        <v>117</v>
      </c>
      <c r="L236" s="10">
        <v>3960.3018372703364</v>
      </c>
      <c r="M236" s="10">
        <v>1994.9475065616853</v>
      </c>
      <c r="N236" s="10">
        <v>15.851924759405076</v>
      </c>
      <c r="O236" s="10">
        <v>11.296032585864321</v>
      </c>
      <c r="P236" s="10">
        <v>11.50434154766114</v>
      </c>
      <c r="Q236" s="10">
        <v>0.48347117357406655</v>
      </c>
      <c r="R236" s="10">
        <v>4.2025106049842327</v>
      </c>
      <c r="S236" s="10">
        <v>14.465900124779115</v>
      </c>
      <c r="T236" s="14" t="s">
        <v>33</v>
      </c>
      <c r="U236" s="6">
        <v>3</v>
      </c>
      <c r="V236" s="14" t="s">
        <v>33</v>
      </c>
      <c r="W236" s="6">
        <v>3</v>
      </c>
      <c r="X236" s="14" t="s">
        <v>33</v>
      </c>
      <c r="Y236" s="6">
        <v>3</v>
      </c>
      <c r="Z236" s="14" t="s">
        <v>33</v>
      </c>
      <c r="AA236" s="9">
        <v>3</v>
      </c>
      <c r="AB236" s="7">
        <v>81.767576074540017</v>
      </c>
      <c r="AC236" s="6">
        <v>16.477903714090615</v>
      </c>
      <c r="AD236" s="13">
        <v>1.7545202113693736</v>
      </c>
      <c r="AE236" s="8">
        <v>1150.4341547661138</v>
      </c>
      <c r="AF236" s="6">
        <v>1101.6860829578181</v>
      </c>
      <c r="AG236" s="6">
        <v>737.82561607458547</v>
      </c>
      <c r="AH236" s="6">
        <v>0</v>
      </c>
      <c r="AI236" s="6">
        <v>2.3795299857518191</v>
      </c>
      <c r="AJ236" s="6"/>
      <c r="AK236" s="6"/>
      <c r="AL236" s="6"/>
      <c r="AM236" s="6"/>
      <c r="AN236" s="6">
        <v>11.296032585864321</v>
      </c>
      <c r="AO236" s="6">
        <v>3.5967256358150794</v>
      </c>
      <c r="AP236" s="6">
        <v>5.9026049285966842</v>
      </c>
      <c r="AQ236" s="6">
        <v>111.47500000000001</v>
      </c>
      <c r="AR236" s="6"/>
      <c r="AS236" s="6"/>
      <c r="AT236" s="6">
        <v>3.0089639457218609</v>
      </c>
      <c r="AU236" s="6">
        <v>1</v>
      </c>
      <c r="AV236" s="10"/>
      <c r="AW236" s="13">
        <v>165.25291244367273</v>
      </c>
      <c r="AX236" s="1" t="s">
        <v>150</v>
      </c>
      <c r="AY236" s="17">
        <v>32.7613648293963</v>
      </c>
      <c r="AZ236" s="12">
        <v>100</v>
      </c>
      <c r="BA236" s="12">
        <v>0</v>
      </c>
      <c r="BB236" s="12">
        <v>0</v>
      </c>
      <c r="BC236" s="12">
        <v>100</v>
      </c>
      <c r="BD236" s="12">
        <v>0</v>
      </c>
      <c r="BE236" s="12">
        <v>0</v>
      </c>
      <c r="BF236" s="18">
        <v>81.767576074540017</v>
      </c>
      <c r="BG236" s="18">
        <v>16.477903714090615</v>
      </c>
      <c r="BH236" s="18">
        <v>1.7545202113693736</v>
      </c>
      <c r="BI236" s="15"/>
      <c r="BJ236" s="19">
        <f t="shared" ca="1" si="33"/>
        <v>1</v>
      </c>
      <c r="BK236" s="18">
        <f t="shared" ca="1" si="34"/>
        <v>9.5483120209423689</v>
      </c>
      <c r="BL236" s="17">
        <f t="shared" si="35"/>
        <v>5.0762441912978655</v>
      </c>
      <c r="BM236" s="17">
        <f t="shared" ca="1" si="36"/>
        <v>3.1477260785514067</v>
      </c>
      <c r="BN236" s="16">
        <f t="shared" si="37"/>
        <v>3.0536933098590686</v>
      </c>
      <c r="BO236" s="15"/>
      <c r="BP236" s="2"/>
    </row>
    <row r="237" spans="1:68" x14ac:dyDescent="0.2">
      <c r="A237">
        <v>11.2</v>
      </c>
      <c r="B237">
        <v>2.2000000000000002</v>
      </c>
      <c r="C237">
        <v>0.19842000000000001</v>
      </c>
      <c r="D237">
        <v>-0.10717</v>
      </c>
      <c r="E237">
        <v>-2.2030000000000001E-2</v>
      </c>
      <c r="F237">
        <v>1.7451300000000001</v>
      </c>
      <c r="G237">
        <v>1.99908</v>
      </c>
      <c r="H237" s="15"/>
      <c r="I237" s="11">
        <f t="shared" si="31"/>
        <v>36.745406824146976</v>
      </c>
      <c r="J237" s="10">
        <f t="shared" si="32"/>
        <v>-32.925406824146975</v>
      </c>
      <c r="K237" s="6">
        <v>117</v>
      </c>
      <c r="L237" s="10">
        <v>3979.4947506561621</v>
      </c>
      <c r="M237" s="10">
        <v>2003.9041994750705</v>
      </c>
      <c r="N237" s="10">
        <v>15.923009623797023</v>
      </c>
      <c r="O237" s="10">
        <v>9.4234705648594961</v>
      </c>
      <c r="P237" s="10">
        <v>9.6275771063646527</v>
      </c>
      <c r="Q237" s="10">
        <v>0.3324778005744769</v>
      </c>
      <c r="R237" s="10">
        <v>3.4533901614216171</v>
      </c>
      <c r="S237" s="10">
        <v>14.174065382302542</v>
      </c>
      <c r="T237" s="14" t="s">
        <v>33</v>
      </c>
      <c r="U237" s="6">
        <v>3</v>
      </c>
      <c r="V237" s="14" t="s">
        <v>33</v>
      </c>
      <c r="W237" s="6">
        <v>3</v>
      </c>
      <c r="X237" s="14" t="s">
        <v>33</v>
      </c>
      <c r="Y237" s="6">
        <v>3</v>
      </c>
      <c r="Z237" s="14" t="s">
        <v>33</v>
      </c>
      <c r="AA237" s="9">
        <v>3</v>
      </c>
      <c r="AB237" s="7">
        <v>68.685080340159473</v>
      </c>
      <c r="AC237" s="6">
        <v>28.745566010243209</v>
      </c>
      <c r="AD237" s="13">
        <v>2.5693536495973208</v>
      </c>
      <c r="AE237" s="8">
        <v>962.75771063646539</v>
      </c>
      <c r="AF237" s="6">
        <v>879.76127142965356</v>
      </c>
      <c r="AG237" s="6">
        <v>597.06828297734887</v>
      </c>
      <c r="AH237" s="6">
        <v>0</v>
      </c>
      <c r="AI237" s="6">
        <v>2.8957052439980937</v>
      </c>
      <c r="AJ237" s="6"/>
      <c r="AK237" s="6"/>
      <c r="AL237" s="6"/>
      <c r="AM237" s="6"/>
      <c r="AN237" s="6">
        <v>9.4234705648594961</v>
      </c>
      <c r="AO237" s="6">
        <v>3.0620871251026354</v>
      </c>
      <c r="AP237" s="6">
        <v>4.7765462638187914</v>
      </c>
      <c r="AQ237" s="6">
        <v>111.47500000000001</v>
      </c>
      <c r="AR237" s="6"/>
      <c r="AS237" s="6"/>
      <c r="AT237" s="6">
        <v>2.3627142004795321</v>
      </c>
      <c r="AU237" s="6">
        <v>1</v>
      </c>
      <c r="AV237" s="10"/>
      <c r="AW237" s="13">
        <v>131.96419071444802</v>
      </c>
      <c r="AX237" s="1" t="s">
        <v>150</v>
      </c>
      <c r="AY237" s="17">
        <v>32.925406824146997</v>
      </c>
      <c r="AZ237" s="12">
        <v>100</v>
      </c>
      <c r="BA237" s="12">
        <v>0</v>
      </c>
      <c r="BB237" s="12">
        <v>0</v>
      </c>
      <c r="BC237" s="12">
        <v>100</v>
      </c>
      <c r="BD237" s="12">
        <v>0</v>
      </c>
      <c r="BE237" s="12">
        <v>0</v>
      </c>
      <c r="BF237" s="18">
        <v>68.685080340159473</v>
      </c>
      <c r="BG237" s="18">
        <v>28.745566010243209</v>
      </c>
      <c r="BH237" s="18">
        <v>2.5693536495973208</v>
      </c>
      <c r="BI237" s="15"/>
      <c r="BJ237" s="19">
        <f t="shared" ca="1" si="33"/>
        <v>1</v>
      </c>
      <c r="BK237" s="18">
        <f t="shared" ca="1" si="34"/>
        <v>7.62294897434451</v>
      </c>
      <c r="BL237" s="17">
        <f t="shared" si="35"/>
        <v>4.3530402258568612</v>
      </c>
      <c r="BM237" s="17">
        <f t="shared" ca="1" si="36"/>
        <v>3.1862544672361395</v>
      </c>
      <c r="BN237" s="16">
        <f t="shared" si="37"/>
        <v>3.0660252824175287</v>
      </c>
      <c r="BO237" s="15"/>
      <c r="BP237" s="2"/>
    </row>
    <row r="238" spans="1:68" x14ac:dyDescent="0.2">
      <c r="A238">
        <v>11.25</v>
      </c>
      <c r="B238">
        <v>2.2999999999999998</v>
      </c>
      <c r="C238">
        <v>0.19241</v>
      </c>
      <c r="D238">
        <v>-0.11878</v>
      </c>
      <c r="E238">
        <v>-2.034E-2</v>
      </c>
      <c r="F238">
        <v>1.7418499999999999</v>
      </c>
      <c r="G238">
        <v>2.0009299999999999</v>
      </c>
      <c r="H238" s="15"/>
      <c r="I238" s="11">
        <f t="shared" si="31"/>
        <v>36.909448818897637</v>
      </c>
      <c r="J238" s="10">
        <f t="shared" si="32"/>
        <v>-33.089448818897637</v>
      </c>
      <c r="K238" s="6">
        <v>117</v>
      </c>
      <c r="L238" s="10">
        <v>3998.6876640419896</v>
      </c>
      <c r="M238" s="10">
        <v>2012.8608923884567</v>
      </c>
      <c r="N238" s="10">
        <v>15.994094488188974</v>
      </c>
      <c r="O238" s="10">
        <v>7.8383863752483656</v>
      </c>
      <c r="P238" s="10">
        <v>8.0490085959213289</v>
      </c>
      <c r="Q238" s="10">
        <v>0.25165562166598288</v>
      </c>
      <c r="R238" s="10">
        <v>3.1265418426003952</v>
      </c>
      <c r="S238" s="10">
        <v>14.626543102289157</v>
      </c>
      <c r="T238" s="14" t="s">
        <v>33</v>
      </c>
      <c r="U238" s="6">
        <v>3</v>
      </c>
      <c r="V238" s="14" t="s">
        <v>33</v>
      </c>
      <c r="W238" s="6">
        <v>3</v>
      </c>
      <c r="X238" s="14" t="s">
        <v>33</v>
      </c>
      <c r="Y238" s="6">
        <v>3</v>
      </c>
      <c r="Z238" s="14" t="s">
        <v>33</v>
      </c>
      <c r="AA238" s="9">
        <v>3</v>
      </c>
      <c r="AB238" s="7">
        <v>66.170297581000995</v>
      </c>
      <c r="AC238" s="6">
        <v>31.101496914844404</v>
      </c>
      <c r="AD238" s="13">
        <v>2.7282055041546025</v>
      </c>
      <c r="AE238" s="8">
        <v>804.90085959213297</v>
      </c>
      <c r="AF238" s="6">
        <v>692.9183341195079</v>
      </c>
      <c r="AG238" s="6">
        <v>478.67564469409967</v>
      </c>
      <c r="AH238" s="6">
        <v>0</v>
      </c>
      <c r="AI238" s="6">
        <v>3.198421931779694</v>
      </c>
      <c r="AJ238" s="6"/>
      <c r="AK238" s="6"/>
      <c r="AL238" s="6"/>
      <c r="AM238" s="6"/>
      <c r="AN238" s="6">
        <v>7.8383863752483656</v>
      </c>
      <c r="AO238" s="6">
        <v>2.6575922686213262</v>
      </c>
      <c r="AP238" s="6">
        <v>3.829405157552797</v>
      </c>
      <c r="AQ238" s="6">
        <v>111.47500000000001</v>
      </c>
      <c r="AR238" s="6"/>
      <c r="AS238" s="6"/>
      <c r="AT238" s="6">
        <v>1.8286433373629905</v>
      </c>
      <c r="AU238" s="6">
        <v>1</v>
      </c>
      <c r="AV238" s="10"/>
      <c r="AW238" s="13">
        <v>103.93775011792619</v>
      </c>
      <c r="AX238" s="1" t="s">
        <v>150</v>
      </c>
      <c r="AY238" s="17">
        <v>33.089448818897601</v>
      </c>
      <c r="AZ238" s="12">
        <v>100</v>
      </c>
      <c r="BA238" s="12">
        <v>0</v>
      </c>
      <c r="BB238" s="12">
        <v>0</v>
      </c>
      <c r="BC238" s="12">
        <v>100</v>
      </c>
      <c r="BD238" s="12">
        <v>0</v>
      </c>
      <c r="BE238" s="12">
        <v>0</v>
      </c>
      <c r="BF238" s="18">
        <v>66.170297581000995</v>
      </c>
      <c r="BG238" s="18">
        <v>31.101496914844404</v>
      </c>
      <c r="BH238" s="18">
        <v>2.7282055041546025</v>
      </c>
      <c r="BI238" s="15"/>
      <c r="BJ238" s="19">
        <f t="shared" ca="1" si="33"/>
        <v>1</v>
      </c>
      <c r="BK238" s="18">
        <f t="shared" ca="1" si="34"/>
        <v>6.0110112792959214</v>
      </c>
      <c r="BL238" s="17">
        <f t="shared" si="35"/>
        <v>4.1598275522251535</v>
      </c>
      <c r="BM238" s="17">
        <f t="shared" ca="1" si="36"/>
        <v>3.2594418825364144</v>
      </c>
      <c r="BN238" s="16">
        <f t="shared" si="37"/>
        <v>3.1060077835548534</v>
      </c>
      <c r="BO238" s="15"/>
      <c r="BP238" s="2"/>
    </row>
    <row r="239" spans="1:68" x14ac:dyDescent="0.2">
      <c r="A239">
        <v>11.3</v>
      </c>
      <c r="B239">
        <v>2.2999999999999998</v>
      </c>
      <c r="C239">
        <v>0.1905</v>
      </c>
      <c r="D239">
        <v>-0.1158</v>
      </c>
      <c r="E239">
        <v>-1.9109999999999999E-2</v>
      </c>
      <c r="F239">
        <v>1.7421500000000001</v>
      </c>
      <c r="G239">
        <v>2.0027499999999998</v>
      </c>
      <c r="H239" s="15"/>
      <c r="I239" s="11">
        <f t="shared" si="31"/>
        <v>37.073490813648291</v>
      </c>
      <c r="J239" s="10">
        <f t="shared" si="32"/>
        <v>-33.253490813648291</v>
      </c>
      <c r="K239" s="6">
        <v>117</v>
      </c>
      <c r="L239" s="10">
        <v>4017.8805774278162</v>
      </c>
      <c r="M239" s="10">
        <v>2021.8175853018424</v>
      </c>
      <c r="N239" s="10">
        <v>16.065179352580927</v>
      </c>
      <c r="O239" s="10">
        <v>7.3346408174850986</v>
      </c>
      <c r="P239" s="10">
        <v>7.5500052188541584</v>
      </c>
      <c r="Q239" s="10">
        <v>0.27240067706196147</v>
      </c>
      <c r="R239" s="10">
        <v>3.607953493617623</v>
      </c>
      <c r="S239" s="10">
        <v>14.955861206184736</v>
      </c>
      <c r="T239" s="14" t="s">
        <v>33</v>
      </c>
      <c r="U239" s="6">
        <v>3</v>
      </c>
      <c r="V239" s="14" t="s">
        <v>33</v>
      </c>
      <c r="W239" s="6">
        <v>3</v>
      </c>
      <c r="X239" s="14" t="s">
        <v>33</v>
      </c>
      <c r="Y239" s="6">
        <v>3</v>
      </c>
      <c r="Z239" s="14" t="s">
        <v>33</v>
      </c>
      <c r="AA239" s="9">
        <v>3</v>
      </c>
      <c r="AB239" s="7">
        <v>79.334985108912093</v>
      </c>
      <c r="AC239" s="6">
        <v>18.736682966943377</v>
      </c>
      <c r="AD239" s="13">
        <v>1.9283319241445354</v>
      </c>
      <c r="AE239" s="8">
        <v>755.00052188541588</v>
      </c>
      <c r="AF239" s="6">
        <v>633.08305955949811</v>
      </c>
      <c r="AG239" s="6">
        <v>441.25039141406188</v>
      </c>
      <c r="AH239" s="6">
        <v>0</v>
      </c>
      <c r="AI239" s="6">
        <v>2.7716543513351111</v>
      </c>
      <c r="AJ239" s="6"/>
      <c r="AK239" s="6"/>
      <c r="AL239" s="6"/>
      <c r="AM239" s="6"/>
      <c r="AN239" s="6">
        <v>7.3346408174850986</v>
      </c>
      <c r="AO239" s="6">
        <v>2.6023894245037371</v>
      </c>
      <c r="AP239" s="6">
        <v>3.5300031313124949</v>
      </c>
      <c r="AQ239" s="6">
        <v>111.47500000000001</v>
      </c>
      <c r="AR239" s="6"/>
      <c r="AS239" s="6"/>
      <c r="AT239" s="6">
        <v>1.6540325348704701</v>
      </c>
      <c r="AU239" s="6">
        <v>1</v>
      </c>
      <c r="AV239" s="10"/>
      <c r="AW239" s="13">
        <v>94.962458933924722</v>
      </c>
      <c r="AX239" s="1" t="s">
        <v>150</v>
      </c>
      <c r="AY239" s="17">
        <v>33.253490813648298</v>
      </c>
      <c r="AZ239" s="12">
        <v>100</v>
      </c>
      <c r="BA239" s="12">
        <v>0</v>
      </c>
      <c r="BB239" s="12">
        <v>0</v>
      </c>
      <c r="BC239" s="12">
        <v>100</v>
      </c>
      <c r="BD239" s="12">
        <v>0</v>
      </c>
      <c r="BE239" s="12">
        <v>0</v>
      </c>
      <c r="BF239" s="18">
        <v>79.334985108912093</v>
      </c>
      <c r="BG239" s="18">
        <v>18.736682966943377</v>
      </c>
      <c r="BH239" s="18">
        <v>1.9283319241445354</v>
      </c>
      <c r="BI239" s="15"/>
      <c r="BJ239" s="19">
        <f t="shared" ca="1" si="33"/>
        <v>1</v>
      </c>
      <c r="BK239" s="18">
        <f t="shared" ca="1" si="34"/>
        <v>5.4812708826182348</v>
      </c>
      <c r="BL239" s="17">
        <f t="shared" si="35"/>
        <v>4.916034742351715</v>
      </c>
      <c r="BM239" s="17">
        <f t="shared" ca="1" si="36"/>
        <v>3.3336588360358377</v>
      </c>
      <c r="BN239" s="16">
        <f t="shared" si="37"/>
        <v>3.1637355337803852</v>
      </c>
      <c r="BO239" s="15"/>
      <c r="BP239" s="2"/>
    </row>
    <row r="240" spans="1:68" x14ac:dyDescent="0.2">
      <c r="A240">
        <v>11.35</v>
      </c>
      <c r="B240">
        <v>2.2999999999999998</v>
      </c>
      <c r="C240">
        <v>0.19327</v>
      </c>
      <c r="D240">
        <v>-0.104</v>
      </c>
      <c r="E240">
        <v>-1.7610000000000001E-2</v>
      </c>
      <c r="F240">
        <v>1.74275</v>
      </c>
      <c r="G240">
        <v>2.0057999999999998</v>
      </c>
      <c r="H240" s="15"/>
      <c r="I240" s="11">
        <f t="shared" si="31"/>
        <v>37.237532808398946</v>
      </c>
      <c r="J240" s="10">
        <f t="shared" si="32"/>
        <v>-33.417532808398946</v>
      </c>
      <c r="K240" s="6">
        <v>117</v>
      </c>
      <c r="L240" s="10">
        <v>4037.0734908136428</v>
      </c>
      <c r="M240" s="10">
        <v>2030.7742782152282</v>
      </c>
      <c r="N240" s="10">
        <v>16.136264216972876</v>
      </c>
      <c r="O240" s="10">
        <v>8.0652037468066968</v>
      </c>
      <c r="P240" s="10">
        <v>8.2863512953661189</v>
      </c>
      <c r="Q240" s="10">
        <v>0.35454552728764888</v>
      </c>
      <c r="R240" s="10">
        <v>4.2786687970363664</v>
      </c>
      <c r="S240" s="10">
        <v>15.357468649959838</v>
      </c>
      <c r="T240" s="14" t="s">
        <v>33</v>
      </c>
      <c r="U240" s="6">
        <v>3</v>
      </c>
      <c r="V240" s="14" t="s">
        <v>33</v>
      </c>
      <c r="W240" s="6">
        <v>3</v>
      </c>
      <c r="X240" s="14" t="s">
        <v>33</v>
      </c>
      <c r="Y240" s="6">
        <v>3</v>
      </c>
      <c r="Z240" s="14" t="s">
        <v>33</v>
      </c>
      <c r="AA240" s="9">
        <v>3</v>
      </c>
      <c r="AB240" s="7">
        <v>92.546966329071083</v>
      </c>
      <c r="AC240" s="6">
        <v>7.103033670928923</v>
      </c>
      <c r="AD240" s="13">
        <v>0.35</v>
      </c>
      <c r="AE240" s="8">
        <v>828.63512953661188</v>
      </c>
      <c r="AF240" s="6">
        <v>718.58301483232719</v>
      </c>
      <c r="AG240" s="6">
        <v>496.47634715245891</v>
      </c>
      <c r="AH240" s="6">
        <v>0</v>
      </c>
      <c r="AI240" s="6">
        <v>2.3371755268663308</v>
      </c>
      <c r="AJ240" s="6"/>
      <c r="AK240" s="6"/>
      <c r="AL240" s="6"/>
      <c r="AM240" s="6"/>
      <c r="AN240" s="6">
        <v>8.0652037468066968</v>
      </c>
      <c r="AO240" s="6">
        <v>2.8557305603304779</v>
      </c>
      <c r="AP240" s="6">
        <v>3.9718107772196714</v>
      </c>
      <c r="AQ240" s="6">
        <v>111.47500000000001</v>
      </c>
      <c r="AR240" s="6"/>
      <c r="AS240" s="6"/>
      <c r="AT240" s="6">
        <v>1.8789757506260669</v>
      </c>
      <c r="AU240" s="6">
        <v>1</v>
      </c>
      <c r="AV240" s="10"/>
      <c r="AW240" s="13">
        <v>107.78745222484908</v>
      </c>
      <c r="AX240" s="1" t="s">
        <v>150</v>
      </c>
      <c r="AY240" s="17">
        <v>33.417532808398903</v>
      </c>
      <c r="AZ240" s="12">
        <v>100</v>
      </c>
      <c r="BA240" s="12">
        <v>0</v>
      </c>
      <c r="BB240" s="12">
        <v>0</v>
      </c>
      <c r="BC240" s="12">
        <v>100</v>
      </c>
      <c r="BD240" s="12">
        <v>0</v>
      </c>
      <c r="BE240" s="12">
        <v>0</v>
      </c>
      <c r="BF240" s="18">
        <v>92.546966329071083</v>
      </c>
      <c r="BG240" s="18">
        <v>7.103033670928923</v>
      </c>
      <c r="BH240" s="18">
        <v>0.35</v>
      </c>
      <c r="BI240" s="15"/>
      <c r="BJ240" s="19">
        <f t="shared" ca="1" si="33"/>
        <v>1</v>
      </c>
      <c r="BK240" s="18">
        <f t="shared" ca="1" si="34"/>
        <v>6.1728323203579718</v>
      </c>
      <c r="BL240" s="17">
        <f t="shared" si="35"/>
        <v>5.6566052562922629</v>
      </c>
      <c r="BM240" s="17">
        <f t="shared" ca="1" si="36"/>
        <v>3.3272781809767493</v>
      </c>
      <c r="BN240" s="16">
        <f t="shared" si="37"/>
        <v>3.1730074952009519</v>
      </c>
      <c r="BO240" s="15"/>
      <c r="BP240" s="2"/>
    </row>
    <row r="241" spans="1:68" x14ac:dyDescent="0.2">
      <c r="A241">
        <v>11.4</v>
      </c>
      <c r="B241">
        <v>2.2999999999999998</v>
      </c>
      <c r="C241">
        <v>0.19671</v>
      </c>
      <c r="D241">
        <v>-8.9139999999999997E-2</v>
      </c>
      <c r="E241">
        <v>-1.6459999999999999E-2</v>
      </c>
      <c r="F241">
        <v>1.7369000000000001</v>
      </c>
      <c r="G241">
        <v>2.0005799999999998</v>
      </c>
      <c r="H241" s="15"/>
      <c r="I241" s="11">
        <f t="shared" si="31"/>
        <v>37.401574803149607</v>
      </c>
      <c r="J241" s="10">
        <f t="shared" si="32"/>
        <v>-33.581574803149607</v>
      </c>
      <c r="K241" s="6">
        <v>117</v>
      </c>
      <c r="L241" s="10">
        <v>4056.2664041994703</v>
      </c>
      <c r="M241" s="10">
        <v>2039.7309711286143</v>
      </c>
      <c r="N241" s="10">
        <v>16.207349081364828</v>
      </c>
      <c r="O241" s="10">
        <v>8.9724732330400201</v>
      </c>
      <c r="P241" s="10">
        <v>9.1980545277787193</v>
      </c>
      <c r="Q241" s="10">
        <v>0.45799234714813303</v>
      </c>
      <c r="R241" s="10">
        <v>4.9792306162674569</v>
      </c>
      <c r="S241" s="10">
        <v>15.665367690187416</v>
      </c>
      <c r="T241" s="14" t="s">
        <v>33</v>
      </c>
      <c r="U241" s="6">
        <v>3</v>
      </c>
      <c r="V241" s="14" t="s">
        <v>33</v>
      </c>
      <c r="W241" s="6">
        <v>3</v>
      </c>
      <c r="X241" s="14" t="s">
        <v>33</v>
      </c>
      <c r="Y241" s="6">
        <v>3</v>
      </c>
      <c r="Z241" s="14" t="s">
        <v>33</v>
      </c>
      <c r="AA241" s="9">
        <v>3</v>
      </c>
      <c r="AB241" s="7">
        <v>97.81</v>
      </c>
      <c r="AC241" s="6">
        <v>1.8400000000000034</v>
      </c>
      <c r="AD241" s="13">
        <v>0.35</v>
      </c>
      <c r="AE241" s="8">
        <v>919.80545277787189</v>
      </c>
      <c r="AF241" s="6">
        <v>824.71322374052545</v>
      </c>
      <c r="AG241" s="6">
        <v>564.85408958340395</v>
      </c>
      <c r="AH241" s="6">
        <v>0</v>
      </c>
      <c r="AI241" s="6">
        <v>2.0083424068227282</v>
      </c>
      <c r="AJ241" s="6"/>
      <c r="AK241" s="6"/>
      <c r="AL241" s="6"/>
      <c r="AM241" s="6"/>
      <c r="AN241" s="6">
        <v>8.9724732330400201</v>
      </c>
      <c r="AO241" s="6">
        <v>3.1565640432834483</v>
      </c>
      <c r="AP241" s="6">
        <v>4.518832716667232</v>
      </c>
      <c r="AQ241" s="6">
        <v>111.47500000000001</v>
      </c>
      <c r="AR241" s="6"/>
      <c r="AS241" s="6"/>
      <c r="AT241" s="6">
        <v>2.1595387761535512</v>
      </c>
      <c r="AU241" s="6">
        <v>1</v>
      </c>
      <c r="AV241" s="10"/>
      <c r="AW241" s="13">
        <v>123.70698356107881</v>
      </c>
      <c r="AX241" s="1" t="s">
        <v>150</v>
      </c>
      <c r="AY241" s="17">
        <v>33.5815748031496</v>
      </c>
      <c r="AZ241" s="12">
        <v>100</v>
      </c>
      <c r="BA241" s="12">
        <v>0</v>
      </c>
      <c r="BB241" s="12">
        <v>0</v>
      </c>
      <c r="BC241" s="12">
        <v>100</v>
      </c>
      <c r="BD241" s="12">
        <v>0</v>
      </c>
      <c r="BE241" s="12">
        <v>0</v>
      </c>
      <c r="BF241" s="18">
        <v>97.81</v>
      </c>
      <c r="BG241" s="18">
        <v>1.8400000000000034</v>
      </c>
      <c r="BH241" s="18">
        <v>0.35</v>
      </c>
      <c r="BI241" s="15"/>
      <c r="BJ241" s="19">
        <f t="shared" ca="1" si="33"/>
        <v>1</v>
      </c>
      <c r="BK241" s="18">
        <f t="shared" ca="1" si="34"/>
        <v>7.0302617621300882</v>
      </c>
      <c r="BL241" s="17">
        <f t="shared" si="35"/>
        <v>6.3876899946982553</v>
      </c>
      <c r="BM241" s="17">
        <f t="shared" ca="1" si="36"/>
        <v>3.3139547625161492</v>
      </c>
      <c r="BN241" s="16">
        <f t="shared" si="37"/>
        <v>3.1756195729012338</v>
      </c>
      <c r="BO241" s="15"/>
      <c r="BP241" s="2"/>
    </row>
    <row r="242" spans="1:68" x14ac:dyDescent="0.2">
      <c r="A242">
        <v>11.45</v>
      </c>
      <c r="B242">
        <v>2.2999999999999998</v>
      </c>
      <c r="C242">
        <v>0.20432</v>
      </c>
      <c r="D242">
        <v>-7.8009999999999996E-2</v>
      </c>
      <c r="E242">
        <v>-1.461E-2</v>
      </c>
      <c r="F242">
        <v>1.74448</v>
      </c>
      <c r="G242">
        <v>2.0034999999999998</v>
      </c>
      <c r="H242" s="15"/>
      <c r="I242" s="11">
        <f t="shared" si="31"/>
        <v>37.565616797900262</v>
      </c>
      <c r="J242" s="10">
        <f t="shared" si="32"/>
        <v>-33.745616797900261</v>
      </c>
      <c r="K242" s="6">
        <v>117</v>
      </c>
      <c r="L242" s="10">
        <v>4075.459317585297</v>
      </c>
      <c r="M242" s="10">
        <v>2048.6876640420001</v>
      </c>
      <c r="N242" s="10">
        <v>16.278433945756781</v>
      </c>
      <c r="O242" s="10">
        <v>10.979543230201532</v>
      </c>
      <c r="P242" s="10">
        <v>11.212257073141677</v>
      </c>
      <c r="Q242" s="10">
        <v>0.5354730406237177</v>
      </c>
      <c r="R242" s="10">
        <v>4.7757827628338356</v>
      </c>
      <c r="S242" s="10">
        <v>16.160683537510039</v>
      </c>
      <c r="T242" s="14" t="s">
        <v>33</v>
      </c>
      <c r="U242" s="6">
        <v>3</v>
      </c>
      <c r="V242" s="14" t="s">
        <v>33</v>
      </c>
      <c r="W242" s="6">
        <v>3</v>
      </c>
      <c r="X242" s="14" t="s">
        <v>33</v>
      </c>
      <c r="Y242" s="6">
        <v>3</v>
      </c>
      <c r="Z242" s="14" t="s">
        <v>33</v>
      </c>
      <c r="AA242" s="9">
        <v>3</v>
      </c>
      <c r="AB242" s="7">
        <v>96.714361269197028</v>
      </c>
      <c r="AC242" s="6">
        <v>2.9356387308029781</v>
      </c>
      <c r="AD242" s="13">
        <v>0.35</v>
      </c>
      <c r="AE242" s="8">
        <v>1121.2257073141677</v>
      </c>
      <c r="AF242" s="6">
        <v>1060.5492341722954</v>
      </c>
      <c r="AG242" s="6">
        <v>715.91928048562579</v>
      </c>
      <c r="AH242" s="6">
        <v>0</v>
      </c>
      <c r="AI242" s="6">
        <v>2.0938975863437803</v>
      </c>
      <c r="AJ242" s="6"/>
      <c r="AK242" s="6"/>
      <c r="AL242" s="6"/>
      <c r="AM242" s="6"/>
      <c r="AN242" s="6">
        <v>10.979543230201532</v>
      </c>
      <c r="AO242" s="6">
        <v>3.6276789759857833</v>
      </c>
      <c r="AP242" s="6">
        <v>5.7273542438850065</v>
      </c>
      <c r="AQ242" s="6">
        <v>111.47500000000001</v>
      </c>
      <c r="AR242" s="6"/>
      <c r="AS242" s="6"/>
      <c r="AT242" s="6">
        <v>2.7969527385848933</v>
      </c>
      <c r="AU242" s="6">
        <v>1</v>
      </c>
      <c r="AV242" s="10"/>
      <c r="AW242" s="13">
        <v>159.0823851258443</v>
      </c>
      <c r="AX242" s="1" t="s">
        <v>150</v>
      </c>
      <c r="AY242" s="17">
        <v>33.745616797900297</v>
      </c>
      <c r="AZ242" s="12">
        <v>100</v>
      </c>
      <c r="BA242" s="12">
        <v>0</v>
      </c>
      <c r="BB242" s="12">
        <v>0</v>
      </c>
      <c r="BC242" s="12">
        <v>100</v>
      </c>
      <c r="BD242" s="12">
        <v>0</v>
      </c>
      <c r="BE242" s="12">
        <v>0</v>
      </c>
      <c r="BF242" s="18">
        <v>96.714361269197028</v>
      </c>
      <c r="BG242" s="18">
        <v>2.9356387308029781</v>
      </c>
      <c r="BH242" s="18">
        <v>0.35</v>
      </c>
      <c r="BI242" s="15"/>
      <c r="BJ242" s="19">
        <f t="shared" ca="1" si="33"/>
        <v>1</v>
      </c>
      <c r="BK242" s="18">
        <f t="shared" ca="1" si="34"/>
        <v>8.9564920757593249</v>
      </c>
      <c r="BL242" s="17">
        <f t="shared" si="35"/>
        <v>5.8365190536815428</v>
      </c>
      <c r="BM242" s="17">
        <f t="shared" ca="1" si="36"/>
        <v>3.2069357130815703</v>
      </c>
      <c r="BN242" s="16">
        <f t="shared" si="37"/>
        <v>3.096351451878832</v>
      </c>
      <c r="BO242" s="15"/>
      <c r="BP242" s="2"/>
    </row>
    <row r="243" spans="1:68" x14ac:dyDescent="0.2">
      <c r="A243">
        <v>11.5</v>
      </c>
      <c r="B243">
        <v>2.2999999999999998</v>
      </c>
      <c r="C243">
        <v>0.21684</v>
      </c>
      <c r="D243">
        <v>-6.8220000000000003E-2</v>
      </c>
      <c r="E243">
        <v>-1.197E-2</v>
      </c>
      <c r="F243">
        <v>1.7485999999999999</v>
      </c>
      <c r="G243">
        <v>2.0001500000000001</v>
      </c>
      <c r="H243" s="15"/>
      <c r="I243" s="11">
        <f t="shared" si="31"/>
        <v>37.729658792650916</v>
      </c>
      <c r="J243" s="10">
        <f t="shared" si="32"/>
        <v>-33.909658792650916</v>
      </c>
      <c r="K243" s="6">
        <v>117</v>
      </c>
      <c r="L243" s="10">
        <v>4094.6522309711236</v>
      </c>
      <c r="M243" s="10">
        <v>2057.6443569553858</v>
      </c>
      <c r="N243" s="10">
        <v>16.34951881014873</v>
      </c>
      <c r="O243" s="10">
        <v>14.281582174283281</v>
      </c>
      <c r="P243" s="10">
        <v>14.524474356278462</v>
      </c>
      <c r="Q243" s="10">
        <v>0.6036254205990973</v>
      </c>
      <c r="R243" s="10">
        <v>4.1559192146473061</v>
      </c>
      <c r="S243" s="10">
        <v>16.867512638554214</v>
      </c>
      <c r="T243" s="14" t="s">
        <v>33</v>
      </c>
      <c r="U243" s="6">
        <v>3</v>
      </c>
      <c r="V243" s="14" t="s">
        <v>33</v>
      </c>
      <c r="W243" s="6">
        <v>3</v>
      </c>
      <c r="X243" s="14" t="s">
        <v>33</v>
      </c>
      <c r="Y243" s="6">
        <v>3</v>
      </c>
      <c r="Z243" s="14" t="s">
        <v>33</v>
      </c>
      <c r="AA243" s="9">
        <v>3</v>
      </c>
      <c r="AB243" s="7">
        <v>74.482450874562133</v>
      </c>
      <c r="AC243" s="6">
        <v>23.286915542894263</v>
      </c>
      <c r="AD243" s="13">
        <v>2.2306335825436014</v>
      </c>
      <c r="AE243" s="8">
        <v>1452.4474356278463</v>
      </c>
      <c r="AF243" s="6">
        <v>1449.092860812751</v>
      </c>
      <c r="AG243" s="6">
        <v>964.33557672088466</v>
      </c>
      <c r="AH243" s="6">
        <v>10.655873041484231</v>
      </c>
      <c r="AI243" s="6">
        <v>2.4062065414446838</v>
      </c>
      <c r="AJ243" s="6"/>
      <c r="AK243" s="6"/>
      <c r="AL243" s="6"/>
      <c r="AM243" s="6"/>
      <c r="AN243" s="6">
        <v>14.281582174283281</v>
      </c>
      <c r="AO243" s="6">
        <v>4.3303467815271235</v>
      </c>
      <c r="AP243" s="6">
        <v>7.7146846137670773</v>
      </c>
      <c r="AQ243" s="6">
        <v>111.47500000000001</v>
      </c>
      <c r="AR243" s="6"/>
      <c r="AS243" s="6"/>
      <c r="AT243" s="6">
        <v>3.8607869289718808</v>
      </c>
      <c r="AU243" s="6">
        <v>1</v>
      </c>
      <c r="AV243" s="10"/>
      <c r="AW243" s="13">
        <v>217.36392912191266</v>
      </c>
      <c r="AX243" s="1" t="s">
        <v>150</v>
      </c>
      <c r="AY243" s="17">
        <v>33.909658792650902</v>
      </c>
      <c r="AZ243" s="12">
        <v>100</v>
      </c>
      <c r="BA243" s="12">
        <v>0</v>
      </c>
      <c r="BB243" s="12">
        <v>0</v>
      </c>
      <c r="BC243" s="12">
        <v>100</v>
      </c>
      <c r="BD243" s="12">
        <v>0</v>
      </c>
      <c r="BE243" s="12">
        <v>0</v>
      </c>
      <c r="BF243" s="18">
        <v>74.482450874562133</v>
      </c>
      <c r="BG243" s="18">
        <v>23.286915542894263</v>
      </c>
      <c r="BH243" s="18">
        <v>2.2306335825436014</v>
      </c>
      <c r="BI243" s="15"/>
      <c r="BJ243" s="19">
        <f t="shared" ca="1" si="33"/>
        <v>1</v>
      </c>
      <c r="BK243" s="18">
        <f t="shared" ca="1" si="34"/>
        <v>12.127604266127735</v>
      </c>
      <c r="BL243" s="17">
        <f t="shared" si="35"/>
        <v>4.8378476311245464</v>
      </c>
      <c r="BM243" s="17">
        <f t="shared" ca="1" si="36"/>
        <v>3.0531573196850981</v>
      </c>
      <c r="BN243" s="16">
        <f t="shared" si="37"/>
        <v>2.9706134591432871</v>
      </c>
      <c r="BO243" s="15"/>
      <c r="BP243" s="2"/>
    </row>
    <row r="244" spans="1:68" x14ac:dyDescent="0.2">
      <c r="A244">
        <v>11.55</v>
      </c>
      <c r="B244">
        <v>2.2999999999999998</v>
      </c>
      <c r="C244">
        <v>0.21723000000000001</v>
      </c>
      <c r="D244">
        <v>-6.3560000000000005E-2</v>
      </c>
      <c r="E244">
        <v>-1.6119999999999999E-2</v>
      </c>
      <c r="F244">
        <v>1.752</v>
      </c>
      <c r="G244">
        <v>1.99858</v>
      </c>
      <c r="H244" s="15"/>
      <c r="I244" s="11">
        <f t="shared" si="31"/>
        <v>37.893700787401578</v>
      </c>
      <c r="J244" s="10">
        <f t="shared" si="32"/>
        <v>-34.073700787401577</v>
      </c>
      <c r="K244" s="6">
        <v>117</v>
      </c>
      <c r="L244" s="10">
        <v>4113.8451443569511</v>
      </c>
      <c r="M244" s="10">
        <v>2066.601049868772</v>
      </c>
      <c r="N244" s="10">
        <v>16.420603674540686</v>
      </c>
      <c r="O244" s="10">
        <v>14.384441214873686</v>
      </c>
      <c r="P244" s="10">
        <v>14.611333356308867</v>
      </c>
      <c r="Q244" s="10">
        <v>0.63606567501025846</v>
      </c>
      <c r="R244" s="10">
        <v>4.3532349820464447</v>
      </c>
      <c r="S244" s="10">
        <v>15.756398710776439</v>
      </c>
      <c r="T244" s="14" t="s">
        <v>33</v>
      </c>
      <c r="U244" s="6">
        <v>3</v>
      </c>
      <c r="V244" s="14" t="s">
        <v>33</v>
      </c>
      <c r="W244" s="6">
        <v>3</v>
      </c>
      <c r="X244" s="14" t="s">
        <v>33</v>
      </c>
      <c r="Y244" s="6">
        <v>3</v>
      </c>
      <c r="Z244" s="14" t="s">
        <v>33</v>
      </c>
      <c r="AA244" s="9">
        <v>3</v>
      </c>
      <c r="AB244" s="7">
        <v>79.082293415983855</v>
      </c>
      <c r="AC244" s="6">
        <v>18.972374222620928</v>
      </c>
      <c r="AD244" s="13">
        <v>1.9453323613952125</v>
      </c>
      <c r="AE244" s="8">
        <v>1461.1333356308867</v>
      </c>
      <c r="AF244" s="6">
        <v>1458.1825717936324</v>
      </c>
      <c r="AG244" s="6">
        <v>970.85000172316506</v>
      </c>
      <c r="AH244" s="6">
        <v>0</v>
      </c>
      <c r="AI244" s="6">
        <v>2.2971422496699283</v>
      </c>
      <c r="AJ244" s="6"/>
      <c r="AK244" s="6"/>
      <c r="AL244" s="6"/>
      <c r="AM244" s="6"/>
      <c r="AN244" s="6">
        <v>14.384441214873686</v>
      </c>
      <c r="AO244" s="6">
        <v>4.3861352911898415</v>
      </c>
      <c r="AP244" s="6">
        <v>7.7668000137853204</v>
      </c>
      <c r="AQ244" s="6">
        <v>111.47500000000001</v>
      </c>
      <c r="AR244" s="6"/>
      <c r="AS244" s="6"/>
      <c r="AT244" s="6">
        <v>3.8653287638068088</v>
      </c>
      <c r="AU244" s="6">
        <v>1</v>
      </c>
      <c r="AV244" s="10"/>
      <c r="AW244" s="13">
        <v>218.72738576904487</v>
      </c>
      <c r="AX244" s="1" t="s">
        <v>150</v>
      </c>
      <c r="AY244" s="17">
        <v>34.073700787401599</v>
      </c>
      <c r="AZ244" s="12">
        <v>100</v>
      </c>
      <c r="BA244" s="12">
        <v>0</v>
      </c>
      <c r="BB244" s="12">
        <v>0</v>
      </c>
      <c r="BC244" s="12">
        <v>100</v>
      </c>
      <c r="BD244" s="12">
        <v>0</v>
      </c>
      <c r="BE244" s="12">
        <v>0</v>
      </c>
      <c r="BF244" s="18">
        <v>79.082293415983855</v>
      </c>
      <c r="BG244" s="18">
        <v>18.972374222620928</v>
      </c>
      <c r="BH244" s="18">
        <v>1.9453323613952125</v>
      </c>
      <c r="BI244" s="15"/>
      <c r="BJ244" s="19">
        <f t="shared" ca="1" si="33"/>
        <v>1</v>
      </c>
      <c r="BK244" s="18">
        <f t="shared" ca="1" si="34"/>
        <v>12.149815548509073</v>
      </c>
      <c r="BL244" s="17">
        <f t="shared" si="35"/>
        <v>5.0664717440525973</v>
      </c>
      <c r="BM244" s="17">
        <f t="shared" ca="1" si="36"/>
        <v>3.0650888292778737</v>
      </c>
      <c r="BN244" s="16">
        <f t="shared" si="37"/>
        <v>2.9810993737244349</v>
      </c>
      <c r="BO244" s="15"/>
      <c r="BP244" s="2"/>
    </row>
    <row r="245" spans="1:68" x14ac:dyDescent="0.2">
      <c r="A245">
        <v>11.6</v>
      </c>
      <c r="B245">
        <v>2.2999999999999998</v>
      </c>
      <c r="C245">
        <v>0.22151000000000001</v>
      </c>
      <c r="D245">
        <v>-6.3789999999999999E-2</v>
      </c>
      <c r="E245">
        <v>-1.8689999999999998E-2</v>
      </c>
      <c r="F245">
        <v>1.74875</v>
      </c>
      <c r="G245">
        <v>1.9897</v>
      </c>
      <c r="H245" s="15"/>
      <c r="I245" s="11">
        <f t="shared" si="31"/>
        <v>38.057742782152225</v>
      </c>
      <c r="J245" s="10">
        <f t="shared" si="32"/>
        <v>-34.237742782152225</v>
      </c>
      <c r="K245" s="6">
        <v>117</v>
      </c>
      <c r="L245" s="10">
        <v>4133.0380577427768</v>
      </c>
      <c r="M245" s="10">
        <v>2075.5577427821572</v>
      </c>
      <c r="N245" s="10">
        <v>16.491688538932628</v>
      </c>
      <c r="O245" s="10">
        <v>15.513253250070962</v>
      </c>
      <c r="P245" s="10">
        <v>15.730236932653323</v>
      </c>
      <c r="Q245" s="10">
        <v>0.63446454657365614</v>
      </c>
      <c r="R245" s="10">
        <v>4.033407438743752</v>
      </c>
      <c r="S245" s="10">
        <v>15.068311290441766</v>
      </c>
      <c r="T245" s="14" t="s">
        <v>33</v>
      </c>
      <c r="U245" s="6">
        <v>3</v>
      </c>
      <c r="V245" s="14" t="s">
        <v>151</v>
      </c>
      <c r="W245" s="6">
        <v>4</v>
      </c>
      <c r="X245" s="14" t="s">
        <v>33</v>
      </c>
      <c r="Y245" s="6">
        <v>3</v>
      </c>
      <c r="Z245" s="14" t="s">
        <v>33</v>
      </c>
      <c r="AA245" s="9">
        <v>3</v>
      </c>
      <c r="AB245" s="7">
        <v>68.882094392742133</v>
      </c>
      <c r="AC245" s="6">
        <v>28.560478108729541</v>
      </c>
      <c r="AD245" s="13">
        <v>2.5574274985283316</v>
      </c>
      <c r="AE245" s="8">
        <v>1573.0236932653322</v>
      </c>
      <c r="AF245" s="6">
        <v>1588.6892917526372</v>
      </c>
      <c r="AG245" s="6">
        <v>1048.6824621768883</v>
      </c>
      <c r="AH245" s="6">
        <v>0</v>
      </c>
      <c r="AI245" s="6">
        <v>2.4792932903189686</v>
      </c>
      <c r="AJ245" s="6"/>
      <c r="AK245" s="6"/>
      <c r="AL245" s="6"/>
      <c r="AM245" s="6"/>
      <c r="AN245" s="6">
        <v>15.513253250070962</v>
      </c>
      <c r="AO245" s="6">
        <v>4.5987039677932522</v>
      </c>
      <c r="AP245" s="6">
        <v>8.3407772352382175</v>
      </c>
      <c r="AQ245" s="6">
        <v>111.47500000000001</v>
      </c>
      <c r="AR245" s="6"/>
      <c r="AS245" s="6"/>
      <c r="AT245" s="6">
        <v>4.2067426599700877</v>
      </c>
      <c r="AU245" s="6">
        <v>1</v>
      </c>
      <c r="AV245" s="10"/>
      <c r="AW245" s="13">
        <v>238.30339376289558</v>
      </c>
      <c r="AX245" s="1" t="s">
        <v>150</v>
      </c>
      <c r="AY245" s="17">
        <v>34.237742782152203</v>
      </c>
      <c r="AZ245" s="12">
        <v>100</v>
      </c>
      <c r="BA245" s="12">
        <v>0</v>
      </c>
      <c r="BB245" s="12">
        <v>0</v>
      </c>
      <c r="BC245" s="12">
        <v>100</v>
      </c>
      <c r="BD245" s="12">
        <v>0</v>
      </c>
      <c r="BE245" s="12">
        <v>0</v>
      </c>
      <c r="BF245" s="18">
        <v>68.882094392742133</v>
      </c>
      <c r="BG245" s="18">
        <v>28.560478108729541</v>
      </c>
      <c r="BH245" s="18">
        <v>2.5574274985283316</v>
      </c>
      <c r="BI245" s="15"/>
      <c r="BJ245" s="19">
        <f t="shared" ca="1" si="33"/>
        <v>1</v>
      </c>
      <c r="BK245" s="18">
        <f t="shared" ca="1" si="34"/>
        <v>13.166309587192272</v>
      </c>
      <c r="BL245" s="17">
        <f t="shared" si="35"/>
        <v>4.6434253915476749</v>
      </c>
      <c r="BM245" s="17">
        <f t="shared" ca="1" si="36"/>
        <v>3.0141630034828877</v>
      </c>
      <c r="BN245" s="16">
        <f t="shared" si="37"/>
        <v>2.9353884592355963</v>
      </c>
      <c r="BO245" s="15"/>
      <c r="BP245" s="2"/>
    </row>
    <row r="246" spans="1:68" x14ac:dyDescent="0.2">
      <c r="A246">
        <v>11.65</v>
      </c>
      <c r="B246">
        <v>0.4</v>
      </c>
      <c r="C246">
        <v>0.22009000000000001</v>
      </c>
      <c r="D246">
        <v>-5.2310000000000002E-2</v>
      </c>
      <c r="E246">
        <v>-2.0299999999999999E-2</v>
      </c>
      <c r="F246">
        <v>1.7456799999999999</v>
      </c>
      <c r="G246">
        <v>1.98943</v>
      </c>
      <c r="H246" s="15"/>
      <c r="I246" s="11">
        <f t="shared" si="31"/>
        <v>38.221784776902886</v>
      </c>
      <c r="J246" s="10">
        <f t="shared" si="32"/>
        <v>-34.401784776902886</v>
      </c>
      <c r="K246" s="6">
        <v>117</v>
      </c>
      <c r="L246" s="10">
        <v>4152.2309711286043</v>
      </c>
      <c r="M246" s="10">
        <v>2084.5144356955434</v>
      </c>
      <c r="N246" s="10">
        <v>16.562773403324584</v>
      </c>
      <c r="O246" s="10">
        <v>15.138740845869998</v>
      </c>
      <c r="P246" s="10">
        <v>15.349517283801372</v>
      </c>
      <c r="Q246" s="10">
        <v>0.71438173984407061</v>
      </c>
      <c r="R246" s="10">
        <v>4.6540990614601983</v>
      </c>
      <c r="S246" s="10">
        <v>14.637252634123158</v>
      </c>
      <c r="T246" s="14" t="s">
        <v>33</v>
      </c>
      <c r="U246" s="6">
        <v>3</v>
      </c>
      <c r="V246" s="14" t="s">
        <v>33</v>
      </c>
      <c r="W246" s="6">
        <v>3</v>
      </c>
      <c r="X246" s="14" t="s">
        <v>33</v>
      </c>
      <c r="Y246" s="6">
        <v>3</v>
      </c>
      <c r="Z246" s="14" t="s">
        <v>33</v>
      </c>
      <c r="AA246" s="9">
        <v>3</v>
      </c>
      <c r="AB246" s="7">
        <v>85.064748580978772</v>
      </c>
      <c r="AC246" s="6">
        <v>13.45219421862069</v>
      </c>
      <c r="AD246" s="13">
        <v>1.4830572004005393</v>
      </c>
      <c r="AE246" s="8">
        <v>1534.9517283801372</v>
      </c>
      <c r="AF246" s="6">
        <v>1542.7697499238295</v>
      </c>
      <c r="AG246" s="6">
        <v>1023.3011522534248</v>
      </c>
      <c r="AH246" s="6">
        <v>0</v>
      </c>
      <c r="AI246" s="6">
        <v>2.1486435651549183</v>
      </c>
      <c r="AJ246" s="6"/>
      <c r="AK246" s="6"/>
      <c r="AL246" s="6"/>
      <c r="AM246" s="6"/>
      <c r="AN246" s="6">
        <v>15.138740845869998</v>
      </c>
      <c r="AO246" s="6">
        <v>4.6153607575180171</v>
      </c>
      <c r="AP246" s="6">
        <v>8.1631080657739741</v>
      </c>
      <c r="AQ246" s="6">
        <v>111.47500000000001</v>
      </c>
      <c r="AR246" s="6"/>
      <c r="AS246" s="6"/>
      <c r="AT246" s="6">
        <v>4.0574588312205568</v>
      </c>
      <c r="AU246" s="6">
        <v>1</v>
      </c>
      <c r="AV246" s="10"/>
      <c r="AW246" s="13">
        <v>231.41546248857443</v>
      </c>
      <c r="AX246" s="1" t="s">
        <v>150</v>
      </c>
      <c r="AY246" s="17">
        <v>34.4017847769029</v>
      </c>
      <c r="AZ246" s="12">
        <v>100</v>
      </c>
      <c r="BA246" s="12">
        <v>0</v>
      </c>
      <c r="BB246" s="12">
        <v>0</v>
      </c>
      <c r="BC246" s="12">
        <v>100</v>
      </c>
      <c r="BD246" s="12">
        <v>0</v>
      </c>
      <c r="BE246" s="12">
        <v>0</v>
      </c>
      <c r="BF246" s="18">
        <v>85.064748580978772</v>
      </c>
      <c r="BG246" s="18">
        <v>13.45219421862069</v>
      </c>
      <c r="BH246" s="18">
        <v>1.4830572004005393</v>
      </c>
      <c r="BI246" s="15"/>
      <c r="BJ246" s="19">
        <f t="shared" ca="1" si="33"/>
        <v>1</v>
      </c>
      <c r="BK246" s="18">
        <f t="shared" ca="1" si="34"/>
        <v>12.735245744468173</v>
      </c>
      <c r="BL246" s="17">
        <f t="shared" si="35"/>
        <v>5.3820546586554201</v>
      </c>
      <c r="BM246" s="17">
        <f t="shared" ca="1" si="36"/>
        <v>3.0658422717347098</v>
      </c>
      <c r="BN246" s="16">
        <f t="shared" si="37"/>
        <v>2.9826799094703187</v>
      </c>
      <c r="BO246" s="15"/>
      <c r="BP246" s="2"/>
    </row>
    <row r="247" spans="1:68" x14ac:dyDescent="0.2">
      <c r="A247">
        <v>11.7</v>
      </c>
      <c r="B247">
        <v>2.2000000000000002</v>
      </c>
      <c r="C247">
        <v>0.21948000000000001</v>
      </c>
      <c r="D247">
        <v>-5.3929999999999999E-2</v>
      </c>
      <c r="E247">
        <v>-2.07E-2</v>
      </c>
      <c r="F247">
        <v>1.7435499999999999</v>
      </c>
      <c r="G247">
        <v>1.98638</v>
      </c>
      <c r="H247" s="15"/>
      <c r="I247" s="11">
        <f t="shared" si="31"/>
        <v>38.385826771653541</v>
      </c>
      <c r="J247" s="10">
        <f t="shared" si="32"/>
        <v>-34.565826771653541</v>
      </c>
      <c r="K247" s="6">
        <v>117</v>
      </c>
      <c r="L247" s="10">
        <v>4171.4238845144309</v>
      </c>
      <c r="M247" s="10">
        <v>2093.4711286089291</v>
      </c>
      <c r="N247" s="10">
        <v>16.633858267716533</v>
      </c>
      <c r="O247" s="10">
        <v>14.977858756741416</v>
      </c>
      <c r="P247" s="10">
        <v>15.187093022088693</v>
      </c>
      <c r="Q247" s="10">
        <v>0.70310422650800175</v>
      </c>
      <c r="R247" s="10">
        <v>4.6296169088144774</v>
      </c>
      <c r="S247" s="10">
        <v>14.530157315783132</v>
      </c>
      <c r="T247" s="14" t="s">
        <v>33</v>
      </c>
      <c r="U247" s="6">
        <v>3</v>
      </c>
      <c r="V247" s="14" t="s">
        <v>33</v>
      </c>
      <c r="W247" s="6">
        <v>3</v>
      </c>
      <c r="X247" s="14" t="s">
        <v>33</v>
      </c>
      <c r="Y247" s="6">
        <v>3</v>
      </c>
      <c r="Z247" s="14" t="s">
        <v>33</v>
      </c>
      <c r="AA247" s="9">
        <v>3</v>
      </c>
      <c r="AB247" s="7">
        <v>84.727126146309359</v>
      </c>
      <c r="AC247" s="6">
        <v>13.759840837439938</v>
      </c>
      <c r="AD247" s="13">
        <v>1.5130330162506977</v>
      </c>
      <c r="AE247" s="8">
        <v>1518.7093022088693</v>
      </c>
      <c r="AF247" s="6">
        <v>1522.5320183467013</v>
      </c>
      <c r="AG247" s="6">
        <v>1012.4728681392462</v>
      </c>
      <c r="AH247" s="6">
        <v>0</v>
      </c>
      <c r="AI247" s="6">
        <v>2.1600059350398251</v>
      </c>
      <c r="AJ247" s="6"/>
      <c r="AK247" s="6"/>
      <c r="AL247" s="6"/>
      <c r="AM247" s="6"/>
      <c r="AN247" s="6">
        <v>14.977858756741416</v>
      </c>
      <c r="AO247" s="6">
        <v>4.5784386939821236</v>
      </c>
      <c r="AP247" s="6">
        <v>8.0873100769747239</v>
      </c>
      <c r="AQ247" s="6">
        <v>111.47500000000001</v>
      </c>
      <c r="AR247" s="6"/>
      <c r="AS247" s="6"/>
      <c r="AT247" s="6">
        <v>3.9804057432718269</v>
      </c>
      <c r="AU247" s="6">
        <v>1</v>
      </c>
      <c r="AV247" s="10"/>
      <c r="AW247" s="13">
        <v>228.37980275200519</v>
      </c>
      <c r="AX247" s="1" t="s">
        <v>150</v>
      </c>
      <c r="AY247" s="17">
        <v>34.565826771653498</v>
      </c>
      <c r="AZ247" s="12">
        <v>100</v>
      </c>
      <c r="BA247" s="12">
        <v>0</v>
      </c>
      <c r="BB247" s="12">
        <v>0</v>
      </c>
      <c r="BC247" s="12">
        <v>100</v>
      </c>
      <c r="BD247" s="12">
        <v>0</v>
      </c>
      <c r="BE247" s="12">
        <v>0</v>
      </c>
      <c r="BF247" s="18">
        <v>84.727126146309359</v>
      </c>
      <c r="BG247" s="18">
        <v>13.759840837439938</v>
      </c>
      <c r="BH247" s="18">
        <v>1.5130330162506977</v>
      </c>
      <c r="BI247" s="15"/>
      <c r="BJ247" s="19">
        <f t="shared" ca="1" si="33"/>
        <v>1</v>
      </c>
      <c r="BK247" s="18">
        <f t="shared" ca="1" si="34"/>
        <v>12.516419166990939</v>
      </c>
      <c r="BL247" s="17">
        <f t="shared" si="35"/>
        <v>5.3666420526487411</v>
      </c>
      <c r="BM247" s="17">
        <f t="shared" ca="1" si="36"/>
        <v>3.0708616093884058</v>
      </c>
      <c r="BN247" s="16">
        <f t="shared" si="37"/>
        <v>2.9848107201506169</v>
      </c>
      <c r="BO247" s="15"/>
      <c r="BP247" s="2"/>
    </row>
    <row r="248" spans="1:68" x14ac:dyDescent="0.2">
      <c r="A248">
        <v>11.75</v>
      </c>
      <c r="B248">
        <v>2.2000000000000002</v>
      </c>
      <c r="C248">
        <v>0.22089</v>
      </c>
      <c r="D248">
        <v>-4.8770000000000001E-2</v>
      </c>
      <c r="E248">
        <v>-2.1340000000000001E-2</v>
      </c>
      <c r="F248">
        <v>1.7418499999999999</v>
      </c>
      <c r="G248">
        <v>1.9843500000000001</v>
      </c>
      <c r="H248" s="15"/>
      <c r="I248" s="11">
        <f t="shared" si="31"/>
        <v>38.549868766404195</v>
      </c>
      <c r="J248" s="10">
        <f t="shared" si="32"/>
        <v>-34.729868766404195</v>
      </c>
      <c r="K248" s="6">
        <v>117</v>
      </c>
      <c r="L248" s="10">
        <v>4190.6167979002576</v>
      </c>
      <c r="M248" s="10">
        <v>2102.4278215223148</v>
      </c>
      <c r="N248" s="10">
        <v>16.704943132108482</v>
      </c>
      <c r="O248" s="10">
        <v>15.349733749645187</v>
      </c>
      <c r="P248" s="10">
        <v>15.556500538857911</v>
      </c>
      <c r="Q248" s="10">
        <v>0.73902519491177676</v>
      </c>
      <c r="R248" s="10">
        <v>4.7505876599033154</v>
      </c>
      <c r="S248" s="10">
        <v>14.358804806439089</v>
      </c>
      <c r="T248" s="14" t="s">
        <v>33</v>
      </c>
      <c r="U248" s="6">
        <v>3</v>
      </c>
      <c r="V248" s="14" t="s">
        <v>33</v>
      </c>
      <c r="W248" s="6">
        <v>3</v>
      </c>
      <c r="X248" s="14" t="s">
        <v>33</v>
      </c>
      <c r="Y248" s="6">
        <v>3</v>
      </c>
      <c r="Z248" s="14" t="s">
        <v>33</v>
      </c>
      <c r="AA248" s="9">
        <v>3</v>
      </c>
      <c r="AB248" s="7">
        <v>87.074392489840918</v>
      </c>
      <c r="AC248" s="6">
        <v>11.63233149640547</v>
      </c>
      <c r="AD248" s="13">
        <v>1.293276013753611</v>
      </c>
      <c r="AE248" s="8">
        <v>1555.6500538857911</v>
      </c>
      <c r="AF248" s="6">
        <v>1564.8627312968547</v>
      </c>
      <c r="AG248" s="6">
        <v>1037.1000359238608</v>
      </c>
      <c r="AH248" s="6">
        <v>0</v>
      </c>
      <c r="AI248" s="6">
        <v>2.1050027314312354</v>
      </c>
      <c r="AJ248" s="6"/>
      <c r="AK248" s="6"/>
      <c r="AL248" s="6"/>
      <c r="AM248" s="6"/>
      <c r="AN248" s="6">
        <v>15.349733749645187</v>
      </c>
      <c r="AO248" s="6">
        <v>4.6890263529627214</v>
      </c>
      <c r="AP248" s="6">
        <v>8.2597002514670255</v>
      </c>
      <c r="AQ248" s="6">
        <v>111.47500000000001</v>
      </c>
      <c r="AR248" s="6"/>
      <c r="AS248" s="6"/>
      <c r="AT248" s="6">
        <v>4.0751057258007837</v>
      </c>
      <c r="AU248" s="6">
        <v>1</v>
      </c>
      <c r="AV248" s="10"/>
      <c r="AW248" s="13">
        <v>234.72940969452821</v>
      </c>
      <c r="AX248" s="1" t="s">
        <v>150</v>
      </c>
      <c r="AY248" s="17">
        <v>34.729868766404202</v>
      </c>
      <c r="AZ248" s="12">
        <v>100</v>
      </c>
      <c r="BA248" s="12">
        <v>0</v>
      </c>
      <c r="BB248" s="12">
        <v>0</v>
      </c>
      <c r="BC248" s="12">
        <v>100</v>
      </c>
      <c r="BD248" s="12">
        <v>0</v>
      </c>
      <c r="BE248" s="12">
        <v>0</v>
      </c>
      <c r="BF248" s="18">
        <v>87.074392489840918</v>
      </c>
      <c r="BG248" s="18">
        <v>11.63233149640547</v>
      </c>
      <c r="BH248" s="18">
        <v>1.293276013753611</v>
      </c>
      <c r="BI248" s="15"/>
      <c r="BJ248" s="19">
        <f t="shared" ca="1" si="33"/>
        <v>1</v>
      </c>
      <c r="BK248" s="18">
        <f t="shared" ca="1" si="34"/>
        <v>12.80537862190282</v>
      </c>
      <c r="BL248" s="17">
        <f t="shared" si="35"/>
        <v>5.4900426888701972</v>
      </c>
      <c r="BM248" s="17">
        <f t="shared" ca="1" si="36"/>
        <v>3.0695034722705259</v>
      </c>
      <c r="BN248" s="16">
        <f t="shared" si="37"/>
        <v>2.9838354811264907</v>
      </c>
      <c r="BO248" s="15"/>
      <c r="BP248" s="2"/>
    </row>
    <row r="249" spans="1:68" x14ac:dyDescent="0.2">
      <c r="A249">
        <v>11.8</v>
      </c>
      <c r="B249">
        <v>2.2999999999999998</v>
      </c>
      <c r="C249">
        <v>0.22750000000000001</v>
      </c>
      <c r="D249">
        <v>-4.9320000000000003E-2</v>
      </c>
      <c r="E249">
        <v>-2.1180000000000001E-2</v>
      </c>
      <c r="F249">
        <v>1.73783</v>
      </c>
      <c r="G249">
        <v>1.98055</v>
      </c>
      <c r="H249" s="15"/>
      <c r="I249" s="11">
        <f t="shared" si="31"/>
        <v>38.713910761154857</v>
      </c>
      <c r="J249" s="10">
        <f t="shared" si="32"/>
        <v>-34.893910761154856</v>
      </c>
      <c r="K249" s="6">
        <v>117</v>
      </c>
      <c r="L249" s="10">
        <v>4209.8097112860851</v>
      </c>
      <c r="M249" s="10">
        <v>2111.384514435701</v>
      </c>
      <c r="N249" s="10">
        <v>16.776027996500439</v>
      </c>
      <c r="O249" s="10">
        <v>17.09306261708771</v>
      </c>
      <c r="P249" s="10">
        <v>17.300446275334071</v>
      </c>
      <c r="Q249" s="10">
        <v>0.73519640951990151</v>
      </c>
      <c r="R249" s="10">
        <v>4.249580605143696</v>
      </c>
      <c r="S249" s="10">
        <v>14.401642933775097</v>
      </c>
      <c r="T249" s="14" t="s">
        <v>33</v>
      </c>
      <c r="U249" s="6">
        <v>3</v>
      </c>
      <c r="V249" s="14" t="s">
        <v>151</v>
      </c>
      <c r="W249" s="6">
        <v>4</v>
      </c>
      <c r="X249" s="14" t="s">
        <v>33</v>
      </c>
      <c r="Y249" s="6">
        <v>3</v>
      </c>
      <c r="Z249" s="14" t="s">
        <v>33</v>
      </c>
      <c r="AA249" s="9">
        <v>3</v>
      </c>
      <c r="AB249" s="7">
        <v>71.543223967663465</v>
      </c>
      <c r="AC249" s="6">
        <v>26.055978532330826</v>
      </c>
      <c r="AD249" s="13">
        <v>2.4007975000057047</v>
      </c>
      <c r="AE249" s="8">
        <v>1730.044627533407</v>
      </c>
      <c r="AF249" s="6">
        <v>1768.9038230360602</v>
      </c>
      <c r="AG249" s="6">
        <v>1153.3630850222714</v>
      </c>
      <c r="AH249" s="6">
        <v>0</v>
      </c>
      <c r="AI249" s="6">
        <v>2.3531733903096206</v>
      </c>
      <c r="AJ249" s="6"/>
      <c r="AK249" s="6"/>
      <c r="AL249" s="6"/>
      <c r="AM249" s="6"/>
      <c r="AN249" s="6">
        <v>17.09306261708771</v>
      </c>
      <c r="AO249" s="6">
        <v>5.0172046777890875</v>
      </c>
      <c r="AP249" s="6">
        <v>9.0735415951559002</v>
      </c>
      <c r="AQ249" s="6">
        <v>111.47500000000001</v>
      </c>
      <c r="AR249" s="6"/>
      <c r="AS249" s="6"/>
      <c r="AT249" s="6">
        <v>4.610478119341419</v>
      </c>
      <c r="AU249" s="6">
        <v>1</v>
      </c>
      <c r="AV249" s="10"/>
      <c r="AW249" s="13">
        <v>265.33557345540902</v>
      </c>
      <c r="AX249" s="1" t="s">
        <v>150</v>
      </c>
      <c r="AY249" s="17">
        <v>34.893910761154899</v>
      </c>
      <c r="AZ249" s="12">
        <v>100</v>
      </c>
      <c r="BA249" s="12">
        <v>0</v>
      </c>
      <c r="BB249" s="12">
        <v>0</v>
      </c>
      <c r="BC249" s="12">
        <v>100</v>
      </c>
      <c r="BD249" s="12">
        <v>0</v>
      </c>
      <c r="BE249" s="12">
        <v>0</v>
      </c>
      <c r="BF249" s="18">
        <v>71.543223967663465</v>
      </c>
      <c r="BG249" s="18">
        <v>26.055978532330826</v>
      </c>
      <c r="BH249" s="18">
        <v>2.4007975000057047</v>
      </c>
      <c r="BI249" s="15"/>
      <c r="BJ249" s="19">
        <f t="shared" ca="1" si="33"/>
        <v>1</v>
      </c>
      <c r="BK249" s="18">
        <f t="shared" ca="1" si="34"/>
        <v>14.393911971787164</v>
      </c>
      <c r="BL249" s="17">
        <f t="shared" si="35"/>
        <v>4.8382376725794236</v>
      </c>
      <c r="BM249" s="17">
        <f t="shared" ca="1" si="36"/>
        <v>2.9953881868538206</v>
      </c>
      <c r="BN249" s="16">
        <f t="shared" si="37"/>
        <v>2.9174568131728713</v>
      </c>
      <c r="BO249" s="15"/>
      <c r="BP249" s="2"/>
    </row>
    <row r="250" spans="1:68" x14ac:dyDescent="0.2">
      <c r="A250">
        <v>11.85</v>
      </c>
      <c r="B250">
        <v>2.2000000000000002</v>
      </c>
      <c r="C250">
        <v>0.22972999999999999</v>
      </c>
      <c r="D250">
        <v>-4.1329999999999999E-2</v>
      </c>
      <c r="E250">
        <v>-2.2329999999999999E-2</v>
      </c>
      <c r="F250">
        <v>1.7363</v>
      </c>
      <c r="G250">
        <v>1.98065</v>
      </c>
      <c r="H250" s="15"/>
      <c r="I250" s="11">
        <f t="shared" si="31"/>
        <v>38.877952755905511</v>
      </c>
      <c r="J250" s="10">
        <f t="shared" si="32"/>
        <v>-35.057952755905511</v>
      </c>
      <c r="K250" s="6">
        <v>117</v>
      </c>
      <c r="L250" s="10">
        <v>4229.0026246719117</v>
      </c>
      <c r="M250" s="10">
        <v>2120.3412073490867</v>
      </c>
      <c r="N250" s="10">
        <v>16.847112860892388</v>
      </c>
      <c r="O250" s="10">
        <v>17.681205336361053</v>
      </c>
      <c r="P250" s="10">
        <v>17.884155248428137</v>
      </c>
      <c r="Q250" s="10">
        <v>0.79081821912187122</v>
      </c>
      <c r="R250" s="10">
        <v>4.4218930563766907</v>
      </c>
      <c r="S250" s="10">
        <v>14.093743893547522</v>
      </c>
      <c r="T250" s="14" t="s">
        <v>33</v>
      </c>
      <c r="U250" s="6">
        <v>3</v>
      </c>
      <c r="V250" s="14" t="s">
        <v>151</v>
      </c>
      <c r="W250" s="6">
        <v>4</v>
      </c>
      <c r="X250" s="14" t="s">
        <v>33</v>
      </c>
      <c r="Y250" s="6">
        <v>3</v>
      </c>
      <c r="Z250" s="14" t="s">
        <v>33</v>
      </c>
      <c r="AA250" s="9">
        <v>3</v>
      </c>
      <c r="AB250" s="7">
        <v>74.957389124546438</v>
      </c>
      <c r="AC250" s="6">
        <v>22.839895033387691</v>
      </c>
      <c r="AD250" s="13">
        <v>2.2027158420658721</v>
      </c>
      <c r="AE250" s="8">
        <v>1788.4155248428137</v>
      </c>
      <c r="AF250" s="6">
        <v>1836.4464720244312</v>
      </c>
      <c r="AG250" s="6">
        <v>1192.2770165618758</v>
      </c>
      <c r="AH250" s="6">
        <v>0</v>
      </c>
      <c r="AI250" s="6">
        <v>2.2614748643862552</v>
      </c>
      <c r="AJ250" s="6"/>
      <c r="AK250" s="6"/>
      <c r="AL250" s="6"/>
      <c r="AM250" s="6"/>
      <c r="AN250" s="6">
        <v>17.681205336361053</v>
      </c>
      <c r="AO250" s="6">
        <v>5.1872961611837454</v>
      </c>
      <c r="AP250" s="6">
        <v>9.3459391159331311</v>
      </c>
      <c r="AQ250" s="6">
        <v>111.47500000000001</v>
      </c>
      <c r="AR250" s="6"/>
      <c r="AS250" s="6"/>
      <c r="AT250" s="6">
        <v>4.7704879185917752</v>
      </c>
      <c r="AU250" s="6">
        <v>1</v>
      </c>
      <c r="AV250" s="10"/>
      <c r="AW250" s="13">
        <v>275.46697080366465</v>
      </c>
      <c r="AX250" s="1" t="s">
        <v>150</v>
      </c>
      <c r="AY250" s="17">
        <v>35.057952755905497</v>
      </c>
      <c r="AZ250" s="12">
        <v>100</v>
      </c>
      <c r="BA250" s="12">
        <v>0</v>
      </c>
      <c r="BB250" s="12">
        <v>0</v>
      </c>
      <c r="BC250" s="12">
        <v>100</v>
      </c>
      <c r="BD250" s="12">
        <v>0</v>
      </c>
      <c r="BE250" s="12">
        <v>0</v>
      </c>
      <c r="BF250" s="18">
        <v>74.957389124546438</v>
      </c>
      <c r="BG250" s="18">
        <v>22.839895033387691</v>
      </c>
      <c r="BH250" s="18">
        <v>2.2027158420658721</v>
      </c>
      <c r="BI250" s="15"/>
      <c r="BJ250" s="19">
        <f t="shared" ca="1" si="33"/>
        <v>1</v>
      </c>
      <c r="BK250" s="18">
        <f t="shared" ca="1" si="34"/>
        <v>14.874637988862055</v>
      </c>
      <c r="BL250" s="17">
        <f t="shared" si="35"/>
        <v>5.014810231896826</v>
      </c>
      <c r="BM250" s="17">
        <f t="shared" ca="1" si="36"/>
        <v>2.9943496589085465</v>
      </c>
      <c r="BN250" s="16">
        <f t="shared" si="37"/>
        <v>2.9173299165177782</v>
      </c>
      <c r="BO250" s="15"/>
      <c r="BP250" s="2"/>
    </row>
    <row r="251" spans="1:68" x14ac:dyDescent="0.2">
      <c r="A251">
        <v>11.9</v>
      </c>
      <c r="B251">
        <v>2.2999999999999998</v>
      </c>
      <c r="C251">
        <v>0.23039999999999999</v>
      </c>
      <c r="D251">
        <v>-3.6519999999999997E-2</v>
      </c>
      <c r="E251">
        <v>-2.2780000000000002E-2</v>
      </c>
      <c r="F251">
        <v>1.7369300000000001</v>
      </c>
      <c r="G251">
        <v>1.97533</v>
      </c>
      <c r="H251" s="15"/>
      <c r="I251" s="11">
        <f t="shared" si="31"/>
        <v>39.041994750656166</v>
      </c>
      <c r="J251" s="10">
        <f t="shared" si="32"/>
        <v>-35.221994750656165</v>
      </c>
      <c r="K251" s="6">
        <v>117</v>
      </c>
      <c r="L251" s="10">
        <v>4248.1955380577383</v>
      </c>
      <c r="M251" s="10">
        <v>2129.2979002624725</v>
      </c>
      <c r="N251" s="10">
        <v>16.91819772528434</v>
      </c>
      <c r="O251" s="10">
        <v>17.857911893272775</v>
      </c>
      <c r="P251" s="10">
        <v>18.059126861182751</v>
      </c>
      <c r="Q251" s="10">
        <v>0.82430268773081661</v>
      </c>
      <c r="R251" s="10">
        <v>4.5644659017408902</v>
      </c>
      <c r="S251" s="10">
        <v>13.973261660414993</v>
      </c>
      <c r="T251" s="14" t="s">
        <v>33</v>
      </c>
      <c r="U251" s="6">
        <v>3</v>
      </c>
      <c r="V251" s="14" t="s">
        <v>151</v>
      </c>
      <c r="W251" s="6">
        <v>4</v>
      </c>
      <c r="X251" s="14" t="s">
        <v>33</v>
      </c>
      <c r="Y251" s="6">
        <v>3</v>
      </c>
      <c r="Z251" s="14" t="s">
        <v>33</v>
      </c>
      <c r="AA251" s="9">
        <v>3</v>
      </c>
      <c r="AB251" s="7">
        <v>78.302011311720051</v>
      </c>
      <c r="AC251" s="6">
        <v>19.701238325924834</v>
      </c>
      <c r="AD251" s="13">
        <v>1.996750362355121</v>
      </c>
      <c r="AE251" s="8">
        <v>1805.9126861182751</v>
      </c>
      <c r="AF251" s="6">
        <v>1855.9023727375725</v>
      </c>
      <c r="AG251" s="6">
        <v>1203.9417907455168</v>
      </c>
      <c r="AH251" s="6">
        <v>0</v>
      </c>
      <c r="AI251" s="6">
        <v>2.1908368285073601</v>
      </c>
      <c r="AJ251" s="6"/>
      <c r="AK251" s="6"/>
      <c r="AL251" s="6"/>
      <c r="AM251" s="6"/>
      <c r="AN251" s="6">
        <v>17.857911893272775</v>
      </c>
      <c r="AO251" s="6">
        <v>5.258143610670154</v>
      </c>
      <c r="AP251" s="6">
        <v>9.4275925352186167</v>
      </c>
      <c r="AQ251" s="6">
        <v>111.47500000000001</v>
      </c>
      <c r="AR251" s="6"/>
      <c r="AS251" s="6"/>
      <c r="AT251" s="6">
        <v>4.7985367758688708</v>
      </c>
      <c r="AU251" s="6">
        <v>1</v>
      </c>
      <c r="AV251" s="10"/>
      <c r="AW251" s="13">
        <v>278.38535591063584</v>
      </c>
      <c r="AX251" s="1" t="s">
        <v>150</v>
      </c>
      <c r="AY251" s="17">
        <v>35.221994750656201</v>
      </c>
      <c r="AZ251" s="12">
        <v>100</v>
      </c>
      <c r="BA251" s="12">
        <v>0</v>
      </c>
      <c r="BB251" s="12">
        <v>0</v>
      </c>
      <c r="BC251" s="12">
        <v>100</v>
      </c>
      <c r="BD251" s="12">
        <v>0</v>
      </c>
      <c r="BE251" s="12">
        <v>0</v>
      </c>
      <c r="BF251" s="18">
        <v>78.302011311720051</v>
      </c>
      <c r="BG251" s="18">
        <v>19.701238325924834</v>
      </c>
      <c r="BH251" s="18">
        <v>1.996750362355121</v>
      </c>
      <c r="BI251" s="15"/>
      <c r="BJ251" s="19">
        <f t="shared" ca="1" si="33"/>
        <v>1</v>
      </c>
      <c r="BK251" s="18">
        <f t="shared" ca="1" si="34"/>
        <v>14.967402250469149</v>
      </c>
      <c r="BL251" s="17">
        <f t="shared" si="35"/>
        <v>5.1728972878793691</v>
      </c>
      <c r="BM251" s="17">
        <f t="shared" ca="1" si="36"/>
        <v>3.0009464387363258</v>
      </c>
      <c r="BN251" s="16">
        <f t="shared" si="37"/>
        <v>2.9229227537819358</v>
      </c>
      <c r="BO251" s="15"/>
      <c r="BP251" s="2"/>
    </row>
    <row r="252" spans="1:68" x14ac:dyDescent="0.2">
      <c r="A252">
        <v>11.95</v>
      </c>
      <c r="B252">
        <v>2.2999999999999998</v>
      </c>
      <c r="C252">
        <v>0.22353000000000001</v>
      </c>
      <c r="D252">
        <v>-3.977E-2</v>
      </c>
      <c r="E252">
        <v>-2.3709999999999998E-2</v>
      </c>
      <c r="F252">
        <v>1.7343</v>
      </c>
      <c r="G252">
        <v>1.9778</v>
      </c>
      <c r="H252" s="15"/>
      <c r="I252" s="11">
        <f t="shared" si="31"/>
        <v>39.20603674540682</v>
      </c>
      <c r="J252" s="10">
        <f t="shared" si="32"/>
        <v>-35.38603674540682</v>
      </c>
      <c r="K252" s="6">
        <v>117</v>
      </c>
      <c r="L252" s="10">
        <v>4267.3884514435649</v>
      </c>
      <c r="M252" s="10">
        <v>2138.2545931758582</v>
      </c>
      <c r="N252" s="10">
        <v>16.989282589676289</v>
      </c>
      <c r="O252" s="10">
        <v>16.046010332103322</v>
      </c>
      <c r="P252" s="10">
        <v>16.243639748755275</v>
      </c>
      <c r="Q252" s="10">
        <v>0.80167804677882659</v>
      </c>
      <c r="R252" s="10">
        <v>4.9353350553114668</v>
      </c>
      <c r="S252" s="10">
        <v>13.72426504527443</v>
      </c>
      <c r="T252" s="14" t="s">
        <v>33</v>
      </c>
      <c r="U252" s="6">
        <v>3</v>
      </c>
      <c r="V252" s="14" t="s">
        <v>33</v>
      </c>
      <c r="W252" s="6">
        <v>3</v>
      </c>
      <c r="X252" s="14" t="s">
        <v>33</v>
      </c>
      <c r="Y252" s="6">
        <v>3</v>
      </c>
      <c r="Z252" s="14" t="s">
        <v>33</v>
      </c>
      <c r="AA252" s="9">
        <v>3</v>
      </c>
      <c r="AB252" s="7">
        <v>90.482662075150671</v>
      </c>
      <c r="AC252" s="6">
        <v>8.5934206632217212</v>
      </c>
      <c r="AD252" s="13">
        <v>0.92391726162760524</v>
      </c>
      <c r="AE252" s="8">
        <v>1624.3639748755274</v>
      </c>
      <c r="AF252" s="6">
        <v>1641.186658723409</v>
      </c>
      <c r="AG252" s="6">
        <v>1082.909316583685</v>
      </c>
      <c r="AH252" s="6">
        <v>0</v>
      </c>
      <c r="AI252" s="6">
        <v>2.0262048853679913</v>
      </c>
      <c r="AJ252" s="6"/>
      <c r="AK252" s="6"/>
      <c r="AL252" s="6"/>
      <c r="AM252" s="6"/>
      <c r="AN252" s="6">
        <v>16.046010332103322</v>
      </c>
      <c r="AO252" s="6">
        <v>4.9002831133467382</v>
      </c>
      <c r="AP252" s="6">
        <v>8.5803652160857951</v>
      </c>
      <c r="AQ252" s="6">
        <v>111.47500000000001</v>
      </c>
      <c r="AR252" s="6"/>
      <c r="AS252" s="6"/>
      <c r="AT252" s="6">
        <v>4.1955924482405829</v>
      </c>
      <c r="AU252" s="6">
        <v>1</v>
      </c>
      <c r="AV252" s="10"/>
      <c r="AW252" s="13">
        <v>246.17799880851135</v>
      </c>
      <c r="AX252" s="1" t="s">
        <v>150</v>
      </c>
      <c r="AY252" s="17">
        <v>35.386036745406798</v>
      </c>
      <c r="AZ252" s="12">
        <v>100</v>
      </c>
      <c r="BA252" s="12">
        <v>0</v>
      </c>
      <c r="BB252" s="12">
        <v>0</v>
      </c>
      <c r="BC252" s="12">
        <v>100</v>
      </c>
      <c r="BD252" s="12">
        <v>0</v>
      </c>
      <c r="BE252" s="12">
        <v>0</v>
      </c>
      <c r="BF252" s="18">
        <v>90.482662075150671</v>
      </c>
      <c r="BG252" s="18">
        <v>8.5934206632217212</v>
      </c>
      <c r="BH252" s="18">
        <v>0.92391726162760524</v>
      </c>
      <c r="BI252" s="15"/>
      <c r="BJ252" s="19">
        <f t="shared" ca="1" si="33"/>
        <v>1</v>
      </c>
      <c r="BK252" s="18">
        <f t="shared" ca="1" si="34"/>
        <v>13.197629101852266</v>
      </c>
      <c r="BL252" s="17">
        <f t="shared" si="35"/>
        <v>5.6816523172973543</v>
      </c>
      <c r="BM252" s="17">
        <f t="shared" ca="1" si="36"/>
        <v>3.0689932527990567</v>
      </c>
      <c r="BN252" s="16">
        <f t="shared" si="37"/>
        <v>2.9799799685824668</v>
      </c>
      <c r="BO252" s="15"/>
      <c r="BP252" s="2"/>
    </row>
    <row r="253" spans="1:68" x14ac:dyDescent="0.2">
      <c r="A253">
        <v>12</v>
      </c>
      <c r="B253">
        <v>2.2999999999999998</v>
      </c>
      <c r="C253">
        <v>0.22126999999999999</v>
      </c>
      <c r="D253">
        <v>-4.9509999999999998E-2</v>
      </c>
      <c r="E253">
        <v>-2.384E-2</v>
      </c>
      <c r="F253">
        <v>1.7318</v>
      </c>
      <c r="G253">
        <v>1.97655</v>
      </c>
      <c r="H253" s="15"/>
      <c r="I253" s="11">
        <f t="shared" si="31"/>
        <v>39.370078740157481</v>
      </c>
      <c r="J253" s="10">
        <f t="shared" si="32"/>
        <v>-35.550078740157481</v>
      </c>
      <c r="K253" s="6">
        <v>117</v>
      </c>
      <c r="L253" s="10">
        <v>4286.5813648293924</v>
      </c>
      <c r="M253" s="10">
        <v>2147.2112860892444</v>
      </c>
      <c r="N253" s="10">
        <v>17.060367454068242</v>
      </c>
      <c r="O253" s="10">
        <v>15.4499553789384</v>
      </c>
      <c r="P253" s="10">
        <v>15.64708358950052</v>
      </c>
      <c r="Q253" s="10">
        <v>0.7338737382027084</v>
      </c>
      <c r="R253" s="10">
        <v>4.6901630837784438</v>
      </c>
      <c r="S253" s="10">
        <v>13.689459066813921</v>
      </c>
      <c r="T253" s="14" t="s">
        <v>33</v>
      </c>
      <c r="U253" s="6">
        <v>3</v>
      </c>
      <c r="V253" s="14" t="s">
        <v>33</v>
      </c>
      <c r="W253" s="6">
        <v>3</v>
      </c>
      <c r="X253" s="14" t="s">
        <v>33</v>
      </c>
      <c r="Y253" s="6">
        <v>3</v>
      </c>
      <c r="Z253" s="14" t="s">
        <v>33</v>
      </c>
      <c r="AA253" s="9">
        <v>3</v>
      </c>
      <c r="AB253" s="7">
        <v>85.32296201925007</v>
      </c>
      <c r="AC253" s="6">
        <v>13.217266466644389</v>
      </c>
      <c r="AD253" s="13">
        <v>1.4597715141055405</v>
      </c>
      <c r="AE253" s="8">
        <v>1564.7083589500521</v>
      </c>
      <c r="AF253" s="6">
        <v>1569.8745862589772</v>
      </c>
      <c r="AG253" s="6">
        <v>1043.1389059667013</v>
      </c>
      <c r="AH253" s="6">
        <v>0</v>
      </c>
      <c r="AI253" s="6">
        <v>2.132122022491358</v>
      </c>
      <c r="AJ253" s="6"/>
      <c r="AK253" s="6"/>
      <c r="AL253" s="6"/>
      <c r="AM253" s="6"/>
      <c r="AN253" s="6">
        <v>15.4499553789384</v>
      </c>
      <c r="AO253" s="6">
        <v>4.7261723424329629</v>
      </c>
      <c r="AP253" s="6">
        <v>8.3019723417669091</v>
      </c>
      <c r="AQ253" s="6">
        <v>111.47500000000001</v>
      </c>
      <c r="AR253" s="6"/>
      <c r="AS253" s="6"/>
      <c r="AT253" s="6">
        <v>3.983805547341023</v>
      </c>
      <c r="AU253" s="6">
        <v>1</v>
      </c>
      <c r="AV253" s="10"/>
      <c r="AW253" s="13">
        <v>235.48118793884657</v>
      </c>
      <c r="AX253" s="1" t="s">
        <v>150</v>
      </c>
      <c r="AY253" s="17">
        <v>35.550078740157502</v>
      </c>
      <c r="AZ253" s="12">
        <v>100</v>
      </c>
      <c r="BA253" s="12">
        <v>0</v>
      </c>
      <c r="BB253" s="12">
        <v>0</v>
      </c>
      <c r="BC253" s="12">
        <v>100</v>
      </c>
      <c r="BD253" s="12">
        <v>0</v>
      </c>
      <c r="BE253" s="12">
        <v>0</v>
      </c>
      <c r="BF253" s="18">
        <v>85.32296201925007</v>
      </c>
      <c r="BG253" s="18">
        <v>13.217266466644389</v>
      </c>
      <c r="BH253" s="18">
        <v>1.4597715141055405</v>
      </c>
      <c r="BI253" s="15"/>
      <c r="BJ253" s="19">
        <f t="shared" ca="1" si="33"/>
        <v>1</v>
      </c>
      <c r="BK253" s="18">
        <f t="shared" ca="1" si="34"/>
        <v>12.577982422661844</v>
      </c>
      <c r="BL253" s="17">
        <f t="shared" si="35"/>
        <v>5.4345748876052742</v>
      </c>
      <c r="BM253" s="17">
        <f t="shared" ca="1" si="36"/>
        <v>3.0726888104129864</v>
      </c>
      <c r="BN253" s="16">
        <f t="shared" si="37"/>
        <v>2.9783562461299078</v>
      </c>
      <c r="BO253" s="15"/>
      <c r="BP253" s="2"/>
    </row>
    <row r="254" spans="1:68" x14ac:dyDescent="0.2">
      <c r="A254">
        <v>12.05</v>
      </c>
      <c r="B254">
        <v>2.2999999999999998</v>
      </c>
      <c r="C254">
        <v>0.21254000000000001</v>
      </c>
      <c r="D254">
        <v>-6.522E-2</v>
      </c>
      <c r="E254">
        <v>-2.3820000000000001E-2</v>
      </c>
      <c r="F254">
        <v>1.73105</v>
      </c>
      <c r="G254">
        <v>1.9785999999999999</v>
      </c>
      <c r="H254" s="15"/>
      <c r="I254" s="11">
        <f t="shared" si="31"/>
        <v>39.534120734908136</v>
      </c>
      <c r="J254" s="10">
        <f t="shared" si="32"/>
        <v>-35.714120734908136</v>
      </c>
      <c r="K254" s="6">
        <v>117</v>
      </c>
      <c r="L254" s="10">
        <v>4305.7742782152191</v>
      </c>
      <c r="M254" s="10">
        <v>2156.1679790026301</v>
      </c>
      <c r="N254" s="10">
        <v>17.131452318460191</v>
      </c>
      <c r="O254" s="10">
        <v>13.147495316491627</v>
      </c>
      <c r="P254" s="10">
        <v>13.344700635682951</v>
      </c>
      <c r="Q254" s="10">
        <v>0.62450970455478061</v>
      </c>
      <c r="R254" s="10">
        <v>4.679833003408695</v>
      </c>
      <c r="S254" s="10">
        <v>13.694813832730922</v>
      </c>
      <c r="T254" s="14" t="s">
        <v>33</v>
      </c>
      <c r="U254" s="6">
        <v>3</v>
      </c>
      <c r="V254" s="14" t="s">
        <v>33</v>
      </c>
      <c r="W254" s="6">
        <v>3</v>
      </c>
      <c r="X254" s="14" t="s">
        <v>33</v>
      </c>
      <c r="Y254" s="6">
        <v>3</v>
      </c>
      <c r="Z254" s="14" t="s">
        <v>33</v>
      </c>
      <c r="AA254" s="9">
        <v>3</v>
      </c>
      <c r="AB254" s="7">
        <v>89.289088022028665</v>
      </c>
      <c r="AC254" s="6">
        <v>9.650621339540038</v>
      </c>
      <c r="AD254" s="13">
        <v>1.0602906384313004</v>
      </c>
      <c r="AE254" s="8">
        <v>1334.4700635682952</v>
      </c>
      <c r="AF254" s="6">
        <v>1297.8770085518618</v>
      </c>
      <c r="AG254" s="6">
        <v>875.85254767622132</v>
      </c>
      <c r="AH254" s="6">
        <v>0</v>
      </c>
      <c r="AI254" s="6">
        <v>2.1368283852684922</v>
      </c>
      <c r="AJ254" s="6"/>
      <c r="AK254" s="6"/>
      <c r="AL254" s="6"/>
      <c r="AM254" s="6"/>
      <c r="AN254" s="6">
        <v>13.147495316491627</v>
      </c>
      <c r="AO254" s="6">
        <v>4.1835325011514115</v>
      </c>
      <c r="AP254" s="6">
        <v>7.0068203814097707</v>
      </c>
      <c r="AQ254" s="6">
        <v>111.47500000000001</v>
      </c>
      <c r="AR254" s="6"/>
      <c r="AS254" s="6"/>
      <c r="AT254" s="6">
        <v>3.2457014765803405</v>
      </c>
      <c r="AU254" s="6">
        <v>1</v>
      </c>
      <c r="AV254" s="10"/>
      <c r="AW254" s="13">
        <v>194.68155128277925</v>
      </c>
      <c r="AX254" s="1" t="s">
        <v>150</v>
      </c>
      <c r="AY254" s="17">
        <v>35.7141207349081</v>
      </c>
      <c r="AZ254" s="12">
        <v>100</v>
      </c>
      <c r="BA254" s="12">
        <v>0</v>
      </c>
      <c r="BB254" s="12">
        <v>0</v>
      </c>
      <c r="BC254" s="12">
        <v>100</v>
      </c>
      <c r="BD254" s="12">
        <v>0</v>
      </c>
      <c r="BE254" s="12">
        <v>0</v>
      </c>
      <c r="BF254" s="18">
        <v>89.289088022028665</v>
      </c>
      <c r="BG254" s="18">
        <v>9.650621339540038</v>
      </c>
      <c r="BH254" s="18">
        <v>1.0602906384313004</v>
      </c>
      <c r="BI254" s="15"/>
      <c r="BJ254" s="19">
        <f t="shared" ca="1" si="33"/>
        <v>1</v>
      </c>
      <c r="BK254" s="18">
        <f t="shared" ca="1" si="34"/>
        <v>10.381207406439914</v>
      </c>
      <c r="BL254" s="17">
        <f t="shared" si="35"/>
        <v>5.5800581804358913</v>
      </c>
      <c r="BM254" s="17">
        <f t="shared" ca="1" si="36"/>
        <v>3.1446092617009813</v>
      </c>
      <c r="BN254" s="16">
        <f t="shared" si="37"/>
        <v>3.0314776460865454</v>
      </c>
      <c r="BO254" s="15"/>
      <c r="BP254" s="2"/>
    </row>
    <row r="255" spans="1:68" x14ac:dyDescent="0.2">
      <c r="A255">
        <v>12.1</v>
      </c>
      <c r="B255">
        <v>2.2999999999999998</v>
      </c>
      <c r="C255">
        <v>0.20873</v>
      </c>
      <c r="D255">
        <v>-6.6320000000000004E-2</v>
      </c>
      <c r="E255">
        <v>-2.4109999999999999E-2</v>
      </c>
      <c r="F255">
        <v>1.72488</v>
      </c>
      <c r="G255">
        <v>1.9766999999999999</v>
      </c>
      <c r="H255" s="15"/>
      <c r="I255" s="11">
        <f t="shared" si="31"/>
        <v>39.69816272965879</v>
      </c>
      <c r="J255" s="10">
        <f t="shared" si="32"/>
        <v>-35.87816272965879</v>
      </c>
      <c r="K255" s="6">
        <v>117</v>
      </c>
      <c r="L255" s="10">
        <v>4324.9671916010457</v>
      </c>
      <c r="M255" s="10">
        <v>2165.1246719160158</v>
      </c>
      <c r="N255" s="10">
        <v>17.20253718285214</v>
      </c>
      <c r="O255" s="10">
        <v>12.142641612262276</v>
      </c>
      <c r="P255" s="10">
        <v>12.338728856330132</v>
      </c>
      <c r="Q255" s="10">
        <v>0.61685213377102999</v>
      </c>
      <c r="R255" s="10">
        <v>4.9993167120660624</v>
      </c>
      <c r="S255" s="10">
        <v>13.617169726934405</v>
      </c>
      <c r="T255" s="14" t="s">
        <v>33</v>
      </c>
      <c r="U255" s="6">
        <v>3</v>
      </c>
      <c r="V255" s="14" t="s">
        <v>33</v>
      </c>
      <c r="W255" s="6">
        <v>3</v>
      </c>
      <c r="X255" s="14" t="s">
        <v>33</v>
      </c>
      <c r="Y255" s="6">
        <v>3</v>
      </c>
      <c r="Z255" s="14" t="s">
        <v>33</v>
      </c>
      <c r="AA255" s="9">
        <v>3</v>
      </c>
      <c r="AB255" s="7">
        <v>97.81</v>
      </c>
      <c r="AC255" s="6">
        <v>1.8400000000000034</v>
      </c>
      <c r="AD255" s="13">
        <v>0.35</v>
      </c>
      <c r="AE255" s="8">
        <v>1233.8728856330131</v>
      </c>
      <c r="AF255" s="6">
        <v>1178.3983925464815</v>
      </c>
      <c r="AG255" s="6">
        <v>800.40466422475993</v>
      </c>
      <c r="AH255" s="6">
        <v>0</v>
      </c>
      <c r="AI255" s="6">
        <v>2.000273352529272</v>
      </c>
      <c r="AJ255" s="6"/>
      <c r="AK255" s="6"/>
      <c r="AL255" s="6"/>
      <c r="AM255" s="6"/>
      <c r="AN255" s="6">
        <v>12.142641612262276</v>
      </c>
      <c r="AO255" s="6">
        <v>3.9896431673580142</v>
      </c>
      <c r="AP255" s="6">
        <v>6.4032373137980789</v>
      </c>
      <c r="AQ255" s="6">
        <v>111.47500000000001</v>
      </c>
      <c r="AR255" s="6"/>
      <c r="AS255" s="6"/>
      <c r="AT255" s="6">
        <v>2.9177921823292667</v>
      </c>
      <c r="AU255" s="6">
        <v>1</v>
      </c>
      <c r="AV255" s="10"/>
      <c r="AW255" s="13">
        <v>176.75975888197223</v>
      </c>
      <c r="AX255" s="1" t="s">
        <v>150</v>
      </c>
      <c r="AY255" s="17">
        <v>35.878162729658797</v>
      </c>
      <c r="AZ255" s="12">
        <v>100</v>
      </c>
      <c r="BA255" s="12">
        <v>0</v>
      </c>
      <c r="BB255" s="12">
        <v>0</v>
      </c>
      <c r="BC255" s="12">
        <v>100</v>
      </c>
      <c r="BD255" s="12">
        <v>0</v>
      </c>
      <c r="BE255" s="12">
        <v>0</v>
      </c>
      <c r="BF255" s="18">
        <v>97.81</v>
      </c>
      <c r="BG255" s="18">
        <v>1.8400000000000034</v>
      </c>
      <c r="BH255" s="18">
        <v>0.35</v>
      </c>
      <c r="BI255" s="15"/>
      <c r="BJ255" s="19">
        <f t="shared" ca="1" si="33"/>
        <v>1</v>
      </c>
      <c r="BK255" s="18">
        <f t="shared" ca="1" si="34"/>
        <v>9.4001471532114529</v>
      </c>
      <c r="BL255" s="17">
        <f t="shared" si="35"/>
        <v>6.0616869776478515</v>
      </c>
      <c r="BM255" s="17">
        <f t="shared" ca="1" si="36"/>
        <v>3.2007369955278371</v>
      </c>
      <c r="BN255" s="16">
        <f t="shared" si="37"/>
        <v>3.0759721233844504</v>
      </c>
      <c r="BO255" s="15"/>
      <c r="BP255" s="2"/>
    </row>
    <row r="256" spans="1:68" x14ac:dyDescent="0.2">
      <c r="A256">
        <v>12.15</v>
      </c>
      <c r="B256">
        <v>2.2999999999999998</v>
      </c>
      <c r="C256">
        <v>0.21107999999999999</v>
      </c>
      <c r="D256">
        <v>-6.7530000000000007E-2</v>
      </c>
      <c r="E256">
        <v>-2.5010000000000001E-2</v>
      </c>
      <c r="F256">
        <v>1.7223999999999999</v>
      </c>
      <c r="G256">
        <v>1.97648</v>
      </c>
      <c r="H256" s="15"/>
      <c r="I256" s="11">
        <f t="shared" si="31"/>
        <v>39.862204724409445</v>
      </c>
      <c r="J256" s="10">
        <f t="shared" si="32"/>
        <v>-36.042204724409444</v>
      </c>
      <c r="K256" s="6">
        <v>117</v>
      </c>
      <c r="L256" s="10">
        <v>4344.1601049868723</v>
      </c>
      <c r="M256" s="10">
        <v>2174.0813648294015</v>
      </c>
      <c r="N256" s="10">
        <v>17.273622047244093</v>
      </c>
      <c r="O256" s="10">
        <v>12.762433267101896</v>
      </c>
      <c r="P256" s="10">
        <v>12.955050622855534</v>
      </c>
      <c r="Q256" s="10">
        <v>0.60842880590890447</v>
      </c>
      <c r="R256" s="10">
        <v>4.6964602734589347</v>
      </c>
      <c r="S256" s="10">
        <v>13.376205260669341</v>
      </c>
      <c r="T256" s="14" t="s">
        <v>33</v>
      </c>
      <c r="U256" s="6">
        <v>3</v>
      </c>
      <c r="V256" s="14" t="s">
        <v>33</v>
      </c>
      <c r="W256" s="6">
        <v>3</v>
      </c>
      <c r="X256" s="14" t="s">
        <v>33</v>
      </c>
      <c r="Y256" s="6">
        <v>3</v>
      </c>
      <c r="Z256" s="14" t="s">
        <v>33</v>
      </c>
      <c r="AA256" s="9">
        <v>3</v>
      </c>
      <c r="AB256" s="7">
        <v>90.429034073733433</v>
      </c>
      <c r="AC256" s="6">
        <v>8.6407570255204575</v>
      </c>
      <c r="AD256" s="13">
        <v>0.93020890074611629</v>
      </c>
      <c r="AE256" s="8">
        <v>1295.5050622855535</v>
      </c>
      <c r="AF256" s="6">
        <v>1249.7778407620685</v>
      </c>
      <c r="AG256" s="6">
        <v>846.62879671416511</v>
      </c>
      <c r="AH256" s="6">
        <v>0</v>
      </c>
      <c r="AI256" s="6">
        <v>2.1292631934976463</v>
      </c>
      <c r="AJ256" s="6"/>
      <c r="AK256" s="6"/>
      <c r="AL256" s="6"/>
      <c r="AM256" s="6"/>
      <c r="AN256" s="6">
        <v>12.762433267101896</v>
      </c>
      <c r="AO256" s="6">
        <v>4.1021938283212664</v>
      </c>
      <c r="AP256" s="6">
        <v>6.7730303737133202</v>
      </c>
      <c r="AQ256" s="6">
        <v>111.47500000000001</v>
      </c>
      <c r="AR256" s="6"/>
      <c r="AS256" s="6"/>
      <c r="AT256" s="6">
        <v>3.0879270658359554</v>
      </c>
      <c r="AU256" s="6">
        <v>1</v>
      </c>
      <c r="AV256" s="10"/>
      <c r="AW256" s="13">
        <v>187.46667611431027</v>
      </c>
      <c r="AX256" s="1" t="s">
        <v>150</v>
      </c>
      <c r="AY256" s="17">
        <v>36.042204724409402</v>
      </c>
      <c r="AZ256" s="12">
        <v>100</v>
      </c>
      <c r="BA256" s="12">
        <v>0</v>
      </c>
      <c r="BB256" s="12">
        <v>0</v>
      </c>
      <c r="BC256" s="12">
        <v>100</v>
      </c>
      <c r="BD256" s="12">
        <v>0</v>
      </c>
      <c r="BE256" s="12">
        <v>0</v>
      </c>
      <c r="BF256" s="18">
        <v>90.429034073733433</v>
      </c>
      <c r="BG256" s="18">
        <v>8.6407570255204575</v>
      </c>
      <c r="BH256" s="18">
        <v>0.93020890074611629</v>
      </c>
      <c r="BI256" s="15"/>
      <c r="BJ256" s="19">
        <f t="shared" ca="1" si="33"/>
        <v>1</v>
      </c>
      <c r="BK256" s="18">
        <f t="shared" ca="1" si="34"/>
        <v>9.91956487443443</v>
      </c>
      <c r="BL256" s="17">
        <f t="shared" si="35"/>
        <v>5.6424971387868039</v>
      </c>
      <c r="BM256" s="17">
        <f t="shared" ca="1" si="36"/>
        <v>3.1630583337591758</v>
      </c>
      <c r="BN256" s="16">
        <f t="shared" si="37"/>
        <v>3.0425072154970221</v>
      </c>
      <c r="BO256" s="15"/>
      <c r="BP256" s="2"/>
    </row>
    <row r="257" spans="1:68" x14ac:dyDescent="0.2">
      <c r="A257">
        <v>12.2</v>
      </c>
      <c r="B257">
        <v>2.2999999999999998</v>
      </c>
      <c r="C257">
        <v>0.20732999999999999</v>
      </c>
      <c r="D257">
        <v>-6.2429999999999999E-2</v>
      </c>
      <c r="E257">
        <v>-2.6859999999999998E-2</v>
      </c>
      <c r="F257">
        <v>1.7183299999999999</v>
      </c>
      <c r="G257">
        <v>1.9754799999999999</v>
      </c>
      <c r="H257" s="15"/>
      <c r="I257" s="11">
        <f t="shared" si="31"/>
        <v>40.026246719160099</v>
      </c>
      <c r="J257" s="10">
        <f t="shared" si="32"/>
        <v>-36.206246719160099</v>
      </c>
      <c r="K257" s="6">
        <v>117</v>
      </c>
      <c r="L257" s="10">
        <v>4363.3530183726989</v>
      </c>
      <c r="M257" s="10">
        <v>2183.0380577427873</v>
      </c>
      <c r="N257" s="10">
        <v>17.344706911636042</v>
      </c>
      <c r="O257" s="10">
        <v>11.773404030655685</v>
      </c>
      <c r="P257" s="10">
        <v>11.958888838207878</v>
      </c>
      <c r="Q257" s="10">
        <v>0.64393208863356588</v>
      </c>
      <c r="R257" s="10">
        <v>5.3845478233416166</v>
      </c>
      <c r="S257" s="10">
        <v>12.88088941334672</v>
      </c>
      <c r="T257" s="14" t="s">
        <v>33</v>
      </c>
      <c r="U257" s="6">
        <v>3</v>
      </c>
      <c r="V257" s="14" t="s">
        <v>33</v>
      </c>
      <c r="W257" s="6">
        <v>3</v>
      </c>
      <c r="X257" s="14" t="s">
        <v>33</v>
      </c>
      <c r="Y257" s="6">
        <v>3</v>
      </c>
      <c r="Z257" s="14" t="s">
        <v>33</v>
      </c>
      <c r="AA257" s="9">
        <v>3</v>
      </c>
      <c r="AB257" s="7">
        <v>97.81</v>
      </c>
      <c r="AC257" s="6">
        <v>1.8400000000000034</v>
      </c>
      <c r="AD257" s="13">
        <v>0.35</v>
      </c>
      <c r="AE257" s="8">
        <v>1195.8888838207879</v>
      </c>
      <c r="AF257" s="6">
        <v>1131.453341780825</v>
      </c>
      <c r="AG257" s="6">
        <v>771.91666286559087</v>
      </c>
      <c r="AH257" s="6">
        <v>0</v>
      </c>
      <c r="AI257" s="6">
        <v>1.8571661591806725</v>
      </c>
      <c r="AJ257" s="6"/>
      <c r="AK257" s="6"/>
      <c r="AL257" s="6"/>
      <c r="AM257" s="6"/>
      <c r="AN257" s="6">
        <v>11.773404030655685</v>
      </c>
      <c r="AO257" s="6">
        <v>3.9552497550582921</v>
      </c>
      <c r="AP257" s="6">
        <v>6.1753333029247264</v>
      </c>
      <c r="AQ257" s="6">
        <v>111.47500000000001</v>
      </c>
      <c r="AR257" s="6"/>
      <c r="AS257" s="6"/>
      <c r="AT257" s="6">
        <v>2.7676848167135129</v>
      </c>
      <c r="AU257" s="6">
        <v>1</v>
      </c>
      <c r="AV257" s="10"/>
      <c r="AW257" s="13">
        <v>169.71800126712373</v>
      </c>
      <c r="AX257" s="1" t="s">
        <v>150</v>
      </c>
      <c r="AY257" s="17">
        <v>36.206246719160099</v>
      </c>
      <c r="AZ257" s="12">
        <v>100</v>
      </c>
      <c r="BA257" s="12">
        <v>0</v>
      </c>
      <c r="BB257" s="12">
        <v>0</v>
      </c>
      <c r="BC257" s="12">
        <v>100</v>
      </c>
      <c r="BD257" s="12">
        <v>0</v>
      </c>
      <c r="BE257" s="12">
        <v>0</v>
      </c>
      <c r="BF257" s="18">
        <v>97.81</v>
      </c>
      <c r="BG257" s="18">
        <v>1.8400000000000034</v>
      </c>
      <c r="BH257" s="18">
        <v>0.35</v>
      </c>
      <c r="BI257" s="15"/>
      <c r="BJ257" s="19">
        <f t="shared" ca="1" si="33"/>
        <v>1</v>
      </c>
      <c r="BK257" s="18">
        <f t="shared" ca="1" si="34"/>
        <v>8.9574364444483834</v>
      </c>
      <c r="BL257" s="17">
        <f t="shared" si="35"/>
        <v>6.5860499594776467</v>
      </c>
      <c r="BM257" s="17">
        <f t="shared" ca="1" si="36"/>
        <v>3.2396590434275492</v>
      </c>
      <c r="BN257" s="16">
        <f t="shared" si="37"/>
        <v>3.1067419935758953</v>
      </c>
      <c r="BO257" s="15"/>
      <c r="BP257" s="2"/>
    </row>
    <row r="258" spans="1:68" x14ac:dyDescent="0.2">
      <c r="A258">
        <v>12.25</v>
      </c>
      <c r="B258">
        <v>2.2999999999999998</v>
      </c>
      <c r="C258">
        <v>0.20080999999999999</v>
      </c>
      <c r="D258">
        <v>-7.6679999999999998E-2</v>
      </c>
      <c r="E258">
        <v>-2.7560000000000001E-2</v>
      </c>
      <c r="F258">
        <v>1.7072000000000001</v>
      </c>
      <c r="G258">
        <v>1.9695499999999999</v>
      </c>
      <c r="H258" s="15"/>
      <c r="I258" s="11">
        <f t="shared" si="31"/>
        <v>40.190288713910761</v>
      </c>
      <c r="J258" s="10">
        <f t="shared" si="32"/>
        <v>-36.37028871391076</v>
      </c>
      <c r="K258" s="6">
        <v>117</v>
      </c>
      <c r="L258" s="10">
        <v>4382.5459317585264</v>
      </c>
      <c r="M258" s="10">
        <v>2191.9947506561734</v>
      </c>
      <c r="N258" s="10">
        <v>17.415791776027998</v>
      </c>
      <c r="O258" s="10">
        <v>10.053811864887875</v>
      </c>
      <c r="P258" s="10">
        <v>10.236597870417899</v>
      </c>
      <c r="Q258" s="10">
        <v>0.54473173984407064</v>
      </c>
      <c r="R258" s="10">
        <v>5.3214138792953527</v>
      </c>
      <c r="S258" s="10">
        <v>12.693472606251671</v>
      </c>
      <c r="T258" s="14" t="s">
        <v>33</v>
      </c>
      <c r="U258" s="6">
        <v>3</v>
      </c>
      <c r="V258" s="14" t="s">
        <v>33</v>
      </c>
      <c r="W258" s="6">
        <v>3</v>
      </c>
      <c r="X258" s="14" t="s">
        <v>33</v>
      </c>
      <c r="Y258" s="6">
        <v>3</v>
      </c>
      <c r="Z258" s="14" t="s">
        <v>33</v>
      </c>
      <c r="AA258" s="9">
        <v>3</v>
      </c>
      <c r="AB258" s="7">
        <v>97.81</v>
      </c>
      <c r="AC258" s="6">
        <v>1.8400000000000034</v>
      </c>
      <c r="AD258" s="13">
        <v>0.35</v>
      </c>
      <c r="AE258" s="8">
        <v>1023.65978704179</v>
      </c>
      <c r="AF258" s="6">
        <v>927.70188007695538</v>
      </c>
      <c r="AG258" s="6">
        <v>642.74484028134248</v>
      </c>
      <c r="AH258" s="6">
        <v>0</v>
      </c>
      <c r="AI258" s="6">
        <v>1.8791998192262718</v>
      </c>
      <c r="AJ258" s="6"/>
      <c r="AK258" s="6"/>
      <c r="AL258" s="6"/>
      <c r="AM258" s="6"/>
      <c r="AN258" s="6">
        <v>10.053811864887875</v>
      </c>
      <c r="AO258" s="6">
        <v>3.5282869733609856</v>
      </c>
      <c r="AP258" s="6">
        <v>5.1419587222507399</v>
      </c>
      <c r="AQ258" s="6">
        <v>111.47500000000001</v>
      </c>
      <c r="AR258" s="6"/>
      <c r="AS258" s="6"/>
      <c r="AT258" s="6">
        <v>2.235594815099732</v>
      </c>
      <c r="AU258" s="6">
        <v>1</v>
      </c>
      <c r="AV258" s="10"/>
      <c r="AW258" s="13">
        <v>139.15528201154331</v>
      </c>
      <c r="AX258" s="1" t="s">
        <v>150</v>
      </c>
      <c r="AY258" s="17">
        <v>36.370288713910803</v>
      </c>
      <c r="AZ258" s="12">
        <v>100</v>
      </c>
      <c r="BA258" s="12">
        <v>0</v>
      </c>
      <c r="BB258" s="12">
        <v>0</v>
      </c>
      <c r="BC258" s="12">
        <v>100</v>
      </c>
      <c r="BD258" s="12">
        <v>0</v>
      </c>
      <c r="BE258" s="12">
        <v>0</v>
      </c>
      <c r="BF258" s="18">
        <v>97.81</v>
      </c>
      <c r="BG258" s="18">
        <v>1.8400000000000034</v>
      </c>
      <c r="BH258" s="18">
        <v>0.35</v>
      </c>
      <c r="BI258" s="15"/>
      <c r="BJ258" s="19">
        <f t="shared" ca="1" si="33"/>
        <v>1</v>
      </c>
      <c r="BK258" s="18">
        <f t="shared" ca="1" si="34"/>
        <v>7.3406424920773805</v>
      </c>
      <c r="BL258" s="17">
        <f t="shared" si="35"/>
        <v>6.7707860938812967</v>
      </c>
      <c r="BM258" s="17">
        <f t="shared" ca="1" si="36"/>
        <v>3.3147129149885823</v>
      </c>
      <c r="BN258" s="16">
        <f t="shared" si="37"/>
        <v>3.1564208939635532</v>
      </c>
      <c r="BO258" s="15"/>
      <c r="BP258" s="2"/>
    </row>
    <row r="259" spans="1:68" x14ac:dyDescent="0.2">
      <c r="A259">
        <v>12.3</v>
      </c>
      <c r="B259">
        <v>2.2000000000000002</v>
      </c>
      <c r="C259">
        <v>0.19933000000000001</v>
      </c>
      <c r="D259">
        <v>-8.2849999999999993E-2</v>
      </c>
      <c r="E259">
        <v>-2.7459999999999998E-2</v>
      </c>
      <c r="F259">
        <v>1.71208</v>
      </c>
      <c r="G259">
        <v>1.9756800000000001</v>
      </c>
      <c r="H259" s="15"/>
      <c r="I259" s="11">
        <f t="shared" si="31"/>
        <v>40.354330708661415</v>
      </c>
      <c r="J259" s="10">
        <f t="shared" si="32"/>
        <v>-36.534330708661415</v>
      </c>
      <c r="K259" s="6">
        <v>117</v>
      </c>
      <c r="L259" s="10">
        <v>4401.738845144353</v>
      </c>
      <c r="M259" s="10">
        <v>2200.9514435695592</v>
      </c>
      <c r="N259" s="10">
        <v>17.486876640419947</v>
      </c>
      <c r="O259" s="10">
        <v>9.663474992903776</v>
      </c>
      <c r="P259" s="10">
        <v>9.8466465415798243</v>
      </c>
      <c r="Q259" s="10">
        <v>0.50177972917521563</v>
      </c>
      <c r="R259" s="10">
        <v>5.0959453764927023</v>
      </c>
      <c r="S259" s="10">
        <v>12.720246435836678</v>
      </c>
      <c r="T259" s="14" t="s">
        <v>33</v>
      </c>
      <c r="U259" s="6">
        <v>3</v>
      </c>
      <c r="V259" s="14" t="s">
        <v>33</v>
      </c>
      <c r="W259" s="6">
        <v>3</v>
      </c>
      <c r="X259" s="14" t="s">
        <v>33</v>
      </c>
      <c r="Y259" s="6">
        <v>3</v>
      </c>
      <c r="Z259" s="14" t="s">
        <v>33</v>
      </c>
      <c r="AA259" s="9">
        <v>3</v>
      </c>
      <c r="AB259" s="7">
        <v>97.81</v>
      </c>
      <c r="AC259" s="6">
        <v>1.8400000000000034</v>
      </c>
      <c r="AD259" s="13">
        <v>0.35</v>
      </c>
      <c r="AE259" s="8">
        <v>984.66465415798245</v>
      </c>
      <c r="AF259" s="6">
        <v>880.69625824978027</v>
      </c>
      <c r="AG259" s="6">
        <v>613.49849061848681</v>
      </c>
      <c r="AH259" s="6">
        <v>0</v>
      </c>
      <c r="AI259" s="6">
        <v>1.9623444250657425</v>
      </c>
      <c r="AJ259" s="6"/>
      <c r="AK259" s="6"/>
      <c r="AL259" s="6"/>
      <c r="AM259" s="6"/>
      <c r="AN259" s="6">
        <v>9.663474992903776</v>
      </c>
      <c r="AO259" s="6">
        <v>3.4113076037216699</v>
      </c>
      <c r="AP259" s="6">
        <v>4.9079879249478946</v>
      </c>
      <c r="AQ259" s="6">
        <v>111.47500000000001</v>
      </c>
      <c r="AR259" s="6"/>
      <c r="AS259" s="6"/>
      <c r="AT259" s="6">
        <v>2.106241613938983</v>
      </c>
      <c r="AU259" s="6">
        <v>1</v>
      </c>
      <c r="AV259" s="10"/>
      <c r="AW259" s="13">
        <v>132.10443873746704</v>
      </c>
      <c r="AX259" s="1" t="s">
        <v>150</v>
      </c>
      <c r="AY259" s="17">
        <v>36.5343307086614</v>
      </c>
      <c r="AZ259" s="12">
        <v>100</v>
      </c>
      <c r="BA259" s="12">
        <v>0</v>
      </c>
      <c r="BB259" s="12">
        <v>0</v>
      </c>
      <c r="BC259" s="12">
        <v>100</v>
      </c>
      <c r="BD259" s="12">
        <v>0</v>
      </c>
      <c r="BE259" s="12">
        <v>0</v>
      </c>
      <c r="BF259" s="18">
        <v>97.81</v>
      </c>
      <c r="BG259" s="18">
        <v>1.8400000000000034</v>
      </c>
      <c r="BH259" s="18">
        <v>0.35</v>
      </c>
      <c r="BI259" s="15"/>
      <c r="BJ259" s="19">
        <f t="shared" ca="1" si="33"/>
        <v>1</v>
      </c>
      <c r="BK259" s="18">
        <f t="shared" ca="1" si="34"/>
        <v>6.947701769019976</v>
      </c>
      <c r="BL259" s="17">
        <f t="shared" si="35"/>
        <v>6.562834900428566</v>
      </c>
      <c r="BM259" s="17">
        <f t="shared" ca="1" si="36"/>
        <v>3.3252008269741529</v>
      </c>
      <c r="BN259" s="16">
        <f t="shared" si="37"/>
        <v>3.1582094523809734</v>
      </c>
      <c r="BO259" s="15"/>
      <c r="BP259" s="2"/>
    </row>
    <row r="260" spans="1:68" x14ac:dyDescent="0.2">
      <c r="A260">
        <v>12.35</v>
      </c>
      <c r="B260">
        <v>2.4</v>
      </c>
      <c r="C260">
        <v>0.20429</v>
      </c>
      <c r="D260">
        <v>-7.4410000000000004E-2</v>
      </c>
      <c r="E260">
        <v>-2.6579999999999999E-2</v>
      </c>
      <c r="F260">
        <v>1.70855</v>
      </c>
      <c r="G260">
        <v>1.97468</v>
      </c>
      <c r="H260" s="15"/>
      <c r="I260" s="11">
        <f t="shared" si="31"/>
        <v>40.518372703412069</v>
      </c>
      <c r="J260" s="10">
        <f t="shared" si="32"/>
        <v>-36.698372703412069</v>
      </c>
      <c r="K260" s="6">
        <v>117</v>
      </c>
      <c r="L260" s="10">
        <v>4420.9317585301796</v>
      </c>
      <c r="M260" s="10">
        <v>2209.9081364829449</v>
      </c>
      <c r="N260" s="10">
        <v>17.557961504811896</v>
      </c>
      <c r="O260" s="10">
        <v>10.971630996309962</v>
      </c>
      <c r="P260" s="10">
        <v>11.158195324671022</v>
      </c>
      <c r="Q260" s="10">
        <v>0.56053418137053757</v>
      </c>
      <c r="R260" s="10">
        <v>5.0235200680811154</v>
      </c>
      <c r="S260" s="10">
        <v>12.955856136184737</v>
      </c>
      <c r="T260" s="14" t="s">
        <v>33</v>
      </c>
      <c r="U260" s="6">
        <v>3</v>
      </c>
      <c r="V260" s="14" t="s">
        <v>33</v>
      </c>
      <c r="W260" s="6">
        <v>3</v>
      </c>
      <c r="X260" s="14" t="s">
        <v>33</v>
      </c>
      <c r="Y260" s="6">
        <v>3</v>
      </c>
      <c r="Z260" s="14" t="s">
        <v>33</v>
      </c>
      <c r="AA260" s="9">
        <v>3</v>
      </c>
      <c r="AB260" s="7">
        <v>97.81</v>
      </c>
      <c r="AC260" s="6">
        <v>1.8400000000000034</v>
      </c>
      <c r="AD260" s="13">
        <v>0.35</v>
      </c>
      <c r="AE260" s="8">
        <v>1115.8195324671021</v>
      </c>
      <c r="AF260" s="6">
        <v>1033.86712017899</v>
      </c>
      <c r="AG260" s="6">
        <v>711.86464935032654</v>
      </c>
      <c r="AH260" s="6">
        <v>0</v>
      </c>
      <c r="AI260" s="6">
        <v>1.9906360210520271</v>
      </c>
      <c r="AJ260" s="6"/>
      <c r="AK260" s="6"/>
      <c r="AL260" s="6"/>
      <c r="AM260" s="6"/>
      <c r="AN260" s="6">
        <v>10.971630996309962</v>
      </c>
      <c r="AO260" s="6">
        <v>3.7288991044512882</v>
      </c>
      <c r="AP260" s="6">
        <v>5.6949171948026134</v>
      </c>
      <c r="AQ260" s="6">
        <v>111.47500000000001</v>
      </c>
      <c r="AR260" s="6"/>
      <c r="AS260" s="6"/>
      <c r="AT260" s="6">
        <v>2.4800788918634811</v>
      </c>
      <c r="AU260" s="6">
        <v>1</v>
      </c>
      <c r="AV260" s="10"/>
      <c r="AW260" s="13">
        <v>155.08006802684852</v>
      </c>
      <c r="AX260" s="1" t="s">
        <v>150</v>
      </c>
      <c r="AY260" s="17">
        <v>36.698372703412097</v>
      </c>
      <c r="AZ260" s="12">
        <v>100</v>
      </c>
      <c r="BA260" s="12">
        <v>0</v>
      </c>
      <c r="BB260" s="12">
        <v>0</v>
      </c>
      <c r="BC260" s="12">
        <v>100</v>
      </c>
      <c r="BD260" s="12">
        <v>0</v>
      </c>
      <c r="BE260" s="12">
        <v>0</v>
      </c>
      <c r="BF260" s="18">
        <v>97.81</v>
      </c>
      <c r="BG260" s="18">
        <v>1.8400000000000034</v>
      </c>
      <c r="BH260" s="18">
        <v>0.35</v>
      </c>
      <c r="BI260" s="15"/>
      <c r="BJ260" s="19">
        <f t="shared" ca="1" si="33"/>
        <v>1</v>
      </c>
      <c r="BK260" s="18">
        <f t="shared" ca="1" si="34"/>
        <v>8.0978293148838194</v>
      </c>
      <c r="BL260" s="17">
        <f t="shared" si="35"/>
        <v>6.2645410189322934</v>
      </c>
      <c r="BM260" s="17">
        <f t="shared" ca="1" si="36"/>
        <v>3.2603370394196314</v>
      </c>
      <c r="BN260" s="16">
        <f t="shared" si="37"/>
        <v>3.1115214692371529</v>
      </c>
      <c r="BO260" s="15"/>
      <c r="BP260" s="2"/>
    </row>
    <row r="261" spans="1:68" x14ac:dyDescent="0.2">
      <c r="A261">
        <v>12.4</v>
      </c>
      <c r="B261">
        <v>2.2999999999999998</v>
      </c>
      <c r="C261">
        <v>0.20612</v>
      </c>
      <c r="D261">
        <v>-7.3870000000000005E-2</v>
      </c>
      <c r="E261">
        <v>-2.6519999999999998E-2</v>
      </c>
      <c r="F261">
        <v>1.7053799999999999</v>
      </c>
      <c r="G261">
        <v>1.97343</v>
      </c>
      <c r="H261" s="15"/>
      <c r="I261" s="11">
        <f t="shared" si="31"/>
        <v>40.682414698162731</v>
      </c>
      <c r="J261" s="10">
        <f t="shared" si="32"/>
        <v>-36.862414698162731</v>
      </c>
      <c r="K261" s="6">
        <v>117</v>
      </c>
      <c r="L261" s="10">
        <v>4440.1246719160072</v>
      </c>
      <c r="M261" s="10">
        <v>2218.8648293963311</v>
      </c>
      <c r="N261" s="10">
        <v>17.629046369203849</v>
      </c>
      <c r="O261" s="10">
        <v>11.454277263695712</v>
      </c>
      <c r="P261" s="10">
        <v>11.641072917944387</v>
      </c>
      <c r="Q261" s="10">
        <v>0.56429335248256052</v>
      </c>
      <c r="R261" s="10">
        <v>4.8474342224308051</v>
      </c>
      <c r="S261" s="10">
        <v>12.97192043393574</v>
      </c>
      <c r="T261" s="14" t="s">
        <v>33</v>
      </c>
      <c r="U261" s="6">
        <v>3</v>
      </c>
      <c r="V261" s="14" t="s">
        <v>33</v>
      </c>
      <c r="W261" s="6">
        <v>3</v>
      </c>
      <c r="X261" s="14" t="s">
        <v>33</v>
      </c>
      <c r="Y261" s="6">
        <v>3</v>
      </c>
      <c r="Z261" s="14" t="s">
        <v>33</v>
      </c>
      <c r="AA261" s="9">
        <v>3</v>
      </c>
      <c r="AB261" s="7">
        <v>96.920783877400424</v>
      </c>
      <c r="AC261" s="6">
        <v>2.7292161225995812</v>
      </c>
      <c r="AD261" s="13">
        <v>0.35</v>
      </c>
      <c r="AE261" s="8">
        <v>1164.1072917944387</v>
      </c>
      <c r="AF261" s="6">
        <v>1089.5472538943372</v>
      </c>
      <c r="AG261" s="6">
        <v>748.08046884582905</v>
      </c>
      <c r="AH261" s="6">
        <v>0</v>
      </c>
      <c r="AI261" s="6">
        <v>2.062947023339984</v>
      </c>
      <c r="AJ261" s="6"/>
      <c r="AK261" s="6"/>
      <c r="AL261" s="6"/>
      <c r="AM261" s="6"/>
      <c r="AN261" s="6">
        <v>11.454277263695712</v>
      </c>
      <c r="AO261" s="6">
        <v>3.8289613690344084</v>
      </c>
      <c r="AP261" s="6">
        <v>5.9846437507666312</v>
      </c>
      <c r="AQ261" s="6">
        <v>111.47500000000001</v>
      </c>
      <c r="AR261" s="6"/>
      <c r="AS261" s="6"/>
      <c r="AT261" s="6">
        <v>2.6075517064123002</v>
      </c>
      <c r="AU261" s="6">
        <v>1</v>
      </c>
      <c r="AV261" s="10"/>
      <c r="AW261" s="13">
        <v>163.43208808415059</v>
      </c>
      <c r="AX261" s="1" t="s">
        <v>150</v>
      </c>
      <c r="AY261" s="17">
        <v>36.862414698162702</v>
      </c>
      <c r="AZ261" s="12">
        <v>100</v>
      </c>
      <c r="BA261" s="12">
        <v>0</v>
      </c>
      <c r="BB261" s="12">
        <v>0</v>
      </c>
      <c r="BC261" s="12">
        <v>100</v>
      </c>
      <c r="BD261" s="12">
        <v>0</v>
      </c>
      <c r="BE261" s="12">
        <v>0</v>
      </c>
      <c r="BF261" s="18">
        <v>96.920783877400424</v>
      </c>
      <c r="BG261" s="18">
        <v>2.7292161225995812</v>
      </c>
      <c r="BH261" s="18">
        <v>0.35</v>
      </c>
      <c r="BI261" s="15"/>
      <c r="BJ261" s="19">
        <f t="shared" ca="1" si="33"/>
        <v>1</v>
      </c>
      <c r="BK261" s="18">
        <f t="shared" ca="1" si="34"/>
        <v>8.4917390705133524</v>
      </c>
      <c r="BL261" s="17">
        <f t="shared" si="35"/>
        <v>5.9897327104326576</v>
      </c>
      <c r="BM261" s="17">
        <f t="shared" ca="1" si="36"/>
        <v>3.2320789845699736</v>
      </c>
      <c r="BN261" s="16">
        <f t="shared" si="37"/>
        <v>3.0874806307918585</v>
      </c>
      <c r="BO261" s="15"/>
      <c r="BP261" s="2"/>
    </row>
    <row r="262" spans="1:68" x14ac:dyDescent="0.2">
      <c r="A262">
        <v>12.45</v>
      </c>
      <c r="B262">
        <v>2.2999999999999998</v>
      </c>
      <c r="C262">
        <v>0.20179</v>
      </c>
      <c r="D262">
        <v>-8.3549999999999999E-2</v>
      </c>
      <c r="E262">
        <v>-2.6599999999999999E-2</v>
      </c>
      <c r="F262">
        <v>1.70153</v>
      </c>
      <c r="G262">
        <v>1.9716499999999999</v>
      </c>
      <c r="H262" s="15"/>
      <c r="I262" s="11">
        <f t="shared" si="31"/>
        <v>40.846456692913378</v>
      </c>
      <c r="J262" s="10">
        <f t="shared" si="32"/>
        <v>-37.026456692913378</v>
      </c>
      <c r="K262" s="6">
        <v>117</v>
      </c>
      <c r="L262" s="10">
        <v>4459.3175853018329</v>
      </c>
      <c r="M262" s="10">
        <v>2227.8215223097163</v>
      </c>
      <c r="N262" s="10">
        <v>17.700131233595798</v>
      </c>
      <c r="O262" s="10">
        <v>10.312278172012487</v>
      </c>
      <c r="P262" s="10">
        <v>10.498765391744342</v>
      </c>
      <c r="Q262" s="10">
        <v>0.49690672958555604</v>
      </c>
      <c r="R262" s="10">
        <v>4.733001558224136</v>
      </c>
      <c r="S262" s="10">
        <v>12.950501370267737</v>
      </c>
      <c r="T262" s="14" t="s">
        <v>33</v>
      </c>
      <c r="U262" s="6">
        <v>3</v>
      </c>
      <c r="V262" s="14" t="s">
        <v>33</v>
      </c>
      <c r="W262" s="6">
        <v>3</v>
      </c>
      <c r="X262" s="14" t="s">
        <v>33</v>
      </c>
      <c r="Y262" s="6">
        <v>3</v>
      </c>
      <c r="Z262" s="14" t="s">
        <v>33</v>
      </c>
      <c r="AA262" s="9">
        <v>3</v>
      </c>
      <c r="AB262" s="7">
        <v>96.780761905083793</v>
      </c>
      <c r="AC262" s="6">
        <v>2.8692380949162128</v>
      </c>
      <c r="AD262" s="13">
        <v>0.35</v>
      </c>
      <c r="AE262" s="8">
        <v>1049.8765391744341</v>
      </c>
      <c r="AF262" s="6">
        <v>954.02913825987173</v>
      </c>
      <c r="AG262" s="6">
        <v>662.40740438082571</v>
      </c>
      <c r="AH262" s="6">
        <v>0</v>
      </c>
      <c r="AI262" s="6">
        <v>2.1128241512246806</v>
      </c>
      <c r="AJ262" s="6"/>
      <c r="AK262" s="6"/>
      <c r="AL262" s="6"/>
      <c r="AM262" s="6"/>
      <c r="AN262" s="6">
        <v>10.312278172012487</v>
      </c>
      <c r="AO262" s="6">
        <v>3.5416348238179247</v>
      </c>
      <c r="AP262" s="6">
        <v>5.2992592350466055</v>
      </c>
      <c r="AQ262" s="6">
        <v>111.47500000000001</v>
      </c>
      <c r="AR262" s="6"/>
      <c r="AS262" s="6"/>
      <c r="AT262" s="6">
        <v>2.2569472696266959</v>
      </c>
      <c r="AU262" s="6">
        <v>1</v>
      </c>
      <c r="AV262" s="10"/>
      <c r="AW262" s="13">
        <v>143.10437073898078</v>
      </c>
      <c r="AX262" s="1" t="s">
        <v>150</v>
      </c>
      <c r="AY262" s="17">
        <v>37.026456692913399</v>
      </c>
      <c r="AZ262" s="12">
        <v>100</v>
      </c>
      <c r="BA262" s="12">
        <v>0</v>
      </c>
      <c r="BB262" s="12">
        <v>0</v>
      </c>
      <c r="BC262" s="12">
        <v>100</v>
      </c>
      <c r="BD262" s="12">
        <v>0</v>
      </c>
      <c r="BE262" s="12">
        <v>0</v>
      </c>
      <c r="BF262" s="18">
        <v>96.780761905083793</v>
      </c>
      <c r="BG262" s="18">
        <v>2.8692380949162128</v>
      </c>
      <c r="BH262" s="18">
        <v>0.35</v>
      </c>
      <c r="BI262" s="15"/>
      <c r="BJ262" s="19">
        <f t="shared" ca="1" si="33"/>
        <v>1</v>
      </c>
      <c r="BK262" s="18">
        <f t="shared" ca="1" si="34"/>
        <v>7.4234910797704714</v>
      </c>
      <c r="BL262" s="17">
        <f t="shared" si="35"/>
        <v>6.009194870459571</v>
      </c>
      <c r="BM262" s="17">
        <f t="shared" ca="1" si="36"/>
        <v>3.2790401536476912</v>
      </c>
      <c r="BN262" s="16">
        <f t="shared" si="37"/>
        <v>3.1165763900646843</v>
      </c>
      <c r="BO262" s="15"/>
      <c r="BP262" s="2"/>
    </row>
    <row r="263" spans="1:68" x14ac:dyDescent="0.2">
      <c r="A263">
        <v>12.5</v>
      </c>
      <c r="B263">
        <v>2.2999999999999998</v>
      </c>
      <c r="C263">
        <v>0.20022000000000001</v>
      </c>
      <c r="D263">
        <v>-9.2380000000000004E-2</v>
      </c>
      <c r="E263">
        <v>-2.554E-2</v>
      </c>
      <c r="F263">
        <v>1.6979</v>
      </c>
      <c r="G263">
        <v>1.9719500000000001</v>
      </c>
      <c r="H263" s="15"/>
      <c r="I263" s="11">
        <f t="shared" si="31"/>
        <v>41.01049868766404</v>
      </c>
      <c r="J263" s="10">
        <f t="shared" si="32"/>
        <v>-37.190498687664039</v>
      </c>
      <c r="K263" s="6">
        <v>117</v>
      </c>
      <c r="L263" s="10">
        <v>4478.5104986876604</v>
      </c>
      <c r="M263" s="10">
        <v>2236.7782152231025</v>
      </c>
      <c r="N263" s="10">
        <v>17.77121609798775</v>
      </c>
      <c r="O263" s="10">
        <v>9.8982045983536775</v>
      </c>
      <c r="P263" s="10">
        <v>10.088778575433388</v>
      </c>
      <c r="Q263" s="10">
        <v>0.43543732047599509</v>
      </c>
      <c r="R263" s="10">
        <v>4.3160558755477485</v>
      </c>
      <c r="S263" s="10">
        <v>13.234303963868808</v>
      </c>
      <c r="T263" s="14" t="s">
        <v>33</v>
      </c>
      <c r="U263" s="6">
        <v>3</v>
      </c>
      <c r="V263" s="14" t="s">
        <v>33</v>
      </c>
      <c r="W263" s="6">
        <v>3</v>
      </c>
      <c r="X263" s="14" t="s">
        <v>33</v>
      </c>
      <c r="Y263" s="6">
        <v>3</v>
      </c>
      <c r="Z263" s="14" t="s">
        <v>33</v>
      </c>
      <c r="AA263" s="9">
        <v>3</v>
      </c>
      <c r="AB263" s="7">
        <v>87.785405792276322</v>
      </c>
      <c r="AC263" s="6">
        <v>10.993318141665824</v>
      </c>
      <c r="AD263" s="13">
        <v>1.2212760660578574</v>
      </c>
      <c r="AE263" s="8">
        <v>1008.8778575433387</v>
      </c>
      <c r="AF263" s="6">
        <v>904.66640025941649</v>
      </c>
      <c r="AG263" s="6">
        <v>631.65839315750407</v>
      </c>
      <c r="AH263" s="6">
        <v>0</v>
      </c>
      <c r="AI263" s="6">
        <v>2.3169301529792881</v>
      </c>
      <c r="AJ263" s="6"/>
      <c r="AK263" s="6"/>
      <c r="AL263" s="6"/>
      <c r="AM263" s="6"/>
      <c r="AN263" s="6">
        <v>9.8982045983536775</v>
      </c>
      <c r="AO263" s="6">
        <v>3.3950117446983179</v>
      </c>
      <c r="AP263" s="6">
        <v>5.0532671452600324</v>
      </c>
      <c r="AQ263" s="6">
        <v>111.47500000000001</v>
      </c>
      <c r="AR263" s="6"/>
      <c r="AS263" s="6"/>
      <c r="AT263" s="6">
        <v>2.1240353181946845</v>
      </c>
      <c r="AU263" s="6">
        <v>1</v>
      </c>
      <c r="AV263" s="10"/>
      <c r="AW263" s="13">
        <v>135.69996003891248</v>
      </c>
      <c r="AX263" s="1" t="s">
        <v>150</v>
      </c>
      <c r="AY263" s="17">
        <v>37.190498687663997</v>
      </c>
      <c r="AZ263" s="12">
        <v>100</v>
      </c>
      <c r="BA263" s="12">
        <v>0</v>
      </c>
      <c r="BB263" s="12">
        <v>0</v>
      </c>
      <c r="BC263" s="12">
        <v>100</v>
      </c>
      <c r="BD263" s="12">
        <v>0</v>
      </c>
      <c r="BE263" s="12">
        <v>0</v>
      </c>
      <c r="BF263" s="18">
        <v>87.785405792276322</v>
      </c>
      <c r="BG263" s="18">
        <v>10.993318141665824</v>
      </c>
      <c r="BH263" s="18">
        <v>1.2212760660578574</v>
      </c>
      <c r="BI263" s="15"/>
      <c r="BJ263" s="19">
        <f t="shared" ca="1" si="33"/>
        <v>1</v>
      </c>
      <c r="BK263" s="18">
        <f t="shared" ca="1" si="34"/>
        <v>7.0185977963010737</v>
      </c>
      <c r="BL263" s="17">
        <f t="shared" si="35"/>
        <v>5.5473090834538539</v>
      </c>
      <c r="BM263" s="17">
        <f t="shared" ca="1" si="36"/>
        <v>3.2774504924314791</v>
      </c>
      <c r="BN263" s="16">
        <f t="shared" si="37"/>
        <v>3.1062448673509655</v>
      </c>
      <c r="BO263" s="15"/>
      <c r="BP263" s="2"/>
    </row>
    <row r="264" spans="1:68" x14ac:dyDescent="0.2">
      <c r="A264">
        <v>12.55</v>
      </c>
      <c r="B264">
        <v>2.2999999999999998</v>
      </c>
      <c r="C264">
        <v>0.19971</v>
      </c>
      <c r="D264">
        <v>-8.7239999999999998E-2</v>
      </c>
      <c r="E264">
        <v>-2.5669999999999998E-2</v>
      </c>
      <c r="F264">
        <v>1.6953800000000001</v>
      </c>
      <c r="G264">
        <v>1.9713000000000001</v>
      </c>
      <c r="H264" s="15"/>
      <c r="I264" s="11">
        <f t="shared" si="31"/>
        <v>41.174540682414701</v>
      </c>
      <c r="J264" s="10">
        <f t="shared" si="32"/>
        <v>-37.354540682414701</v>
      </c>
      <c r="K264" s="6">
        <v>117</v>
      </c>
      <c r="L264" s="10">
        <v>4497.7034120734879</v>
      </c>
      <c r="M264" s="10">
        <v>2245.7349081364887</v>
      </c>
      <c r="N264" s="10">
        <v>17.842300962379703</v>
      </c>
      <c r="O264" s="10">
        <v>9.7636966221969903</v>
      </c>
      <c r="P264" s="10">
        <v>9.9537693931868692</v>
      </c>
      <c r="Q264" s="10">
        <v>0.47121906032006572</v>
      </c>
      <c r="R264" s="10">
        <v>4.7340765262514974</v>
      </c>
      <c r="S264" s="10">
        <v>13.1994979854083</v>
      </c>
      <c r="T264" s="14" t="s">
        <v>33</v>
      </c>
      <c r="U264" s="6">
        <v>3</v>
      </c>
      <c r="V264" s="14" t="s">
        <v>33</v>
      </c>
      <c r="W264" s="6">
        <v>3</v>
      </c>
      <c r="X264" s="14" t="s">
        <v>33</v>
      </c>
      <c r="Y264" s="6">
        <v>3</v>
      </c>
      <c r="Z264" s="14" t="s">
        <v>33</v>
      </c>
      <c r="AA264" s="9">
        <v>3</v>
      </c>
      <c r="AB264" s="7">
        <v>97.81</v>
      </c>
      <c r="AC264" s="6">
        <v>1.8400000000000034</v>
      </c>
      <c r="AD264" s="13">
        <v>0.35</v>
      </c>
      <c r="AE264" s="8">
        <v>995.37693931868694</v>
      </c>
      <c r="AF264" s="6">
        <v>887.65397214889515</v>
      </c>
      <c r="AG264" s="6">
        <v>621.53270448901526</v>
      </c>
      <c r="AH264" s="6">
        <v>0</v>
      </c>
      <c r="AI264" s="6">
        <v>2.1123443916776159</v>
      </c>
      <c r="AJ264" s="6"/>
      <c r="AK264" s="6"/>
      <c r="AL264" s="6"/>
      <c r="AM264" s="6"/>
      <c r="AN264" s="6">
        <v>9.7636966221969903</v>
      </c>
      <c r="AO264" s="6">
        <v>3.4181819153728168</v>
      </c>
      <c r="AP264" s="6">
        <v>4.9722616359121208</v>
      </c>
      <c r="AQ264" s="6">
        <v>111.47500000000001</v>
      </c>
      <c r="AR264" s="6"/>
      <c r="AS264" s="6"/>
      <c r="AT264" s="6">
        <v>2.0719621810561684</v>
      </c>
      <c r="AU264" s="6">
        <v>1</v>
      </c>
      <c r="AV264" s="10"/>
      <c r="AW264" s="13">
        <v>133.14809582233426</v>
      </c>
      <c r="AX264" s="1" t="s">
        <v>150</v>
      </c>
      <c r="AY264" s="17">
        <v>37.354540682414701</v>
      </c>
      <c r="AZ264" s="12">
        <v>100</v>
      </c>
      <c r="BA264" s="12">
        <v>0</v>
      </c>
      <c r="BB264" s="12">
        <v>0</v>
      </c>
      <c r="BC264" s="12">
        <v>100</v>
      </c>
      <c r="BD264" s="12">
        <v>0</v>
      </c>
      <c r="BE264" s="12">
        <v>0</v>
      </c>
      <c r="BF264" s="18">
        <v>97.81</v>
      </c>
      <c r="BG264" s="18">
        <v>1.8400000000000034</v>
      </c>
      <c r="BH264" s="18">
        <v>0.35</v>
      </c>
      <c r="BI264" s="15"/>
      <c r="BJ264" s="19">
        <f t="shared" ca="1" si="33"/>
        <v>1</v>
      </c>
      <c r="BK264" s="18">
        <f t="shared" ca="1" si="34"/>
        <v>6.8618229687168801</v>
      </c>
      <c r="BL264" s="17">
        <f t="shared" si="35"/>
        <v>6.115822121058363</v>
      </c>
      <c r="BM264" s="17">
        <f t="shared" ca="1" si="36"/>
        <v>3.310815897174924</v>
      </c>
      <c r="BN264" s="16">
        <f t="shared" si="37"/>
        <v>3.1350463134275257</v>
      </c>
      <c r="BO264" s="15"/>
      <c r="BP264" s="2"/>
    </row>
    <row r="265" spans="1:68" x14ac:dyDescent="0.2">
      <c r="A265">
        <v>12.6</v>
      </c>
      <c r="B265">
        <v>2.2999999999999998</v>
      </c>
      <c r="C265">
        <v>0.19761999999999999</v>
      </c>
      <c r="D265">
        <v>-8.8749999999999996E-2</v>
      </c>
      <c r="E265">
        <v>-2.7779999999999999E-2</v>
      </c>
      <c r="F265">
        <v>1.68963</v>
      </c>
      <c r="G265">
        <v>1.9697800000000001</v>
      </c>
      <c r="H265" s="15"/>
      <c r="I265" s="11">
        <f t="shared" si="31"/>
        <v>41.338582677165348</v>
      </c>
      <c r="J265" s="10">
        <f t="shared" si="32"/>
        <v>-37.518582677165348</v>
      </c>
      <c r="K265" s="6">
        <v>117</v>
      </c>
      <c r="L265" s="10">
        <v>4516.8963254593136</v>
      </c>
      <c r="M265" s="10">
        <v>2254.691601049874</v>
      </c>
      <c r="N265" s="10">
        <v>17.913385826771652</v>
      </c>
      <c r="O265" s="10">
        <v>9.2124776610843</v>
      </c>
      <c r="P265" s="10">
        <v>9.3944154716930708</v>
      </c>
      <c r="Q265" s="10">
        <v>0.46070730406237187</v>
      </c>
      <c r="R265" s="10">
        <v>4.9040550255687458</v>
      </c>
      <c r="S265" s="10">
        <v>12.634570181164658</v>
      </c>
      <c r="T265" s="14" t="s">
        <v>33</v>
      </c>
      <c r="U265" s="6">
        <v>3</v>
      </c>
      <c r="V265" s="14" t="s">
        <v>33</v>
      </c>
      <c r="W265" s="6">
        <v>3</v>
      </c>
      <c r="X265" s="14" t="s">
        <v>33</v>
      </c>
      <c r="Y265" s="6">
        <v>3</v>
      </c>
      <c r="Z265" s="14" t="s">
        <v>33</v>
      </c>
      <c r="AA265" s="9">
        <v>3</v>
      </c>
      <c r="AB265" s="7">
        <v>97.81</v>
      </c>
      <c r="AC265" s="6">
        <v>1.8400000000000034</v>
      </c>
      <c r="AD265" s="13">
        <v>0.35</v>
      </c>
      <c r="AE265" s="8">
        <v>939.44154716930711</v>
      </c>
      <c r="AF265" s="6">
        <v>820.71863353869389</v>
      </c>
      <c r="AG265" s="6">
        <v>579.58116037698028</v>
      </c>
      <c r="AH265" s="6">
        <v>0</v>
      </c>
      <c r="AI265" s="6">
        <v>2.0391288327439301</v>
      </c>
      <c r="AJ265" s="6"/>
      <c r="AK265" s="6"/>
      <c r="AL265" s="6"/>
      <c r="AM265" s="6"/>
      <c r="AN265" s="6">
        <v>9.2124776610843</v>
      </c>
      <c r="AO265" s="6">
        <v>3.3059527898495524</v>
      </c>
      <c r="AP265" s="6">
        <v>4.6366492830158421</v>
      </c>
      <c r="AQ265" s="6">
        <v>111.47500000000001</v>
      </c>
      <c r="AR265" s="6"/>
      <c r="AS265" s="6"/>
      <c r="AT265" s="6">
        <v>1.89896461390559</v>
      </c>
      <c r="AU265" s="6">
        <v>1</v>
      </c>
      <c r="AV265" s="10"/>
      <c r="AW265" s="13">
        <v>123.10779503080408</v>
      </c>
      <c r="AX265" s="1" t="s">
        <v>150</v>
      </c>
      <c r="AY265" s="17">
        <v>37.518582677165298</v>
      </c>
      <c r="AZ265" s="12">
        <v>100</v>
      </c>
      <c r="BA265" s="12">
        <v>0</v>
      </c>
      <c r="BB265" s="12">
        <v>0</v>
      </c>
      <c r="BC265" s="12">
        <v>100</v>
      </c>
      <c r="BD265" s="12">
        <v>0</v>
      </c>
      <c r="BE265" s="12">
        <v>0</v>
      </c>
      <c r="BF265" s="18">
        <v>97.81</v>
      </c>
      <c r="BG265" s="18">
        <v>1.8400000000000034</v>
      </c>
      <c r="BH265" s="18">
        <v>0.35</v>
      </c>
      <c r="BI265" s="15"/>
      <c r="BJ265" s="19">
        <f t="shared" ca="1" si="33"/>
        <v>1</v>
      </c>
      <c r="BK265" s="18">
        <f t="shared" ca="1" si="34"/>
        <v>6.3298832582164444</v>
      </c>
      <c r="BL265" s="17">
        <f t="shared" si="35"/>
        <v>6.4561296894351274</v>
      </c>
      <c r="BM265" s="17">
        <f t="shared" ca="1" si="36"/>
        <v>3.352944411493894</v>
      </c>
      <c r="BN265" s="16">
        <f t="shared" si="37"/>
        <v>3.1643175529069056</v>
      </c>
      <c r="BO265" s="15"/>
      <c r="BP265" s="2"/>
    </row>
    <row r="266" spans="1:68" x14ac:dyDescent="0.2">
      <c r="A266">
        <v>12.65</v>
      </c>
      <c r="B266">
        <v>0.4</v>
      </c>
      <c r="C266">
        <v>0.19549</v>
      </c>
      <c r="D266">
        <v>-9.1719999999999996E-2</v>
      </c>
      <c r="E266">
        <v>-2.7019999999999999E-2</v>
      </c>
      <c r="F266">
        <v>1.6900999999999999</v>
      </c>
      <c r="G266">
        <v>1.9702500000000001</v>
      </c>
      <c r="H266" s="15"/>
      <c r="I266" s="11">
        <f t="shared" si="31"/>
        <v>41.50262467191601</v>
      </c>
      <c r="J266" s="10">
        <f t="shared" si="32"/>
        <v>-37.68262467191601</v>
      </c>
      <c r="K266" s="6">
        <v>117</v>
      </c>
      <c r="L266" s="10">
        <v>4536.0892388451412</v>
      </c>
      <c r="M266" s="10">
        <v>2263.6482939632601</v>
      </c>
      <c r="N266" s="10">
        <v>17.984470691163605</v>
      </c>
      <c r="O266" s="10">
        <v>8.6507090547828529</v>
      </c>
      <c r="P266" s="10">
        <v>8.835576993301407</v>
      </c>
      <c r="Q266" s="10">
        <v>0.44003186294624552</v>
      </c>
      <c r="R266" s="10">
        <v>4.9802278139826148</v>
      </c>
      <c r="S266" s="10">
        <v>12.838051286010707</v>
      </c>
      <c r="T266" s="14" t="s">
        <v>33</v>
      </c>
      <c r="U266" s="6">
        <v>3</v>
      </c>
      <c r="V266" s="14" t="s">
        <v>33</v>
      </c>
      <c r="W266" s="6">
        <v>3</v>
      </c>
      <c r="X266" s="14" t="s">
        <v>33</v>
      </c>
      <c r="Y266" s="6">
        <v>3</v>
      </c>
      <c r="Z266" s="14" t="s">
        <v>155</v>
      </c>
      <c r="AA266" s="9">
        <v>2</v>
      </c>
      <c r="AB266" s="7">
        <v>97.81</v>
      </c>
      <c r="AC266" s="6">
        <v>1.8400000000000034</v>
      </c>
      <c r="AD266" s="13">
        <v>0.35</v>
      </c>
      <c r="AE266" s="8">
        <v>883.55769933014074</v>
      </c>
      <c r="AF266" s="6">
        <v>753.84393529344948</v>
      </c>
      <c r="AG266" s="6">
        <v>537.66827449760558</v>
      </c>
      <c r="AH266" s="6">
        <v>0</v>
      </c>
      <c r="AI266" s="6">
        <v>2.0079402737207612</v>
      </c>
      <c r="AJ266" s="6"/>
      <c r="AK266" s="6"/>
      <c r="AL266" s="6"/>
      <c r="AM266" s="6"/>
      <c r="AN266" s="6">
        <v>8.6507090547828529</v>
      </c>
      <c r="AO266" s="6">
        <v>3.182102670588085</v>
      </c>
      <c r="AP266" s="6">
        <v>4.3013461959808446</v>
      </c>
      <c r="AQ266" s="6">
        <v>111.47500000000001</v>
      </c>
      <c r="AR266" s="6"/>
      <c r="AS266" s="6"/>
      <c r="AT266" s="6">
        <v>1.7284429636599079</v>
      </c>
      <c r="AU266" s="6">
        <v>1</v>
      </c>
      <c r="AV266" s="10"/>
      <c r="AW266" s="13">
        <v>113.07659029401742</v>
      </c>
      <c r="AX266" s="1" t="s">
        <v>150</v>
      </c>
      <c r="AY266" s="17">
        <v>37.682624671916003</v>
      </c>
      <c r="AZ266" s="12">
        <v>100</v>
      </c>
      <c r="BA266" s="12">
        <v>0</v>
      </c>
      <c r="BB266" s="12">
        <v>0</v>
      </c>
      <c r="BC266" s="12">
        <v>100</v>
      </c>
      <c r="BD266" s="12">
        <v>0</v>
      </c>
      <c r="BE266" s="12">
        <v>0</v>
      </c>
      <c r="BF266" s="18">
        <v>97.81</v>
      </c>
      <c r="BG266" s="18">
        <v>1.8400000000000034</v>
      </c>
      <c r="BH266" s="18">
        <v>0.35</v>
      </c>
      <c r="BI266" s="15"/>
      <c r="BJ266" s="19">
        <f t="shared" ca="1" si="33"/>
        <v>1</v>
      </c>
      <c r="BK266" s="18">
        <f t="shared" ca="1" si="34"/>
        <v>5.8026084629783306</v>
      </c>
      <c r="BL266" s="17">
        <f t="shared" si="35"/>
        <v>6.7001095372805795</v>
      </c>
      <c r="BM266" s="17">
        <f t="shared" ca="1" si="36"/>
        <v>3.3927755855163078</v>
      </c>
      <c r="BN266" s="16">
        <f t="shared" si="37"/>
        <v>3.189609260887377</v>
      </c>
      <c r="BO266" s="15"/>
      <c r="BP266" s="2"/>
    </row>
    <row r="267" spans="1:68" x14ac:dyDescent="0.2">
      <c r="A267">
        <v>12.7</v>
      </c>
      <c r="B267">
        <v>2.2999999999999998</v>
      </c>
      <c r="C267">
        <v>0.19977</v>
      </c>
      <c r="D267">
        <v>-9.3890000000000001E-2</v>
      </c>
      <c r="E267">
        <v>-2.5899999999999999E-2</v>
      </c>
      <c r="F267">
        <v>1.68798</v>
      </c>
      <c r="G267">
        <v>1.9713799999999999</v>
      </c>
      <c r="H267" s="15"/>
      <c r="I267" s="11">
        <f t="shared" si="31"/>
        <v>41.666666666666664</v>
      </c>
      <c r="J267" s="10">
        <f t="shared" si="32"/>
        <v>-37.846666666666664</v>
      </c>
      <c r="K267" s="6">
        <v>117</v>
      </c>
      <c r="L267" s="10">
        <v>4555.2821522309678</v>
      </c>
      <c r="M267" s="10">
        <v>2272.6049868766459</v>
      </c>
      <c r="N267" s="10">
        <v>18.055555555555557</v>
      </c>
      <c r="O267" s="10">
        <v>9.7795210899801308</v>
      </c>
      <c r="P267" s="10">
        <v>9.9687071117341546</v>
      </c>
      <c r="Q267" s="10">
        <v>0.42492556421830119</v>
      </c>
      <c r="R267" s="10">
        <v>4.2625945316230807</v>
      </c>
      <c r="S267" s="10">
        <v>13.137918177362783</v>
      </c>
      <c r="T267" s="14" t="s">
        <v>33</v>
      </c>
      <c r="U267" s="6">
        <v>3</v>
      </c>
      <c r="V267" s="14" t="s">
        <v>33</v>
      </c>
      <c r="W267" s="6">
        <v>3</v>
      </c>
      <c r="X267" s="14" t="s">
        <v>33</v>
      </c>
      <c r="Y267" s="6">
        <v>3</v>
      </c>
      <c r="Z267" s="14" t="s">
        <v>33</v>
      </c>
      <c r="AA267" s="9">
        <v>3</v>
      </c>
      <c r="AB267" s="7">
        <v>86.813169361711715</v>
      </c>
      <c r="AC267" s="6">
        <v>11.867752959182482</v>
      </c>
      <c r="AD267" s="13">
        <v>1.3190776791057988</v>
      </c>
      <c r="AE267" s="8">
        <v>996.87071117341543</v>
      </c>
      <c r="AF267" s="6">
        <v>886.02436608637117</v>
      </c>
      <c r="AG267" s="6">
        <v>622.65303338006152</v>
      </c>
      <c r="AH267" s="6">
        <v>0</v>
      </c>
      <c r="AI267" s="6">
        <v>2.3459890275306741</v>
      </c>
      <c r="AJ267" s="6"/>
      <c r="AK267" s="6"/>
      <c r="AL267" s="6"/>
      <c r="AM267" s="6"/>
      <c r="AN267" s="6">
        <v>9.7795210899801308</v>
      </c>
      <c r="AO267" s="6">
        <v>3.3769870792173586</v>
      </c>
      <c r="AP267" s="6">
        <v>4.981224267040492</v>
      </c>
      <c r="AQ267" s="6">
        <v>111.47500000000001</v>
      </c>
      <c r="AR267" s="6"/>
      <c r="AS267" s="6"/>
      <c r="AT267" s="6">
        <v>2.0381390638419941</v>
      </c>
      <c r="AU267" s="6">
        <v>1</v>
      </c>
      <c r="AV267" s="10"/>
      <c r="AW267" s="13">
        <v>132.90365491295569</v>
      </c>
      <c r="AX267" s="1" t="s">
        <v>150</v>
      </c>
      <c r="AY267" s="17">
        <v>37.8466666666667</v>
      </c>
      <c r="AZ267" s="12">
        <v>100</v>
      </c>
      <c r="BA267" s="12">
        <v>0</v>
      </c>
      <c r="BB267" s="12">
        <v>0</v>
      </c>
      <c r="BC267" s="12">
        <v>100</v>
      </c>
      <c r="BD267" s="12">
        <v>0</v>
      </c>
      <c r="BE267" s="12">
        <v>0</v>
      </c>
      <c r="BF267" s="18">
        <v>86.813169361711715</v>
      </c>
      <c r="BG267" s="18">
        <v>11.867752959182482</v>
      </c>
      <c r="BH267" s="18">
        <v>1.3190776791057988</v>
      </c>
      <c r="BI267" s="15"/>
      <c r="BJ267" s="19">
        <f t="shared" ca="1" si="33"/>
        <v>1</v>
      </c>
      <c r="BK267" s="18">
        <f t="shared" ca="1" si="34"/>
        <v>6.768502295851146</v>
      </c>
      <c r="BL267" s="17">
        <f t="shared" si="35"/>
        <v>5.5249241425102404</v>
      </c>
      <c r="BM267" s="17">
        <f t="shared" ca="1" si="36"/>
        <v>3.2890308605317324</v>
      </c>
      <c r="BN267" s="16">
        <f t="shared" si="37"/>
        <v>3.1071916977696938</v>
      </c>
      <c r="BO267" s="15"/>
      <c r="BP267" s="2"/>
    </row>
    <row r="268" spans="1:68" x14ac:dyDescent="0.2">
      <c r="A268">
        <v>12.75</v>
      </c>
      <c r="B268">
        <v>2.2999999999999998</v>
      </c>
      <c r="C268">
        <v>0.21936</v>
      </c>
      <c r="D268">
        <v>-7.7499999999999999E-2</v>
      </c>
      <c r="E268">
        <v>-2.3779999999999999E-2</v>
      </c>
      <c r="F268">
        <v>1.6842299999999999</v>
      </c>
      <c r="G268">
        <v>1.97323</v>
      </c>
      <c r="H268" s="15"/>
      <c r="I268" s="11">
        <f t="shared" si="31"/>
        <v>41.830708661417319</v>
      </c>
      <c r="J268" s="10">
        <f t="shared" si="32"/>
        <v>-38.010708661417318</v>
      </c>
      <c r="K268" s="6">
        <v>117</v>
      </c>
      <c r="L268" s="10">
        <v>4574.4750656167944</v>
      </c>
      <c r="M268" s="10">
        <v>2281.5616797900316</v>
      </c>
      <c r="N268" s="10">
        <v>18.126640419947503</v>
      </c>
      <c r="O268" s="10">
        <v>14.946209821175135</v>
      </c>
      <c r="P268" s="10">
        <v>15.14356935762487</v>
      </c>
      <c r="Q268" s="10">
        <v>0.53902336889618385</v>
      </c>
      <c r="R268" s="10">
        <v>3.5594208747410176</v>
      </c>
      <c r="S268" s="10">
        <v>13.705523364564927</v>
      </c>
      <c r="T268" s="14" t="s">
        <v>153</v>
      </c>
      <c r="U268" s="6">
        <v>4</v>
      </c>
      <c r="V268" s="14" t="s">
        <v>151</v>
      </c>
      <c r="W268" s="6">
        <v>4</v>
      </c>
      <c r="X268" s="14" t="s">
        <v>33</v>
      </c>
      <c r="Y268" s="6">
        <v>3</v>
      </c>
      <c r="Z268" s="14" t="s">
        <v>33</v>
      </c>
      <c r="AA268" s="9">
        <v>3</v>
      </c>
      <c r="AB268" s="7">
        <v>57.931688271963523</v>
      </c>
      <c r="AC268" s="6">
        <v>38.664200668160817</v>
      </c>
      <c r="AD268" s="13">
        <v>3.4041110598756581</v>
      </c>
      <c r="AE268" s="8">
        <v>1514.356935762487</v>
      </c>
      <c r="AF268" s="6">
        <v>1493.7026942272889</v>
      </c>
      <c r="AG268" s="6">
        <v>1009.5712905083246</v>
      </c>
      <c r="AH268" s="6">
        <v>0</v>
      </c>
      <c r="AI268" s="6">
        <v>2.8094457924219474</v>
      </c>
      <c r="AJ268" s="6"/>
      <c r="AK268" s="6"/>
      <c r="AL268" s="6"/>
      <c r="AM268" s="6"/>
      <c r="AN268" s="6">
        <v>9.9641398807834225</v>
      </c>
      <c r="AO268" s="6">
        <v>4.4899973636420416</v>
      </c>
      <c r="AP268" s="6">
        <v>8.0669990335582717</v>
      </c>
      <c r="AQ268" s="6">
        <v>114.66</v>
      </c>
      <c r="AR268" s="6"/>
      <c r="AS268" s="6"/>
      <c r="AT268" s="6">
        <v>3.5100163098566357</v>
      </c>
      <c r="AU268" s="6">
        <v>1</v>
      </c>
      <c r="AV268" s="10"/>
      <c r="AW268" s="13">
        <v>224.05540413409335</v>
      </c>
      <c r="AX268" s="1" t="s">
        <v>150</v>
      </c>
      <c r="AY268" s="17">
        <v>38.010708661417297</v>
      </c>
      <c r="AZ268" s="12">
        <v>100</v>
      </c>
      <c r="BA268" s="12">
        <v>0</v>
      </c>
      <c r="BB268" s="12">
        <v>0</v>
      </c>
      <c r="BC268" s="12">
        <v>100</v>
      </c>
      <c r="BD268" s="12">
        <v>0</v>
      </c>
      <c r="BE268" s="12">
        <v>0</v>
      </c>
      <c r="BF268" s="18">
        <v>57.931688271963523</v>
      </c>
      <c r="BG268" s="18">
        <v>38.664200668160817</v>
      </c>
      <c r="BH268" s="18">
        <v>3.4041110598756581</v>
      </c>
      <c r="BI268" s="15"/>
      <c r="BJ268" s="19">
        <f t="shared" ca="1" si="33"/>
        <v>1</v>
      </c>
      <c r="BK268" s="18">
        <f t="shared" ca="1" si="34"/>
        <v>11.269764862109376</v>
      </c>
      <c r="BL268" s="17">
        <f t="shared" si="35"/>
        <v>4.1926684550542745</v>
      </c>
      <c r="BM268" s="17">
        <f t="shared" ca="1" si="36"/>
        <v>3.0400505076535693</v>
      </c>
      <c r="BN268" s="16">
        <f t="shared" si="37"/>
        <v>2.9150247232877766</v>
      </c>
      <c r="BO268" s="15"/>
      <c r="BP268" s="2"/>
    </row>
    <row r="269" spans="1:68" x14ac:dyDescent="0.2">
      <c r="A269">
        <v>12.8</v>
      </c>
      <c r="B269">
        <v>2.2999999999999998</v>
      </c>
      <c r="C269">
        <v>0.23158000000000001</v>
      </c>
      <c r="D269">
        <v>-5.2200000000000003E-2</v>
      </c>
      <c r="E269">
        <v>-2.0219999999999998E-2</v>
      </c>
      <c r="F269">
        <v>1.6817</v>
      </c>
      <c r="G269">
        <v>1.9737499999999999</v>
      </c>
      <c r="H269" s="15"/>
      <c r="I269" s="11">
        <f t="shared" ref="I269:I320" si="38">IF(A269="(m)",0,A269/0.3048)</f>
        <v>41.99475065616798</v>
      </c>
      <c r="J269" s="10">
        <f t="shared" ref="J269:J320" si="39">$J$7-I269</f>
        <v>-38.17475065616798</v>
      </c>
      <c r="K269" s="6">
        <v>117</v>
      </c>
      <c r="L269" s="10">
        <v>4593.6679790026219</v>
      </c>
      <c r="M269" s="10">
        <v>2290.5183727034178</v>
      </c>
      <c r="N269" s="10">
        <v>18.197725284339455</v>
      </c>
      <c r="O269" s="10">
        <v>18.169126426341187</v>
      </c>
      <c r="P269" s="10">
        <v>18.38021129878938</v>
      </c>
      <c r="Q269" s="10">
        <v>0.71514749692244572</v>
      </c>
      <c r="R269" s="10">
        <v>3.890855688745805</v>
      </c>
      <c r="S269" s="10">
        <v>14.658671697791164</v>
      </c>
      <c r="T269" s="14" t="s">
        <v>153</v>
      </c>
      <c r="U269" s="6">
        <v>4</v>
      </c>
      <c r="V269" s="14" t="s">
        <v>151</v>
      </c>
      <c r="W269" s="6">
        <v>4</v>
      </c>
      <c r="X269" s="14" t="s">
        <v>33</v>
      </c>
      <c r="Y269" s="6">
        <v>3</v>
      </c>
      <c r="Z269" s="14" t="s">
        <v>33</v>
      </c>
      <c r="AA269" s="9">
        <v>3</v>
      </c>
      <c r="AB269" s="7">
        <v>60.619881614986653</v>
      </c>
      <c r="AC269" s="6">
        <v>36.231386564167778</v>
      </c>
      <c r="AD269" s="13">
        <v>3.1487318208455699</v>
      </c>
      <c r="AE269" s="8">
        <v>1838.0211298789382</v>
      </c>
      <c r="AF269" s="6">
        <v>1873.3551041651242</v>
      </c>
      <c r="AG269" s="6">
        <v>1225.347419919292</v>
      </c>
      <c r="AH269" s="6">
        <v>0</v>
      </c>
      <c r="AI269" s="6">
        <v>2.5701287325882403</v>
      </c>
      <c r="AJ269" s="6"/>
      <c r="AK269" s="6"/>
      <c r="AL269" s="6"/>
      <c r="AM269" s="6"/>
      <c r="AN269" s="6">
        <v>12.112750950894124</v>
      </c>
      <c r="AO269" s="6">
        <v>5.2978791070803757</v>
      </c>
      <c r="AP269" s="6">
        <v>9.5774319394350442</v>
      </c>
      <c r="AQ269" s="6">
        <v>114.66</v>
      </c>
      <c r="AR269" s="6"/>
      <c r="AS269" s="6"/>
      <c r="AT269" s="6">
        <v>4.4310663645925992</v>
      </c>
      <c r="AU269" s="6">
        <v>1</v>
      </c>
      <c r="AV269" s="10"/>
      <c r="AW269" s="13">
        <v>281.00326562476863</v>
      </c>
      <c r="AX269" s="1" t="s">
        <v>150</v>
      </c>
      <c r="AY269" s="17">
        <v>38.174750656168001</v>
      </c>
      <c r="AZ269" s="12">
        <v>100</v>
      </c>
      <c r="BA269" s="12">
        <v>0</v>
      </c>
      <c r="BB269" s="12">
        <v>0</v>
      </c>
      <c r="BC269" s="12">
        <v>100</v>
      </c>
      <c r="BD269" s="12">
        <v>0</v>
      </c>
      <c r="BE269" s="12">
        <v>0</v>
      </c>
      <c r="BF269" s="18">
        <v>60.619881614986653</v>
      </c>
      <c r="BG269" s="18">
        <v>36.231386564167778</v>
      </c>
      <c r="BH269" s="18">
        <v>3.1487318208455699</v>
      </c>
      <c r="BI269" s="15"/>
      <c r="BJ269" s="19">
        <f t="shared" ca="1" si="33"/>
        <v>1</v>
      </c>
      <c r="BK269" s="18">
        <f t="shared" ca="1" si="34"/>
        <v>14.043438813638875</v>
      </c>
      <c r="BL269" s="17">
        <f t="shared" si="35"/>
        <v>4.4465007763602715</v>
      </c>
      <c r="BM269" s="17">
        <f t="shared" ca="1" si="36"/>
        <v>2.9805405783460888</v>
      </c>
      <c r="BN269" s="16">
        <f t="shared" si="37"/>
        <v>2.8728775106147264</v>
      </c>
      <c r="BO269" s="15"/>
      <c r="BP269" s="2"/>
    </row>
    <row r="270" spans="1:68" x14ac:dyDescent="0.2">
      <c r="A270">
        <v>12.85</v>
      </c>
      <c r="B270">
        <v>2.2999999999999998</v>
      </c>
      <c r="C270">
        <v>0.24339</v>
      </c>
      <c r="D270">
        <v>-3.2750000000000001E-2</v>
      </c>
      <c r="E270">
        <v>-1.9120000000000002E-2</v>
      </c>
      <c r="F270">
        <v>1.67805</v>
      </c>
      <c r="G270">
        <v>1.9740800000000001</v>
      </c>
      <c r="H270" s="15"/>
      <c r="I270" s="11">
        <f t="shared" si="38"/>
        <v>42.158792650918635</v>
      </c>
      <c r="J270" s="10">
        <f t="shared" si="39"/>
        <v>-38.338792650918634</v>
      </c>
      <c r="K270" s="6">
        <v>117</v>
      </c>
      <c r="L270" s="10">
        <v>4612.8608923884485</v>
      </c>
      <c r="M270" s="10">
        <v>2299.4750656168035</v>
      </c>
      <c r="N270" s="10">
        <v>18.268810148731408</v>
      </c>
      <c r="O270" s="10">
        <v>21.283909168322449</v>
      </c>
      <c r="P270" s="10">
        <v>21.499235015376907</v>
      </c>
      <c r="Q270" s="10">
        <v>0.85054727123512519</v>
      </c>
      <c r="R270" s="10">
        <v>3.9561745830806903</v>
      </c>
      <c r="S270" s="10">
        <v>14.953183823226237</v>
      </c>
      <c r="T270" s="14" t="s">
        <v>153</v>
      </c>
      <c r="U270" s="6">
        <v>4</v>
      </c>
      <c r="V270" s="14" t="s">
        <v>151</v>
      </c>
      <c r="W270" s="6">
        <v>4</v>
      </c>
      <c r="X270" s="14" t="s">
        <v>151</v>
      </c>
      <c r="Y270" s="6">
        <v>4</v>
      </c>
      <c r="Z270" s="14" t="s">
        <v>33</v>
      </c>
      <c r="AA270" s="9">
        <v>3</v>
      </c>
      <c r="AB270" s="7">
        <v>57.634155827881258</v>
      </c>
      <c r="AC270" s="6">
        <v>38.930841946919415</v>
      </c>
      <c r="AD270" s="13">
        <v>3.4350022251993284</v>
      </c>
      <c r="AE270" s="8">
        <v>2149.9235015376908</v>
      </c>
      <c r="AF270" s="6">
        <v>2239.1700759174314</v>
      </c>
      <c r="AG270" s="6">
        <v>1433.2823343584605</v>
      </c>
      <c r="AH270" s="6">
        <v>0</v>
      </c>
      <c r="AI270" s="6">
        <v>2.5276943142921051</v>
      </c>
      <c r="AJ270" s="6"/>
      <c r="AK270" s="6"/>
      <c r="AL270" s="6"/>
      <c r="AM270" s="6"/>
      <c r="AN270" s="6">
        <v>14.189272778881632</v>
      </c>
      <c r="AO270" s="6">
        <v>6.0233522150563958</v>
      </c>
      <c r="AP270" s="6">
        <v>11.032976340509224</v>
      </c>
      <c r="AQ270" s="6">
        <v>114.66</v>
      </c>
      <c r="AR270" s="6"/>
      <c r="AS270" s="6"/>
      <c r="AT270" s="6">
        <v>5.318428830030701</v>
      </c>
      <c r="AU270" s="6">
        <v>1</v>
      </c>
      <c r="AV270" s="10"/>
      <c r="AW270" s="13">
        <v>335.87551138761472</v>
      </c>
      <c r="AX270" s="1" t="s">
        <v>150</v>
      </c>
      <c r="AY270" s="17">
        <v>38.338792650918599</v>
      </c>
      <c r="AZ270" s="12">
        <v>100</v>
      </c>
      <c r="BA270" s="12">
        <v>0</v>
      </c>
      <c r="BB270" s="12">
        <v>0</v>
      </c>
      <c r="BC270" s="12">
        <v>100</v>
      </c>
      <c r="BD270" s="12">
        <v>0</v>
      </c>
      <c r="BE270" s="12">
        <v>0</v>
      </c>
      <c r="BF270" s="18">
        <v>57.634155827881258</v>
      </c>
      <c r="BG270" s="18">
        <v>38.930841946919415</v>
      </c>
      <c r="BH270" s="18">
        <v>3.4350022251993284</v>
      </c>
      <c r="BI270" s="15"/>
      <c r="BJ270" s="19">
        <f t="shared" ca="1" si="33"/>
        <v>1</v>
      </c>
      <c r="BK270" s="18">
        <f t="shared" ca="1" si="34"/>
        <v>16.693205206845303</v>
      </c>
      <c r="BL270" s="17">
        <f t="shared" si="35"/>
        <v>4.431594497663065</v>
      </c>
      <c r="BM270" s="17">
        <f t="shared" ca="1" si="36"/>
        <v>2.9214934439940077</v>
      </c>
      <c r="BN270" s="16">
        <f t="shared" si="37"/>
        <v>2.8249871350958404</v>
      </c>
      <c r="BO270" s="15"/>
      <c r="BP270" s="2"/>
    </row>
    <row r="271" spans="1:68" x14ac:dyDescent="0.2">
      <c r="A271">
        <v>12.9</v>
      </c>
      <c r="B271">
        <v>2.2999999999999998</v>
      </c>
      <c r="C271">
        <v>0.24082999999999999</v>
      </c>
      <c r="D271">
        <v>-4.5359999999999998E-2</v>
      </c>
      <c r="E271">
        <v>-1.9269999999999999E-2</v>
      </c>
      <c r="F271">
        <v>1.6755</v>
      </c>
      <c r="G271">
        <v>1.9763999999999999</v>
      </c>
      <c r="H271" s="15"/>
      <c r="I271" s="11">
        <f t="shared" si="38"/>
        <v>42.322834645669289</v>
      </c>
      <c r="J271" s="10">
        <f t="shared" si="39"/>
        <v>-38.502834645669289</v>
      </c>
      <c r="K271" s="6">
        <v>117</v>
      </c>
      <c r="L271" s="10">
        <v>4632.0538057742751</v>
      </c>
      <c r="M271" s="10">
        <v>2308.4317585301892</v>
      </c>
      <c r="N271" s="10">
        <v>18.339895013123357</v>
      </c>
      <c r="O271" s="10">
        <v>20.608731876241837</v>
      </c>
      <c r="P271" s="10">
        <v>20.82347940857726</v>
      </c>
      <c r="Q271" s="10">
        <v>0.76276366434140341</v>
      </c>
      <c r="R271" s="10">
        <v>3.6629981444273838</v>
      </c>
      <c r="S271" s="10">
        <v>14.913023078848727</v>
      </c>
      <c r="T271" s="14" t="s">
        <v>153</v>
      </c>
      <c r="U271" s="6">
        <v>4</v>
      </c>
      <c r="V271" s="14" t="s">
        <v>151</v>
      </c>
      <c r="W271" s="6">
        <v>4</v>
      </c>
      <c r="X271" s="14" t="s">
        <v>151</v>
      </c>
      <c r="Y271" s="6">
        <v>4</v>
      </c>
      <c r="Z271" s="14" t="s">
        <v>33</v>
      </c>
      <c r="AA271" s="9">
        <v>3</v>
      </c>
      <c r="AB271" s="7">
        <v>51.109901827235504</v>
      </c>
      <c r="AC271" s="6">
        <v>44.614218257131974</v>
      </c>
      <c r="AD271" s="13">
        <v>4.2758799156325225</v>
      </c>
      <c r="AE271" s="8">
        <v>2082.3479408577259</v>
      </c>
      <c r="AF271" s="6">
        <v>2158.5404213888946</v>
      </c>
      <c r="AG271" s="6">
        <v>1388.2319605718174</v>
      </c>
      <c r="AH271" s="6">
        <v>0</v>
      </c>
      <c r="AI271" s="6">
        <v>2.7300041129459114</v>
      </c>
      <c r="AJ271" s="6"/>
      <c r="AK271" s="6"/>
      <c r="AL271" s="6"/>
      <c r="AM271" s="6"/>
      <c r="AN271" s="6">
        <v>13.739154584161225</v>
      </c>
      <c r="AO271" s="6">
        <v>5.8112024213242179</v>
      </c>
      <c r="AP271" s="6">
        <v>10.717623724002721</v>
      </c>
      <c r="AQ271" s="6">
        <v>114.66</v>
      </c>
      <c r="AR271" s="6"/>
      <c r="AS271" s="6"/>
      <c r="AT271" s="6">
        <v>5.0933579380763634</v>
      </c>
      <c r="AU271" s="6">
        <v>1</v>
      </c>
      <c r="AV271" s="10"/>
      <c r="AW271" s="13">
        <v>323.78106320833422</v>
      </c>
      <c r="AX271" s="1" t="s">
        <v>150</v>
      </c>
      <c r="AY271" s="17">
        <v>38.502834645669303</v>
      </c>
      <c r="AZ271" s="12">
        <v>100</v>
      </c>
      <c r="BA271" s="12">
        <v>0</v>
      </c>
      <c r="BB271" s="12">
        <v>0</v>
      </c>
      <c r="BC271" s="12">
        <v>100</v>
      </c>
      <c r="BD271" s="12">
        <v>0</v>
      </c>
      <c r="BE271" s="12">
        <v>0</v>
      </c>
      <c r="BF271" s="18">
        <v>51.109901827235504</v>
      </c>
      <c r="BG271" s="18">
        <v>44.614218257131974</v>
      </c>
      <c r="BH271" s="18">
        <v>4.2758799156325225</v>
      </c>
      <c r="BI271" s="15"/>
      <c r="BJ271" s="19">
        <f t="shared" ca="1" si="33"/>
        <v>1</v>
      </c>
      <c r="BK271" s="18">
        <f t="shared" ca="1" si="34"/>
        <v>16.03465420825269</v>
      </c>
      <c r="BL271" s="17">
        <f t="shared" si="35"/>
        <v>4.1213865825504161</v>
      </c>
      <c r="BM271" s="17">
        <f t="shared" ca="1" si="36"/>
        <v>2.9150195760039472</v>
      </c>
      <c r="BN271" s="16">
        <f t="shared" si="37"/>
        <v>2.8143072162681406</v>
      </c>
      <c r="BO271" s="15"/>
      <c r="BP271" s="2"/>
    </row>
    <row r="272" spans="1:68" x14ac:dyDescent="0.2">
      <c r="A272">
        <v>12.95</v>
      </c>
      <c r="B272">
        <v>2.2999999999999998</v>
      </c>
      <c r="C272">
        <v>0.22828000000000001</v>
      </c>
      <c r="D272">
        <v>-5.62E-2</v>
      </c>
      <c r="E272">
        <v>-1.5440000000000001E-2</v>
      </c>
      <c r="F272">
        <v>1.6710799999999999</v>
      </c>
      <c r="G272">
        <v>1.9756</v>
      </c>
      <c r="H272" s="15"/>
      <c r="I272" s="11">
        <f t="shared" si="38"/>
        <v>42.486876640419943</v>
      </c>
      <c r="J272" s="10">
        <f t="shared" si="39"/>
        <v>-38.666876640419943</v>
      </c>
      <c r="K272" s="6">
        <v>117</v>
      </c>
      <c r="L272" s="10">
        <v>4651.2467191601017</v>
      </c>
      <c r="M272" s="10">
        <v>2317.3884514435749</v>
      </c>
      <c r="N272" s="10">
        <v>18.41097987751531</v>
      </c>
      <c r="O272" s="10">
        <v>17.298780698268523</v>
      </c>
      <c r="P272" s="10">
        <v>17.528294533096666</v>
      </c>
      <c r="Q272" s="10">
        <v>0.68730178498153471</v>
      </c>
      <c r="R272" s="10">
        <v>3.9210990189820336</v>
      </c>
      <c r="S272" s="10">
        <v>15.938460751954482</v>
      </c>
      <c r="T272" s="14" t="s">
        <v>153</v>
      </c>
      <c r="U272" s="6">
        <v>4</v>
      </c>
      <c r="V272" s="14" t="s">
        <v>151</v>
      </c>
      <c r="W272" s="6">
        <v>4</v>
      </c>
      <c r="X272" s="14" t="s">
        <v>33</v>
      </c>
      <c r="Y272" s="6">
        <v>3</v>
      </c>
      <c r="Z272" s="14" t="s">
        <v>33</v>
      </c>
      <c r="AA272" s="9">
        <v>3</v>
      </c>
      <c r="AB272" s="7">
        <v>62.94028269250493</v>
      </c>
      <c r="AC272" s="6">
        <v>34.101580768648958</v>
      </c>
      <c r="AD272" s="13">
        <v>2.9581365388461163</v>
      </c>
      <c r="AE272" s="8">
        <v>1752.8294533096664</v>
      </c>
      <c r="AF272" s="6">
        <v>1769.7426176037761</v>
      </c>
      <c r="AG272" s="6">
        <v>1168.552968873111</v>
      </c>
      <c r="AH272" s="6">
        <v>0</v>
      </c>
      <c r="AI272" s="6">
        <v>2.5503053994785692</v>
      </c>
      <c r="AJ272" s="6"/>
      <c r="AK272" s="6"/>
      <c r="AL272" s="6"/>
      <c r="AM272" s="6"/>
      <c r="AN272" s="6">
        <v>11.532520465512349</v>
      </c>
      <c r="AO272" s="6">
        <v>5.1237103250383953</v>
      </c>
      <c r="AP272" s="6">
        <v>9.1798707821117773</v>
      </c>
      <c r="AQ272" s="6">
        <v>114.66</v>
      </c>
      <c r="AR272" s="6"/>
      <c r="AS272" s="6"/>
      <c r="AT272" s="6">
        <v>4.115237750711108</v>
      </c>
      <c r="AU272" s="6">
        <v>1</v>
      </c>
      <c r="AV272" s="10"/>
      <c r="AW272" s="13">
        <v>265.46139264056637</v>
      </c>
      <c r="AX272" s="1" t="s">
        <v>150</v>
      </c>
      <c r="AY272" s="17">
        <v>38.6668766404199</v>
      </c>
      <c r="AZ272" s="12">
        <v>100</v>
      </c>
      <c r="BA272" s="12">
        <v>0</v>
      </c>
      <c r="BB272" s="12">
        <v>0</v>
      </c>
      <c r="BC272" s="12">
        <v>100</v>
      </c>
      <c r="BD272" s="12">
        <v>0</v>
      </c>
      <c r="BE272" s="12">
        <v>0</v>
      </c>
      <c r="BF272" s="18">
        <v>62.94028269250493</v>
      </c>
      <c r="BG272" s="18">
        <v>34.101580768648958</v>
      </c>
      <c r="BH272" s="18">
        <v>2.9581365388461163</v>
      </c>
      <c r="BI272" s="15"/>
      <c r="BJ272" s="19">
        <f t="shared" ref="BJ272:BJ320" ca="1" si="40">IF((0.381*BM272)+(0.05*(M272/2116.217)-0.15)&lt;1,(0.381*BM272)+(0.05*(M272/2116.217)-0.15),1)</f>
        <v>1</v>
      </c>
      <c r="BK272" s="18">
        <f t="shared" ref="BK272:BK320" ca="1" si="41">((P272-(L272/2000))/1.06)*(1.06/(M272/2000))^BJ272</f>
        <v>13.120520354752255</v>
      </c>
      <c r="BL272" s="17">
        <f t="shared" ref="BL272:BL320" si="42">(Q272/(P272-(L272/2000)))*100</f>
        <v>4.5209277839201665</v>
      </c>
      <c r="BM272" s="17">
        <f t="shared" ref="BM272:BM320" ca="1" si="43">SQRT(((3.47-LOG(BK272))^2)+((LOG(BL272)+1.22)^2))</f>
        <v>3.0080911983824867</v>
      </c>
      <c r="BN272" s="16">
        <f t="shared" ref="BN272:BN320" si="44">SQRT(((3.47-LOG(P272/1.06))^2)+((LOG(R272)+1.22)^2))</f>
        <v>2.8910202785183068</v>
      </c>
      <c r="BO272" s="15"/>
      <c r="BP272" s="2"/>
    </row>
    <row r="273" spans="1:68" x14ac:dyDescent="0.2">
      <c r="A273">
        <v>13</v>
      </c>
      <c r="B273">
        <v>2.2999999999999998</v>
      </c>
      <c r="C273">
        <v>0.22495000000000001</v>
      </c>
      <c r="D273">
        <v>-5.9760000000000001E-2</v>
      </c>
      <c r="E273">
        <v>-1.5440000000000001E-2</v>
      </c>
      <c r="F273">
        <v>1.6698500000000001</v>
      </c>
      <c r="G273">
        <v>1.9771799999999999</v>
      </c>
      <c r="H273" s="15"/>
      <c r="I273" s="11">
        <f t="shared" si="38"/>
        <v>42.650918635170605</v>
      </c>
      <c r="J273" s="10">
        <f t="shared" si="39"/>
        <v>-38.830918635170605</v>
      </c>
      <c r="K273" s="6">
        <v>117</v>
      </c>
      <c r="L273" s="10">
        <v>4670.4396325459293</v>
      </c>
      <c r="M273" s="10">
        <v>2326.3451443569611</v>
      </c>
      <c r="N273" s="10">
        <v>18.482064741907262</v>
      </c>
      <c r="O273" s="10">
        <v>16.420522736304289</v>
      </c>
      <c r="P273" s="10">
        <v>16.650036571132432</v>
      </c>
      <c r="Q273" s="10">
        <v>0.66251910135412395</v>
      </c>
      <c r="R273" s="10">
        <v>3.9790849619080659</v>
      </c>
      <c r="S273" s="10">
        <v>15.938460751954482</v>
      </c>
      <c r="T273" s="14" t="s">
        <v>153</v>
      </c>
      <c r="U273" s="6">
        <v>4</v>
      </c>
      <c r="V273" s="14" t="s">
        <v>151</v>
      </c>
      <c r="W273" s="6">
        <v>4</v>
      </c>
      <c r="X273" s="14" t="s">
        <v>33</v>
      </c>
      <c r="Y273" s="6">
        <v>3</v>
      </c>
      <c r="Z273" s="14" t="s">
        <v>33</v>
      </c>
      <c r="AA273" s="9">
        <v>3</v>
      </c>
      <c r="AB273" s="7">
        <v>65.942288878488768</v>
      </c>
      <c r="AC273" s="6">
        <v>31.314364307576</v>
      </c>
      <c r="AD273" s="13">
        <v>2.7433468139352337</v>
      </c>
      <c r="AE273" s="8">
        <v>1665.0036571132434</v>
      </c>
      <c r="AF273" s="6">
        <v>1665.2891565852888</v>
      </c>
      <c r="AG273" s="6">
        <v>1110.0024380754955</v>
      </c>
      <c r="AH273" s="6">
        <v>0</v>
      </c>
      <c r="AI273" s="6">
        <v>2.513140607886081</v>
      </c>
      <c r="AJ273" s="6"/>
      <c r="AK273" s="6"/>
      <c r="AL273" s="6"/>
      <c r="AM273" s="6"/>
      <c r="AN273" s="6">
        <v>10.947015157536192</v>
      </c>
      <c r="AO273" s="6">
        <v>4.9372344496997433</v>
      </c>
      <c r="AP273" s="6">
        <v>8.7700170665284691</v>
      </c>
      <c r="AQ273" s="6">
        <v>114.66</v>
      </c>
      <c r="AR273" s="6"/>
      <c r="AS273" s="6"/>
      <c r="AT273" s="6">
        <v>3.8425180087449387</v>
      </c>
      <c r="AU273" s="6">
        <v>1</v>
      </c>
      <c r="AV273" s="10"/>
      <c r="AW273" s="13">
        <v>249.7933734877933</v>
      </c>
      <c r="AX273" s="1" t="s">
        <v>150</v>
      </c>
      <c r="AY273" s="17">
        <v>38.830918635170597</v>
      </c>
      <c r="AZ273" s="12">
        <v>100</v>
      </c>
      <c r="BA273" s="12">
        <v>0</v>
      </c>
      <c r="BB273" s="12">
        <v>0</v>
      </c>
      <c r="BC273" s="12">
        <v>100</v>
      </c>
      <c r="BD273" s="12">
        <v>0</v>
      </c>
      <c r="BE273" s="12">
        <v>0</v>
      </c>
      <c r="BF273" s="18">
        <v>65.942288878488768</v>
      </c>
      <c r="BG273" s="18">
        <v>31.314364307576</v>
      </c>
      <c r="BH273" s="18">
        <v>2.7433468139352337</v>
      </c>
      <c r="BI273" s="15"/>
      <c r="BJ273" s="19">
        <f t="shared" ca="1" si="40"/>
        <v>1</v>
      </c>
      <c r="BK273" s="18">
        <f t="shared" ca="1" si="41"/>
        <v>12.306700740071236</v>
      </c>
      <c r="BL273" s="17">
        <f t="shared" si="42"/>
        <v>4.6282052554337998</v>
      </c>
      <c r="BM273" s="17">
        <f t="shared" ca="1" si="43"/>
        <v>3.0361993557188396</v>
      </c>
      <c r="BN273" s="16">
        <f t="shared" si="44"/>
        <v>2.9124199104948776</v>
      </c>
      <c r="BO273" s="15"/>
      <c r="BP273" s="2"/>
    </row>
    <row r="274" spans="1:68" x14ac:dyDescent="0.2">
      <c r="A274">
        <v>13.05</v>
      </c>
      <c r="B274">
        <v>2.2999999999999998</v>
      </c>
      <c r="C274">
        <v>0.22641</v>
      </c>
      <c r="D274">
        <v>-5.663E-2</v>
      </c>
      <c r="E274">
        <v>-1.511E-2</v>
      </c>
      <c r="F274">
        <v>1.6656</v>
      </c>
      <c r="G274">
        <v>1.97675</v>
      </c>
      <c r="H274" s="15"/>
      <c r="I274" s="11">
        <f t="shared" si="38"/>
        <v>42.814960629921259</v>
      </c>
      <c r="J274" s="10">
        <f t="shared" si="39"/>
        <v>-38.994960629921259</v>
      </c>
      <c r="K274" s="6">
        <v>117</v>
      </c>
      <c r="L274" s="10">
        <v>4689.6325459317559</v>
      </c>
      <c r="M274" s="10">
        <v>2335.3018372703468</v>
      </c>
      <c r="N274" s="10">
        <v>18.553149606299215</v>
      </c>
      <c r="O274" s="10">
        <v>16.805584785694013</v>
      </c>
      <c r="P274" s="10">
        <v>17.036370912904037</v>
      </c>
      <c r="Q274" s="10">
        <v>0.68430837094788688</v>
      </c>
      <c r="R274" s="10">
        <v>4.0167496613352327</v>
      </c>
      <c r="S274" s="10">
        <v>16.026814389585006</v>
      </c>
      <c r="T274" s="14" t="s">
        <v>153</v>
      </c>
      <c r="U274" s="6">
        <v>4</v>
      </c>
      <c r="V274" s="14" t="s">
        <v>151</v>
      </c>
      <c r="W274" s="6">
        <v>4</v>
      </c>
      <c r="X274" s="14" t="s">
        <v>33</v>
      </c>
      <c r="Y274" s="6">
        <v>3</v>
      </c>
      <c r="Z274" s="14" t="s">
        <v>33</v>
      </c>
      <c r="AA274" s="9">
        <v>3</v>
      </c>
      <c r="AB274" s="7">
        <v>66.235372753459899</v>
      </c>
      <c r="AC274" s="6">
        <v>31.04071730375631</v>
      </c>
      <c r="AD274" s="13">
        <v>2.7239099427837914</v>
      </c>
      <c r="AE274" s="8">
        <v>1703.6370912904035</v>
      </c>
      <c r="AF274" s="6">
        <v>1709.6112607121931</v>
      </c>
      <c r="AG274" s="6">
        <v>1135.7580608602691</v>
      </c>
      <c r="AH274" s="6">
        <v>0</v>
      </c>
      <c r="AI274" s="6">
        <v>2.4895751149888286</v>
      </c>
      <c r="AJ274" s="6"/>
      <c r="AK274" s="6"/>
      <c r="AL274" s="6"/>
      <c r="AM274" s="6"/>
      <c r="AN274" s="6">
        <v>11.203723190462675</v>
      </c>
      <c r="AO274" s="6">
        <v>5.0383050075928546</v>
      </c>
      <c r="AP274" s="6">
        <v>8.9503064260218839</v>
      </c>
      <c r="AQ274" s="6">
        <v>114.66</v>
      </c>
      <c r="AR274" s="6"/>
      <c r="AS274" s="6"/>
      <c r="AT274" s="6">
        <v>3.9315656793111509</v>
      </c>
      <c r="AU274" s="6">
        <v>1</v>
      </c>
      <c r="AV274" s="10"/>
      <c r="AW274" s="13">
        <v>256.44168910682896</v>
      </c>
      <c r="AX274" s="1" t="s">
        <v>150</v>
      </c>
      <c r="AY274" s="17">
        <v>38.994960629921302</v>
      </c>
      <c r="AZ274" s="12">
        <v>100</v>
      </c>
      <c r="BA274" s="12">
        <v>0</v>
      </c>
      <c r="BB274" s="12">
        <v>0</v>
      </c>
      <c r="BC274" s="12">
        <v>100</v>
      </c>
      <c r="BD274" s="12">
        <v>0</v>
      </c>
      <c r="BE274" s="12">
        <v>0</v>
      </c>
      <c r="BF274" s="18">
        <v>66.235372753459899</v>
      </c>
      <c r="BG274" s="18">
        <v>31.04071730375631</v>
      </c>
      <c r="BH274" s="18">
        <v>2.7239099427837914</v>
      </c>
      <c r="BI274" s="15"/>
      <c r="BJ274" s="19">
        <f t="shared" ca="1" si="40"/>
        <v>1</v>
      </c>
      <c r="BK274" s="18">
        <f t="shared" ca="1" si="41"/>
        <v>12.582146260896712</v>
      </c>
      <c r="BL274" s="17">
        <f t="shared" si="42"/>
        <v>4.6578349787954592</v>
      </c>
      <c r="BM274" s="17">
        <f t="shared" ca="1" si="43"/>
        <v>3.0303963158256395</v>
      </c>
      <c r="BN274" s="16">
        <f t="shared" si="44"/>
        <v>2.9072139024611028</v>
      </c>
      <c r="BO274" s="15"/>
      <c r="BP274" s="2"/>
    </row>
    <row r="275" spans="1:68" x14ac:dyDescent="0.2">
      <c r="A275">
        <v>13.1</v>
      </c>
      <c r="B275">
        <v>2.2999999999999998</v>
      </c>
      <c r="C275">
        <v>0.23494000000000001</v>
      </c>
      <c r="D275">
        <v>-5.7880000000000001E-2</v>
      </c>
      <c r="E275">
        <v>-1.4290000000000001E-2</v>
      </c>
      <c r="F275">
        <v>1.657</v>
      </c>
      <c r="G275">
        <v>1.97248</v>
      </c>
      <c r="H275" s="15"/>
      <c r="I275" s="11">
        <f t="shared" si="38"/>
        <v>42.979002624671914</v>
      </c>
      <c r="J275" s="10">
        <f t="shared" si="39"/>
        <v>-39.159002624671913</v>
      </c>
      <c r="K275" s="6">
        <v>117</v>
      </c>
      <c r="L275" s="10">
        <v>4708.8254593175825</v>
      </c>
      <c r="M275" s="10">
        <v>2344.2585301837325</v>
      </c>
      <c r="N275" s="10">
        <v>18.62423447069116</v>
      </c>
      <c r="O275" s="10">
        <v>19.055296622196995</v>
      </c>
      <c r="P275" s="10">
        <v>19.289244203204415</v>
      </c>
      <c r="Q275" s="10">
        <v>0.67560658596635215</v>
      </c>
      <c r="R275" s="10">
        <v>3.5025041875622964</v>
      </c>
      <c r="S275" s="10">
        <v>16.246359792182062</v>
      </c>
      <c r="T275" s="14" t="s">
        <v>153</v>
      </c>
      <c r="U275" s="6">
        <v>4</v>
      </c>
      <c r="V275" s="14" t="s">
        <v>151</v>
      </c>
      <c r="W275" s="6">
        <v>4</v>
      </c>
      <c r="X275" s="14" t="s">
        <v>151</v>
      </c>
      <c r="Y275" s="6">
        <v>4</v>
      </c>
      <c r="Z275" s="14" t="s">
        <v>33</v>
      </c>
      <c r="AA275" s="9">
        <v>3</v>
      </c>
      <c r="AB275" s="7">
        <v>49.520427444210675</v>
      </c>
      <c r="AC275" s="6">
        <v>45.942874433747576</v>
      </c>
      <c r="AD275" s="13">
        <v>4.5366981220417522</v>
      </c>
      <c r="AE275" s="8">
        <v>1928.9244203204416</v>
      </c>
      <c r="AF275" s="6">
        <v>1973.5261823130718</v>
      </c>
      <c r="AG275" s="6">
        <v>1285.949613546961</v>
      </c>
      <c r="AH275" s="6">
        <v>0</v>
      </c>
      <c r="AI275" s="6">
        <v>2.8551000839658918</v>
      </c>
      <c r="AJ275" s="6"/>
      <c r="AK275" s="6"/>
      <c r="AL275" s="6"/>
      <c r="AM275" s="6"/>
      <c r="AN275" s="6">
        <v>12.703531081464662</v>
      </c>
      <c r="AO275" s="6">
        <v>5.4516387274654248</v>
      </c>
      <c r="AP275" s="6">
        <v>10.001647294828727</v>
      </c>
      <c r="AQ275" s="6">
        <v>114.66</v>
      </c>
      <c r="AR275" s="6"/>
      <c r="AS275" s="6"/>
      <c r="AT275" s="6">
        <v>4.5499732122477168</v>
      </c>
      <c r="AU275" s="6">
        <v>1</v>
      </c>
      <c r="AV275" s="10"/>
      <c r="AW275" s="13">
        <v>296.02892734696076</v>
      </c>
      <c r="AX275" s="1" t="s">
        <v>150</v>
      </c>
      <c r="AY275" s="17">
        <v>39.159002624671899</v>
      </c>
      <c r="AZ275" s="12">
        <v>100</v>
      </c>
      <c r="BA275" s="12">
        <v>0</v>
      </c>
      <c r="BB275" s="12">
        <v>0</v>
      </c>
      <c r="BC275" s="12">
        <v>100</v>
      </c>
      <c r="BD275" s="12">
        <v>0</v>
      </c>
      <c r="BE275" s="12">
        <v>0</v>
      </c>
      <c r="BF275" s="18">
        <v>49.520427444210675</v>
      </c>
      <c r="BG275" s="18">
        <v>45.942874433747576</v>
      </c>
      <c r="BH275" s="18">
        <v>4.5366981220417522</v>
      </c>
      <c r="BI275" s="15"/>
      <c r="BJ275" s="19">
        <f t="shared" ca="1" si="40"/>
        <v>1</v>
      </c>
      <c r="BK275" s="18">
        <f t="shared" ca="1" si="41"/>
        <v>14.447921383669529</v>
      </c>
      <c r="BL275" s="17">
        <f t="shared" si="42"/>
        <v>3.9894497150546564</v>
      </c>
      <c r="BM275" s="17">
        <f t="shared" ca="1" si="43"/>
        <v>2.9415511836554193</v>
      </c>
      <c r="BN275" s="16">
        <f t="shared" si="44"/>
        <v>2.8279127917332776</v>
      </c>
      <c r="BO275" s="15"/>
      <c r="BP275" s="2"/>
    </row>
    <row r="276" spans="1:68" x14ac:dyDescent="0.2">
      <c r="A276">
        <v>13.15</v>
      </c>
      <c r="B276">
        <v>2.2000000000000002</v>
      </c>
      <c r="C276">
        <v>0.24104</v>
      </c>
      <c r="D276">
        <v>-5.586E-2</v>
      </c>
      <c r="E276">
        <v>-1.213E-2</v>
      </c>
      <c r="F276">
        <v>1.6562300000000001</v>
      </c>
      <c r="G276">
        <v>1.97305</v>
      </c>
      <c r="H276" s="15"/>
      <c r="I276" s="11">
        <f t="shared" si="38"/>
        <v>43.143044619422568</v>
      </c>
      <c r="J276" s="10">
        <f t="shared" si="39"/>
        <v>-39.323044619422568</v>
      </c>
      <c r="K276" s="6">
        <v>117</v>
      </c>
      <c r="L276" s="10">
        <v>4728.0183727034091</v>
      </c>
      <c r="M276" s="10">
        <v>2353.2152230971183</v>
      </c>
      <c r="N276" s="10">
        <v>18.695319335083113</v>
      </c>
      <c r="O276" s="10">
        <v>20.664117513482825</v>
      </c>
      <c r="P276" s="10">
        <v>20.906392826444367</v>
      </c>
      <c r="Q276" s="10">
        <v>0.68966867049651215</v>
      </c>
      <c r="R276" s="10">
        <v>3.2988410589135895</v>
      </c>
      <c r="S276" s="10">
        <v>16.824674511218205</v>
      </c>
      <c r="T276" s="14" t="s">
        <v>153</v>
      </c>
      <c r="U276" s="6">
        <v>5</v>
      </c>
      <c r="V276" s="14" t="s">
        <v>151</v>
      </c>
      <c r="W276" s="6">
        <v>4</v>
      </c>
      <c r="X276" s="14" t="s">
        <v>151</v>
      </c>
      <c r="Y276" s="6">
        <v>4</v>
      </c>
      <c r="Z276" s="14" t="s">
        <v>119</v>
      </c>
      <c r="AA276" s="9">
        <v>4</v>
      </c>
      <c r="AB276" s="7">
        <v>42.24056166368355</v>
      </c>
      <c r="AC276" s="6">
        <v>51.661060830604995</v>
      </c>
      <c r="AD276" s="13">
        <v>6.0983775057114524</v>
      </c>
      <c r="AE276" s="8">
        <v>2090.6392826444367</v>
      </c>
      <c r="AF276" s="6">
        <v>2162.6499666127233</v>
      </c>
      <c r="AG276" s="6">
        <v>1393.7595217629578</v>
      </c>
      <c r="AH276" s="6">
        <v>0</v>
      </c>
      <c r="AI276" s="6">
        <v>3.0313676292404672</v>
      </c>
      <c r="AJ276" s="6"/>
      <c r="AK276" s="6"/>
      <c r="AL276" s="6"/>
      <c r="AM276" s="6"/>
      <c r="AN276" s="6">
        <v>10.332058756741413</v>
      </c>
      <c r="AO276" s="6">
        <v>5.7696497126136812</v>
      </c>
      <c r="AP276" s="6">
        <v>10.756316652340704</v>
      </c>
      <c r="AQ276" s="6">
        <v>114.66</v>
      </c>
      <c r="AR276" s="6"/>
      <c r="AS276" s="6"/>
      <c r="AT276" s="6">
        <v>4.9857300147546573</v>
      </c>
      <c r="AU276" s="6">
        <v>1</v>
      </c>
      <c r="AV276" s="10"/>
      <c r="AW276" s="13">
        <v>324.3974949919085</v>
      </c>
      <c r="AX276" s="1" t="s">
        <v>150</v>
      </c>
      <c r="AY276" s="17">
        <v>39.323044619422603</v>
      </c>
      <c r="AZ276" s="12">
        <v>0</v>
      </c>
      <c r="BA276" s="12">
        <v>100</v>
      </c>
      <c r="BB276" s="12">
        <v>0</v>
      </c>
      <c r="BC276" s="12">
        <v>0</v>
      </c>
      <c r="BD276" s="12">
        <v>100</v>
      </c>
      <c r="BE276" s="12">
        <v>0</v>
      </c>
      <c r="BF276" s="18">
        <v>42.24056166368355</v>
      </c>
      <c r="BG276" s="18">
        <v>51.661060830604995</v>
      </c>
      <c r="BH276" s="18">
        <v>6.0983775057114524</v>
      </c>
      <c r="BI276" s="15"/>
      <c r="BJ276" s="19">
        <f t="shared" ca="1" si="40"/>
        <v>1</v>
      </c>
      <c r="BK276" s="18">
        <f t="shared" ca="1" si="41"/>
        <v>15.759190624042134</v>
      </c>
      <c r="BL276" s="17">
        <f t="shared" si="42"/>
        <v>3.7194175456778846</v>
      </c>
      <c r="BM276" s="17">
        <f t="shared" ca="1" si="43"/>
        <v>2.8930784002669867</v>
      </c>
      <c r="BN276" s="16">
        <f t="shared" si="44"/>
        <v>2.7843566094510841</v>
      </c>
      <c r="BO276" s="15"/>
      <c r="BP276" s="2"/>
    </row>
    <row r="277" spans="1:68" x14ac:dyDescent="0.2">
      <c r="A277">
        <v>13.2</v>
      </c>
      <c r="B277">
        <v>2.2999999999999998</v>
      </c>
      <c r="C277">
        <v>0.23522999999999999</v>
      </c>
      <c r="D277">
        <v>-5.5230000000000001E-2</v>
      </c>
      <c r="E277">
        <v>-1.055E-2</v>
      </c>
      <c r="F277">
        <v>1.6531800000000001</v>
      </c>
      <c r="G277">
        <v>1.9702999999999999</v>
      </c>
      <c r="H277" s="15"/>
      <c r="I277" s="11">
        <f t="shared" si="38"/>
        <v>43.307086614173222</v>
      </c>
      <c r="J277" s="10">
        <f t="shared" si="39"/>
        <v>-39.487086614173222</v>
      </c>
      <c r="K277" s="6">
        <v>117</v>
      </c>
      <c r="L277" s="10">
        <v>4747.2112860892357</v>
      </c>
      <c r="M277" s="10">
        <v>2362.171916010504</v>
      </c>
      <c r="N277" s="10">
        <v>18.766404199475062</v>
      </c>
      <c r="O277" s="10">
        <v>19.131781549815496</v>
      </c>
      <c r="P277" s="10">
        <v>19.38014844448422</v>
      </c>
      <c r="Q277" s="10">
        <v>0.69405437012720561</v>
      </c>
      <c r="R277" s="10">
        <v>3.5812644682024621</v>
      </c>
      <c r="S277" s="10">
        <v>17.24770101866131</v>
      </c>
      <c r="T277" s="14" t="s">
        <v>153</v>
      </c>
      <c r="U277" s="6">
        <v>4</v>
      </c>
      <c r="V277" s="14" t="s">
        <v>151</v>
      </c>
      <c r="W277" s="6">
        <v>4</v>
      </c>
      <c r="X277" s="14" t="s">
        <v>151</v>
      </c>
      <c r="Y277" s="6">
        <v>4</v>
      </c>
      <c r="Z277" s="14" t="s">
        <v>33</v>
      </c>
      <c r="AA277" s="9">
        <v>3</v>
      </c>
      <c r="AB277" s="7">
        <v>51.425673877098319</v>
      </c>
      <c r="AC277" s="6">
        <v>44.347345372885037</v>
      </c>
      <c r="AD277" s="13">
        <v>4.2269807500166454</v>
      </c>
      <c r="AE277" s="8">
        <v>1938.0148444484221</v>
      </c>
      <c r="AF277" s="6">
        <v>1981.9628091241277</v>
      </c>
      <c r="AG277" s="6">
        <v>1292.009896298948</v>
      </c>
      <c r="AH277" s="6">
        <v>0</v>
      </c>
      <c r="AI277" s="6">
        <v>2.7923098360337746</v>
      </c>
      <c r="AJ277" s="6"/>
      <c r="AK277" s="6"/>
      <c r="AL277" s="6"/>
      <c r="AM277" s="6"/>
      <c r="AN277" s="6">
        <v>12.754521033210331</v>
      </c>
      <c r="AO277" s="6">
        <v>5.4992202330576871</v>
      </c>
      <c r="AP277" s="6">
        <v>10.044069274092635</v>
      </c>
      <c r="AQ277" s="6">
        <v>114.66</v>
      </c>
      <c r="AR277" s="6"/>
      <c r="AS277" s="6"/>
      <c r="AT277" s="6">
        <v>4.528368120182968</v>
      </c>
      <c r="AU277" s="6">
        <v>1</v>
      </c>
      <c r="AV277" s="10"/>
      <c r="AW277" s="13">
        <v>297.29442136861911</v>
      </c>
      <c r="AX277" s="1" t="s">
        <v>150</v>
      </c>
      <c r="AY277" s="17">
        <v>39.487086614173201</v>
      </c>
      <c r="AZ277" s="12">
        <v>100</v>
      </c>
      <c r="BA277" s="12">
        <v>0</v>
      </c>
      <c r="BB277" s="12">
        <v>0</v>
      </c>
      <c r="BC277" s="12">
        <v>100</v>
      </c>
      <c r="BD277" s="12">
        <v>0</v>
      </c>
      <c r="BE277" s="12">
        <v>0</v>
      </c>
      <c r="BF277" s="18">
        <v>51.425673877098319</v>
      </c>
      <c r="BG277" s="18">
        <v>44.347345372885037</v>
      </c>
      <c r="BH277" s="18">
        <v>4.2269807500166454</v>
      </c>
      <c r="BI277" s="15"/>
      <c r="BJ277" s="19">
        <f t="shared" ca="1" si="40"/>
        <v>1</v>
      </c>
      <c r="BK277" s="18">
        <f t="shared" ca="1" si="41"/>
        <v>14.399072892342334</v>
      </c>
      <c r="BL277" s="17">
        <f t="shared" si="42"/>
        <v>4.0811020689546265</v>
      </c>
      <c r="BM277" s="17">
        <f t="shared" ca="1" si="43"/>
        <v>2.9488206693444909</v>
      </c>
      <c r="BN277" s="16">
        <f t="shared" si="44"/>
        <v>2.8323564182548902</v>
      </c>
      <c r="BO277" s="15"/>
      <c r="BP277" s="2"/>
    </row>
    <row r="278" spans="1:68" x14ac:dyDescent="0.2">
      <c r="A278">
        <v>13.25</v>
      </c>
      <c r="B278">
        <v>2.2999999999999998</v>
      </c>
      <c r="C278">
        <v>0.23124</v>
      </c>
      <c r="D278">
        <v>-6.2509999999999996E-2</v>
      </c>
      <c r="E278">
        <v>-1.1939999999999999E-2</v>
      </c>
      <c r="F278">
        <v>1.6516500000000001</v>
      </c>
      <c r="G278">
        <v>1.96845</v>
      </c>
      <c r="H278" s="15"/>
      <c r="I278" s="11">
        <f t="shared" si="38"/>
        <v>43.471128608923884</v>
      </c>
      <c r="J278" s="10">
        <f t="shared" si="39"/>
        <v>-39.651128608923884</v>
      </c>
      <c r="K278" s="6">
        <v>120</v>
      </c>
      <c r="L278" s="10">
        <v>4766.8963254593154</v>
      </c>
      <c r="M278" s="10">
        <v>2371.6207349081419</v>
      </c>
      <c r="N278" s="10">
        <v>18.837489063867014</v>
      </c>
      <c r="O278" s="10">
        <v>18.079454442236731</v>
      </c>
      <c r="P278" s="10">
        <v>18.322462287175718</v>
      </c>
      <c r="Q278" s="10">
        <v>0.64337517439474778</v>
      </c>
      <c r="R278" s="10">
        <v>3.5114012751717314</v>
      </c>
      <c r="S278" s="10">
        <v>16.875544787429721</v>
      </c>
      <c r="T278" s="14" t="s">
        <v>153</v>
      </c>
      <c r="U278" s="6">
        <v>4</v>
      </c>
      <c r="V278" s="14" t="s">
        <v>151</v>
      </c>
      <c r="W278" s="6">
        <v>4</v>
      </c>
      <c r="X278" s="14" t="s">
        <v>33</v>
      </c>
      <c r="Y278" s="6">
        <v>3</v>
      </c>
      <c r="Z278" s="14" t="s">
        <v>33</v>
      </c>
      <c r="AA278" s="9">
        <v>3</v>
      </c>
      <c r="AB278" s="7">
        <v>51.343944401866509</v>
      </c>
      <c r="AC278" s="6">
        <v>44.416508310946313</v>
      </c>
      <c r="AD278" s="13">
        <v>4.2395472871871753</v>
      </c>
      <c r="AE278" s="8">
        <v>1832.2462287175717</v>
      </c>
      <c r="AF278" s="6">
        <v>1848.728773016504</v>
      </c>
      <c r="AG278" s="6">
        <v>1221.4974858117146</v>
      </c>
      <c r="AH278" s="6">
        <v>0</v>
      </c>
      <c r="AI278" s="6">
        <v>2.8478659134481665</v>
      </c>
      <c r="AJ278" s="6"/>
      <c r="AK278" s="6"/>
      <c r="AL278" s="6"/>
      <c r="AM278" s="6"/>
      <c r="AN278" s="6">
        <v>12.05296962815782</v>
      </c>
      <c r="AO278" s="6">
        <v>5.2507748098017668</v>
      </c>
      <c r="AP278" s="6">
        <v>9.5504824006820019</v>
      </c>
      <c r="AQ278" s="6">
        <v>114.66</v>
      </c>
      <c r="AR278" s="6"/>
      <c r="AS278" s="6"/>
      <c r="AT278" s="6">
        <v>4.1889583216349875</v>
      </c>
      <c r="AU278" s="6">
        <v>1</v>
      </c>
      <c r="AV278" s="10"/>
      <c r="AW278" s="13">
        <v>277.30931595247557</v>
      </c>
      <c r="AX278" s="1" t="s">
        <v>150</v>
      </c>
      <c r="AY278" s="17">
        <v>39.651128608923898</v>
      </c>
      <c r="AZ278" s="12">
        <v>100</v>
      </c>
      <c r="BA278" s="12">
        <v>0</v>
      </c>
      <c r="BB278" s="12">
        <v>0</v>
      </c>
      <c r="BC278" s="12">
        <v>100</v>
      </c>
      <c r="BD278" s="12">
        <v>0</v>
      </c>
      <c r="BE278" s="12">
        <v>0</v>
      </c>
      <c r="BF278" s="18">
        <v>51.343944401866509</v>
      </c>
      <c r="BG278" s="18">
        <v>44.416508310946313</v>
      </c>
      <c r="BH278" s="18">
        <v>4.2395472871871753</v>
      </c>
      <c r="BI278" s="15"/>
      <c r="BJ278" s="19">
        <f t="shared" ca="1" si="40"/>
        <v>1</v>
      </c>
      <c r="BK278" s="18">
        <f t="shared" ca="1" si="41"/>
        <v>13.44145283420573</v>
      </c>
      <c r="BL278" s="17">
        <f t="shared" si="42"/>
        <v>4.0364803580165436</v>
      </c>
      <c r="BM278" s="17">
        <f t="shared" ca="1" si="43"/>
        <v>2.969370391925342</v>
      </c>
      <c r="BN278" s="16">
        <f t="shared" si="44"/>
        <v>2.8460820268897842</v>
      </c>
      <c r="BO278" s="15"/>
      <c r="BP278" s="2"/>
    </row>
    <row r="279" spans="1:68" x14ac:dyDescent="0.2">
      <c r="A279">
        <v>13.3</v>
      </c>
      <c r="B279">
        <v>2.2999999999999998</v>
      </c>
      <c r="C279">
        <v>0.26945000000000002</v>
      </c>
      <c r="D279">
        <v>-6.4320000000000002E-2</v>
      </c>
      <c r="E279">
        <v>-1.196E-2</v>
      </c>
      <c r="F279">
        <v>1.6496500000000001</v>
      </c>
      <c r="G279">
        <v>1.96353</v>
      </c>
      <c r="H279" s="15"/>
      <c r="I279" s="11">
        <f t="shared" si="38"/>
        <v>43.635170603674538</v>
      </c>
      <c r="J279" s="10">
        <f t="shared" si="39"/>
        <v>-39.815170603674538</v>
      </c>
      <c r="K279" s="6">
        <v>120</v>
      </c>
      <c r="L279" s="10">
        <v>4786.5813648293943</v>
      </c>
      <c r="M279" s="10">
        <v>2381.0695538057798</v>
      </c>
      <c r="N279" s="10">
        <v>18.908573928258967</v>
      </c>
      <c r="O279" s="10">
        <v>28.157003008799322</v>
      </c>
      <c r="P279" s="10">
        <v>28.399933745109106</v>
      </c>
      <c r="Q279" s="10">
        <v>0.63077498974148549</v>
      </c>
      <c r="R279" s="10">
        <v>2.2210438777876176</v>
      </c>
      <c r="S279" s="10">
        <v>16.870190021512716</v>
      </c>
      <c r="T279" s="14" t="s">
        <v>34</v>
      </c>
      <c r="U279" s="6">
        <v>6</v>
      </c>
      <c r="V279" s="14" t="s">
        <v>154</v>
      </c>
      <c r="W279" s="6">
        <v>5</v>
      </c>
      <c r="X279" s="14" t="s">
        <v>151</v>
      </c>
      <c r="Y279" s="6">
        <v>4</v>
      </c>
      <c r="Z279" s="14" t="s">
        <v>118</v>
      </c>
      <c r="AA279" s="9">
        <v>5</v>
      </c>
      <c r="AB279" s="7">
        <v>14.444967842963216</v>
      </c>
      <c r="AC279" s="6">
        <v>62.138456042742376</v>
      </c>
      <c r="AD279" s="13">
        <v>23.416576114294411</v>
      </c>
      <c r="AE279" s="8">
        <v>2839.9933745109106</v>
      </c>
      <c r="AF279" s="6">
        <v>3033.1557069280743</v>
      </c>
      <c r="AG279" s="6">
        <v>1893.3289163406071</v>
      </c>
      <c r="AH279" s="6">
        <v>0</v>
      </c>
      <c r="AI279" s="6">
        <v>4.5023874134179653</v>
      </c>
      <c r="AJ279" s="6"/>
      <c r="AK279" s="6"/>
      <c r="AL279" s="6"/>
      <c r="AM279" s="6"/>
      <c r="AN279" s="6">
        <v>11.262801203519729</v>
      </c>
      <c r="AO279" s="6">
        <v>7.0489981467970813</v>
      </c>
      <c r="AP279" s="6">
        <v>14.253302414384249</v>
      </c>
      <c r="AQ279" s="6">
        <v>114.66</v>
      </c>
      <c r="AR279" s="6"/>
      <c r="AS279" s="6"/>
      <c r="AT279" s="6">
        <v>7.0110973465979667</v>
      </c>
      <c r="AU279" s="6">
        <v>1</v>
      </c>
      <c r="AV279" s="10"/>
      <c r="AW279" s="13">
        <v>454.97335603921113</v>
      </c>
      <c r="AX279" s="1" t="s">
        <v>150</v>
      </c>
      <c r="AY279" s="17">
        <v>39.815170603674503</v>
      </c>
      <c r="AZ279" s="12">
        <v>0</v>
      </c>
      <c r="BA279" s="12">
        <v>100</v>
      </c>
      <c r="BB279" s="12">
        <v>0</v>
      </c>
      <c r="BC279" s="12">
        <v>0</v>
      </c>
      <c r="BD279" s="12">
        <v>100</v>
      </c>
      <c r="BE279" s="12">
        <v>0</v>
      </c>
      <c r="BF279" s="18">
        <v>14.444967842963216</v>
      </c>
      <c r="BG279" s="18">
        <v>62.138456042742376</v>
      </c>
      <c r="BH279" s="18">
        <v>23.416576114294411</v>
      </c>
      <c r="BI279" s="15"/>
      <c r="BJ279" s="19">
        <f t="shared" ca="1" si="40"/>
        <v>0.9213322293966314</v>
      </c>
      <c r="BK279" s="18">
        <f t="shared" ca="1" si="41"/>
        <v>22.044990497984987</v>
      </c>
      <c r="BL279" s="17">
        <f t="shared" si="42"/>
        <v>2.4254379476077381</v>
      </c>
      <c r="BM279" s="17">
        <f t="shared" ca="1" si="43"/>
        <v>2.6642376390251012</v>
      </c>
      <c r="BN279" s="16">
        <f t="shared" si="44"/>
        <v>2.57367800211619</v>
      </c>
      <c r="BO279" s="15"/>
      <c r="BP279" s="2"/>
    </row>
    <row r="280" spans="1:68" x14ac:dyDescent="0.2">
      <c r="A280">
        <v>13.35</v>
      </c>
      <c r="B280">
        <v>2.2000000000000002</v>
      </c>
      <c r="C280">
        <v>0.28664000000000001</v>
      </c>
      <c r="D280">
        <v>-2.1819999999999999E-2</v>
      </c>
      <c r="E280">
        <v>-1.444E-2</v>
      </c>
      <c r="F280">
        <v>1.6475299999999999</v>
      </c>
      <c r="G280">
        <v>1.9592499999999999</v>
      </c>
      <c r="H280" s="15"/>
      <c r="I280" s="11">
        <f t="shared" si="38"/>
        <v>43.799212598425193</v>
      </c>
      <c r="J280" s="10">
        <f t="shared" si="39"/>
        <v>-39.979212598425192</v>
      </c>
      <c r="K280" s="6">
        <v>120</v>
      </c>
      <c r="L280" s="10">
        <v>4806.2664041994731</v>
      </c>
      <c r="M280" s="10">
        <v>2390.5183727034173</v>
      </c>
      <c r="N280" s="10">
        <v>18.979658792650916</v>
      </c>
      <c r="O280" s="10">
        <v>32.690713028668746</v>
      </c>
      <c r="P280" s="10">
        <v>32.924082294957131</v>
      </c>
      <c r="Q280" s="10">
        <v>0.9266356791136644</v>
      </c>
      <c r="R280" s="10">
        <v>2.8144616782700549</v>
      </c>
      <c r="S280" s="10">
        <v>16.206199047804546</v>
      </c>
      <c r="T280" s="14" t="s">
        <v>34</v>
      </c>
      <c r="U280" s="6">
        <v>6</v>
      </c>
      <c r="V280" s="14" t="s">
        <v>154</v>
      </c>
      <c r="W280" s="6">
        <v>5</v>
      </c>
      <c r="X280" s="14" t="s">
        <v>151</v>
      </c>
      <c r="Y280" s="6">
        <v>4</v>
      </c>
      <c r="Z280" s="14" t="s">
        <v>119</v>
      </c>
      <c r="AA280" s="9">
        <v>4</v>
      </c>
      <c r="AB280" s="7">
        <v>20.400511125206613</v>
      </c>
      <c r="AC280" s="6">
        <v>62.485631604962862</v>
      </c>
      <c r="AD280" s="13">
        <v>17.113857269830525</v>
      </c>
      <c r="AE280" s="8">
        <v>3292.4082294957129</v>
      </c>
      <c r="AF280" s="6">
        <v>3564.2505340060725</v>
      </c>
      <c r="AG280" s="6">
        <v>2194.9388196638088</v>
      </c>
      <c r="AH280" s="6">
        <v>0</v>
      </c>
      <c r="AI280" s="6">
        <v>3.5530773352531946</v>
      </c>
      <c r="AJ280" s="6"/>
      <c r="AK280" s="6"/>
      <c r="AL280" s="6"/>
      <c r="AM280" s="6"/>
      <c r="AN280" s="6">
        <v>13.076285211467498</v>
      </c>
      <c r="AO280" s="6">
        <v>8.2142227398332412</v>
      </c>
      <c r="AP280" s="6">
        <v>16.462041147478566</v>
      </c>
      <c r="AQ280" s="6">
        <v>114.66</v>
      </c>
      <c r="AR280" s="6"/>
      <c r="AS280" s="6"/>
      <c r="AT280" s="6">
        <v>8.2657093114145574</v>
      </c>
      <c r="AU280" s="6">
        <v>1</v>
      </c>
      <c r="AV280" s="10"/>
      <c r="AW280" s="13">
        <v>534.6375801009109</v>
      </c>
      <c r="AX280" s="1" t="s">
        <v>150</v>
      </c>
      <c r="AY280" s="17">
        <v>39.9792125984252</v>
      </c>
      <c r="AZ280" s="12">
        <v>0</v>
      </c>
      <c r="BA280" s="12">
        <v>100</v>
      </c>
      <c r="BB280" s="12">
        <v>0</v>
      </c>
      <c r="BC280" s="12">
        <v>0</v>
      </c>
      <c r="BD280" s="12">
        <v>100</v>
      </c>
      <c r="BE280" s="12">
        <v>0</v>
      </c>
      <c r="BF280" s="18">
        <v>20.400511125206613</v>
      </c>
      <c r="BG280" s="18">
        <v>62.485631604962862</v>
      </c>
      <c r="BH280" s="18">
        <v>17.113857269830525</v>
      </c>
      <c r="BI280" s="15"/>
      <c r="BJ280" s="19">
        <f t="shared" ca="1" si="40"/>
        <v>0.92432892877503381</v>
      </c>
      <c r="BK280" s="18">
        <f t="shared" ca="1" si="41"/>
        <v>25.768115692978927</v>
      </c>
      <c r="BL280" s="17">
        <f t="shared" si="42"/>
        <v>3.0360644300229791</v>
      </c>
      <c r="BM280" s="17">
        <f t="shared" ca="1" si="43"/>
        <v>2.6715170393007242</v>
      </c>
      <c r="BN280" s="16">
        <f t="shared" si="44"/>
        <v>2.5881543103074831</v>
      </c>
      <c r="BO280" s="15"/>
      <c r="BP280" s="2"/>
    </row>
    <row r="281" spans="1:68" x14ac:dyDescent="0.2">
      <c r="A281">
        <v>13.4</v>
      </c>
      <c r="B281">
        <v>2.2999999999999998</v>
      </c>
      <c r="C281">
        <v>0.28232000000000002</v>
      </c>
      <c r="D281">
        <v>1.5399999999999999E-3</v>
      </c>
      <c r="E281">
        <v>-1.256E-2</v>
      </c>
      <c r="F281">
        <v>1.6449800000000001</v>
      </c>
      <c r="G281">
        <v>1.95543</v>
      </c>
      <c r="H281" s="15"/>
      <c r="I281" s="11">
        <f t="shared" si="38"/>
        <v>43.963254593175854</v>
      </c>
      <c r="J281" s="10">
        <f t="shared" si="39"/>
        <v>-40.143254593175854</v>
      </c>
      <c r="K281" s="6">
        <v>120</v>
      </c>
      <c r="L281" s="10">
        <v>4825.9514435695528</v>
      </c>
      <c r="M281" s="10">
        <v>2399.9671916010552</v>
      </c>
      <c r="N281" s="10">
        <v>19.050743657042872</v>
      </c>
      <c r="O281" s="10">
        <v>31.551351348282715</v>
      </c>
      <c r="P281" s="10">
        <v>31.791968825716353</v>
      </c>
      <c r="Q281" s="10">
        <v>1.0892546368485845</v>
      </c>
      <c r="R281" s="10">
        <v>3.4261943411554059</v>
      </c>
      <c r="S281" s="10">
        <v>16.709547044002676</v>
      </c>
      <c r="T281" s="14" t="s">
        <v>153</v>
      </c>
      <c r="U281" s="6">
        <v>5</v>
      </c>
      <c r="V281" s="14" t="s">
        <v>151</v>
      </c>
      <c r="W281" s="6">
        <v>4</v>
      </c>
      <c r="X281" s="14" t="s">
        <v>151</v>
      </c>
      <c r="Y281" s="6">
        <v>4</v>
      </c>
      <c r="Z281" s="14" t="s">
        <v>119</v>
      </c>
      <c r="AA281" s="9">
        <v>4</v>
      </c>
      <c r="AB281" s="7">
        <v>33.27880510211002</v>
      </c>
      <c r="AC281" s="6">
        <v>57.585898791207924</v>
      </c>
      <c r="AD281" s="13">
        <v>9.1352961066820537</v>
      </c>
      <c r="AE281" s="8">
        <v>3179.1968825716353</v>
      </c>
      <c r="AF281" s="6">
        <v>3429.9027706030356</v>
      </c>
      <c r="AG281" s="6">
        <v>2119.4645883810904</v>
      </c>
      <c r="AH281" s="6">
        <v>0</v>
      </c>
      <c r="AI281" s="6">
        <v>2.9186902447068217</v>
      </c>
      <c r="AJ281" s="6"/>
      <c r="AK281" s="6"/>
      <c r="AL281" s="6"/>
      <c r="AM281" s="6"/>
      <c r="AN281" s="6">
        <v>15.775675674141358</v>
      </c>
      <c r="AO281" s="6">
        <v>8.1976466323257764</v>
      </c>
      <c r="AP281" s="6">
        <v>15.895984412858176</v>
      </c>
      <c r="AQ281" s="6">
        <v>114.66</v>
      </c>
      <c r="AR281" s="6"/>
      <c r="AS281" s="6"/>
      <c r="AT281" s="6">
        <v>7.9010680454930977</v>
      </c>
      <c r="AU281" s="6">
        <v>1</v>
      </c>
      <c r="AV281" s="10"/>
      <c r="AW281" s="13">
        <v>514.48541559045532</v>
      </c>
      <c r="AX281" s="1" t="s">
        <v>150</v>
      </c>
      <c r="AY281" s="17">
        <v>40.143254593175897</v>
      </c>
      <c r="AZ281" s="12">
        <v>0</v>
      </c>
      <c r="BA281" s="12">
        <v>100</v>
      </c>
      <c r="BB281" s="12">
        <v>0</v>
      </c>
      <c r="BC281" s="12">
        <v>0</v>
      </c>
      <c r="BD281" s="12">
        <v>100</v>
      </c>
      <c r="BE281" s="12">
        <v>0</v>
      </c>
      <c r="BF281" s="18">
        <v>33.27880510211002</v>
      </c>
      <c r="BG281" s="18">
        <v>57.585898791207924</v>
      </c>
      <c r="BH281" s="18">
        <v>9.1352961066820537</v>
      </c>
      <c r="BI281" s="15"/>
      <c r="BJ281" s="19">
        <f t="shared" ca="1" si="40"/>
        <v>0.95158515776945296</v>
      </c>
      <c r="BK281" s="18">
        <f t="shared" ca="1" si="41"/>
        <v>24.630298704164886</v>
      </c>
      <c r="BL281" s="17">
        <f t="shared" si="42"/>
        <v>3.7075968975356663</v>
      </c>
      <c r="BM281" s="17">
        <f t="shared" ca="1" si="43"/>
        <v>2.7424697456551312</v>
      </c>
      <c r="BN281" s="16">
        <f t="shared" si="44"/>
        <v>2.655441217525794</v>
      </c>
      <c r="BO281" s="15"/>
      <c r="BP281" s="2"/>
    </row>
    <row r="282" spans="1:68" x14ac:dyDescent="0.2">
      <c r="A282">
        <v>13.45</v>
      </c>
      <c r="B282">
        <v>2.2999999999999998</v>
      </c>
      <c r="C282">
        <v>0.38556000000000001</v>
      </c>
      <c r="D282">
        <v>-3.8929999999999999E-2</v>
      </c>
      <c r="E282">
        <v>-1.244E-2</v>
      </c>
      <c r="F282">
        <v>1.6413800000000001</v>
      </c>
      <c r="G282">
        <v>1.9511000000000001</v>
      </c>
      <c r="H282" s="15"/>
      <c r="I282" s="11">
        <f t="shared" si="38"/>
        <v>44.127296587926502</v>
      </c>
      <c r="J282" s="10">
        <f t="shared" si="39"/>
        <v>-40.307296587926501</v>
      </c>
      <c r="K282" s="6">
        <v>120</v>
      </c>
      <c r="L282" s="10">
        <v>4845.6364829396307</v>
      </c>
      <c r="M282" s="10">
        <v>2409.4160104986927</v>
      </c>
      <c r="N282" s="10">
        <v>19.121828521434818</v>
      </c>
      <c r="O282" s="10">
        <v>58.779985580471198</v>
      </c>
      <c r="P282" s="10">
        <v>59.021065709680066</v>
      </c>
      <c r="Q282" s="10">
        <v>0.80752564628641788</v>
      </c>
      <c r="R282" s="10">
        <v>1.368199026189348</v>
      </c>
      <c r="S282" s="10">
        <v>16.741675639504688</v>
      </c>
      <c r="T282" s="14" t="s">
        <v>156</v>
      </c>
      <c r="U282" s="6">
        <v>7</v>
      </c>
      <c r="V282" s="14" t="s">
        <v>154</v>
      </c>
      <c r="W282" s="6">
        <v>5</v>
      </c>
      <c r="X282" s="14" t="s">
        <v>154</v>
      </c>
      <c r="Y282" s="6">
        <v>5</v>
      </c>
      <c r="Z282" s="14" t="s">
        <v>118</v>
      </c>
      <c r="AA282" s="9">
        <v>5</v>
      </c>
      <c r="AB282" s="7">
        <v>1.8218095390007392</v>
      </c>
      <c r="AC282" s="6">
        <v>38.668504429121342</v>
      </c>
      <c r="AD282" s="13">
        <v>59.509686031877919</v>
      </c>
      <c r="AE282" s="8"/>
      <c r="AF282" s="6"/>
      <c r="AG282" s="6"/>
      <c r="AH282" s="6"/>
      <c r="AI282" s="6"/>
      <c r="AJ282" s="6">
        <v>33.073145475082477</v>
      </c>
      <c r="AK282" s="6">
        <v>37.129588182538015</v>
      </c>
      <c r="AL282" s="6">
        <v>39.293433026469977</v>
      </c>
      <c r="AM282" s="6">
        <v>35.426579928226005</v>
      </c>
      <c r="AN282" s="6">
        <v>19.593328526823733</v>
      </c>
      <c r="AO282" s="6">
        <v>9.3075006759714789</v>
      </c>
      <c r="AP282" s="6">
        <v>14.755266427420016</v>
      </c>
      <c r="AQ282" s="6">
        <v>117.845</v>
      </c>
      <c r="AR282" s="6">
        <v>4.2032169142781486</v>
      </c>
      <c r="AS282" s="6">
        <v>0</v>
      </c>
      <c r="AT282" s="6">
        <v>1.6323409284740162</v>
      </c>
      <c r="AU282" s="6">
        <v>0.53280564485626547</v>
      </c>
      <c r="AV282" s="10">
        <v>0.27032154090158422</v>
      </c>
      <c r="AW282" s="13">
        <v>147.55266427420017</v>
      </c>
      <c r="AX282" s="1" t="s">
        <v>150</v>
      </c>
      <c r="AY282" s="17">
        <v>40.307296587926501</v>
      </c>
      <c r="AZ282" s="12">
        <v>0</v>
      </c>
      <c r="BA282" s="12">
        <v>0</v>
      </c>
      <c r="BB282" s="12">
        <v>100</v>
      </c>
      <c r="BC282" s="12">
        <v>0</v>
      </c>
      <c r="BD282" s="12">
        <v>100</v>
      </c>
      <c r="BE282" s="12">
        <v>0</v>
      </c>
      <c r="BF282" s="18">
        <v>1.8218095390007392</v>
      </c>
      <c r="BG282" s="18">
        <v>38.668504429121342</v>
      </c>
      <c r="BH282" s="18">
        <v>59.509686031877919</v>
      </c>
      <c r="BI282" s="15"/>
      <c r="BJ282" s="19">
        <f t="shared" ca="1" si="40"/>
        <v>0.76525099724980039</v>
      </c>
      <c r="BK282" s="18">
        <f t="shared" ca="1" si="41"/>
        <v>48.413622763759854</v>
      </c>
      <c r="BL282" s="17">
        <f t="shared" si="42"/>
        <v>1.4267679343604831</v>
      </c>
      <c r="BM282" s="17">
        <f t="shared" ca="1" si="43"/>
        <v>2.2528177551222108</v>
      </c>
      <c r="BN282" s="16">
        <f t="shared" si="44"/>
        <v>2.1937062875371907</v>
      </c>
      <c r="BO282" s="15"/>
      <c r="BP282" s="2"/>
    </row>
    <row r="283" spans="1:68" x14ac:dyDescent="0.2">
      <c r="A283">
        <v>13.5</v>
      </c>
      <c r="B283">
        <v>2.2999999999999998</v>
      </c>
      <c r="C283">
        <v>0.55757000000000001</v>
      </c>
      <c r="D283">
        <v>-4.7940000000000003E-2</v>
      </c>
      <c r="E283">
        <v>-1.406E-2</v>
      </c>
      <c r="F283">
        <v>1.6385799999999999</v>
      </c>
      <c r="G283">
        <v>1.9483999999999999</v>
      </c>
      <c r="H283" s="15"/>
      <c r="I283" s="11">
        <f t="shared" si="38"/>
        <v>44.291338582677163</v>
      </c>
      <c r="J283" s="10">
        <f t="shared" si="39"/>
        <v>-40.471338582677163</v>
      </c>
      <c r="K283" s="6">
        <v>120</v>
      </c>
      <c r="L283" s="10">
        <v>4865.3215223097104</v>
      </c>
      <c r="M283" s="10">
        <v>2418.8648293963306</v>
      </c>
      <c r="N283" s="10">
        <v>19.19291338582677</v>
      </c>
      <c r="O283" s="10">
        <v>104.14609730343456</v>
      </c>
      <c r="P283" s="10">
        <v>104.38093163367783</v>
      </c>
      <c r="Q283" s="10">
        <v>0.74480318013951574</v>
      </c>
      <c r="R283" s="10">
        <v>0.71354333447931195</v>
      </c>
      <c r="S283" s="10">
        <v>16.307939600227577</v>
      </c>
      <c r="T283" s="14" t="s">
        <v>30</v>
      </c>
      <c r="U283" s="6">
        <v>9</v>
      </c>
      <c r="V283" s="14" t="s">
        <v>30</v>
      </c>
      <c r="W283" s="6">
        <v>6</v>
      </c>
      <c r="X283" s="14" t="s">
        <v>30</v>
      </c>
      <c r="Y283" s="6">
        <v>6</v>
      </c>
      <c r="Z283" s="14" t="s">
        <v>30</v>
      </c>
      <c r="AA283" s="9">
        <v>6</v>
      </c>
      <c r="AB283" s="7">
        <v>0.69138651632182757</v>
      </c>
      <c r="AC283" s="6">
        <v>18.05580971937313</v>
      </c>
      <c r="AD283" s="13">
        <v>81.252803764305042</v>
      </c>
      <c r="AE283" s="8"/>
      <c r="AF283" s="6"/>
      <c r="AG283" s="6"/>
      <c r="AH283" s="6"/>
      <c r="AI283" s="6"/>
      <c r="AJ283" s="6">
        <v>36.742204395350363</v>
      </c>
      <c r="AK283" s="6">
        <v>40.355313794571025</v>
      </c>
      <c r="AL283" s="6">
        <v>43.037265606145112</v>
      </c>
      <c r="AM283" s="6">
        <v>38.82856987252584</v>
      </c>
      <c r="AN283" s="6">
        <v>20.829219460686911</v>
      </c>
      <c r="AO283" s="6">
        <v>15.245116025844398</v>
      </c>
      <c r="AP283" s="6">
        <v>26.095232908419458</v>
      </c>
      <c r="AQ283" s="6">
        <v>124.215</v>
      </c>
      <c r="AR283" s="6">
        <v>23.778187075964592</v>
      </c>
      <c r="AS283" s="6">
        <v>14.970989186629573</v>
      </c>
      <c r="AT283" s="6">
        <v>2.9227958151146574</v>
      </c>
      <c r="AU283" s="6">
        <v>0.70590115497073891</v>
      </c>
      <c r="AV283" s="10">
        <v>0.50583501452967872</v>
      </c>
      <c r="AW283" s="13">
        <v>260.95232908419456</v>
      </c>
      <c r="AX283" s="1" t="s">
        <v>150</v>
      </c>
      <c r="AY283" s="17">
        <v>40.471338582677198</v>
      </c>
      <c r="AZ283" s="12">
        <v>0</v>
      </c>
      <c r="BA283" s="12">
        <v>0</v>
      </c>
      <c r="BB283" s="12">
        <v>100</v>
      </c>
      <c r="BC283" s="12">
        <v>0</v>
      </c>
      <c r="BD283" s="12">
        <v>0</v>
      </c>
      <c r="BE283" s="12">
        <v>100</v>
      </c>
      <c r="BF283" s="18">
        <v>0.69138651632182757</v>
      </c>
      <c r="BG283" s="18">
        <v>18.05580971937313</v>
      </c>
      <c r="BH283" s="18">
        <v>81.252803764305042</v>
      </c>
      <c r="BI283" s="15"/>
      <c r="BJ283" s="19">
        <f t="shared" ca="1" si="40"/>
        <v>0.61911963733444819</v>
      </c>
      <c r="BK283" s="18">
        <f t="shared" ca="1" si="41"/>
        <v>88.636676645006474</v>
      </c>
      <c r="BL283" s="17">
        <f t="shared" si="42"/>
        <v>0.73056970340460625</v>
      </c>
      <c r="BM283" s="17">
        <f t="shared" ca="1" si="43"/>
        <v>1.8686849262803678</v>
      </c>
      <c r="BN283" s="16">
        <f t="shared" si="44"/>
        <v>1.8256037216054404</v>
      </c>
      <c r="BO283" s="15"/>
      <c r="BP283" s="2"/>
    </row>
    <row r="284" spans="1:68" x14ac:dyDescent="0.2">
      <c r="A284">
        <v>13.55</v>
      </c>
      <c r="B284">
        <v>2.2999999999999998</v>
      </c>
      <c r="C284">
        <v>0.64676</v>
      </c>
      <c r="D284">
        <v>4.8799999999999998E-3</v>
      </c>
      <c r="E284">
        <v>-1.7600000000000001E-2</v>
      </c>
      <c r="F284">
        <v>1.6347</v>
      </c>
      <c r="G284">
        <v>1.9457</v>
      </c>
      <c r="H284" s="15"/>
      <c r="I284" s="11">
        <f t="shared" si="38"/>
        <v>44.455380577427825</v>
      </c>
      <c r="J284" s="10">
        <f t="shared" si="39"/>
        <v>-40.635380577427824</v>
      </c>
      <c r="K284" s="6">
        <v>120</v>
      </c>
      <c r="L284" s="10">
        <v>4885.0065616797901</v>
      </c>
      <c r="M284" s="10">
        <v>2428.3136482939685</v>
      </c>
      <c r="N284" s="10">
        <v>19.263998250218723</v>
      </c>
      <c r="O284" s="10">
        <v>127.66916866307123</v>
      </c>
      <c r="P284" s="10">
        <v>127.89035476594526</v>
      </c>
      <c r="Q284" s="10">
        <v>1.112505806319245</v>
      </c>
      <c r="R284" s="10">
        <v>0.86989031217816581</v>
      </c>
      <c r="S284" s="10">
        <v>15.360146032918335</v>
      </c>
      <c r="T284" s="14" t="s">
        <v>30</v>
      </c>
      <c r="U284" s="6">
        <v>9</v>
      </c>
      <c r="V284" s="14" t="s">
        <v>30</v>
      </c>
      <c r="W284" s="6">
        <v>6</v>
      </c>
      <c r="X284" s="14" t="s">
        <v>30</v>
      </c>
      <c r="Y284" s="6">
        <v>6</v>
      </c>
      <c r="Z284" s="14" t="s">
        <v>30</v>
      </c>
      <c r="AA284" s="9">
        <v>6</v>
      </c>
      <c r="AB284" s="7">
        <v>0.66485640924086908</v>
      </c>
      <c r="AC284" s="6">
        <v>17.208008781098144</v>
      </c>
      <c r="AD284" s="13">
        <v>82.127134809660987</v>
      </c>
      <c r="AE284" s="8"/>
      <c r="AF284" s="6"/>
      <c r="AG284" s="6"/>
      <c r="AH284" s="6"/>
      <c r="AI284" s="6"/>
      <c r="AJ284" s="6">
        <v>37.953132432833307</v>
      </c>
      <c r="AK284" s="6">
        <v>41.419604687393019</v>
      </c>
      <c r="AL284" s="6">
        <v>44.252541250467587</v>
      </c>
      <c r="AM284" s="6">
        <v>38.690406042020207</v>
      </c>
      <c r="AN284" s="6">
        <v>25.533833732614248</v>
      </c>
      <c r="AO284" s="6">
        <v>19.212428538198914</v>
      </c>
      <c r="AP284" s="6">
        <v>31.972588691486315</v>
      </c>
      <c r="AQ284" s="6">
        <v>124.215</v>
      </c>
      <c r="AR284" s="6">
        <v>30.697461198906929</v>
      </c>
      <c r="AS284" s="6">
        <v>21.725672317210314</v>
      </c>
      <c r="AT284" s="6">
        <v>3.4850344301686538</v>
      </c>
      <c r="AU284" s="6">
        <v>0.77299717493937958</v>
      </c>
      <c r="AV284" s="10">
        <v>0.71868207841465692</v>
      </c>
      <c r="AW284" s="13">
        <v>319.72588691486317</v>
      </c>
      <c r="AX284" s="1" t="s">
        <v>150</v>
      </c>
      <c r="AY284" s="17">
        <v>40.635380577427803</v>
      </c>
      <c r="AZ284" s="12">
        <v>0</v>
      </c>
      <c r="BA284" s="12">
        <v>0</v>
      </c>
      <c r="BB284" s="12">
        <v>100</v>
      </c>
      <c r="BC284" s="12">
        <v>0</v>
      </c>
      <c r="BD284" s="12">
        <v>0</v>
      </c>
      <c r="BE284" s="12">
        <v>100</v>
      </c>
      <c r="BF284" s="18">
        <v>0.66485640924086908</v>
      </c>
      <c r="BG284" s="18">
        <v>17.208008781098144</v>
      </c>
      <c r="BH284" s="18">
        <v>82.127134809660987</v>
      </c>
      <c r="BI284" s="15"/>
      <c r="BJ284" s="19">
        <f t="shared" ca="1" si="40"/>
        <v>0.61166607310072874</v>
      </c>
      <c r="BK284" s="18">
        <f t="shared" ca="1" si="41"/>
        <v>108.91509502870012</v>
      </c>
      <c r="BL284" s="17">
        <f t="shared" si="42"/>
        <v>0.88682730963418277</v>
      </c>
      <c r="BM284" s="17">
        <f t="shared" ca="1" si="43"/>
        <v>1.8485358131383478</v>
      </c>
      <c r="BN284" s="16">
        <f t="shared" si="44"/>
        <v>1.8089227467021323</v>
      </c>
      <c r="BO284" s="15"/>
      <c r="BP284" s="2"/>
    </row>
    <row r="285" spans="1:68" x14ac:dyDescent="0.2">
      <c r="A285">
        <v>13.6</v>
      </c>
      <c r="B285">
        <v>2.2000000000000002</v>
      </c>
      <c r="C285">
        <v>0.68272999999999995</v>
      </c>
      <c r="D285">
        <v>4.8739999999999999E-2</v>
      </c>
      <c r="E285">
        <v>-1.857E-2</v>
      </c>
      <c r="F285">
        <v>1.6342300000000001</v>
      </c>
      <c r="G285">
        <v>1.94495</v>
      </c>
      <c r="H285" s="15"/>
      <c r="I285" s="11">
        <f t="shared" si="38"/>
        <v>44.619422572178472</v>
      </c>
      <c r="J285" s="10">
        <f t="shared" si="39"/>
        <v>-40.799422572178472</v>
      </c>
      <c r="K285" s="6">
        <v>120</v>
      </c>
      <c r="L285" s="10">
        <v>4904.691601049868</v>
      </c>
      <c r="M285" s="10">
        <v>2437.762467191606</v>
      </c>
      <c r="N285" s="10">
        <v>19.335083114610669</v>
      </c>
      <c r="O285" s="10">
        <v>137.15593709906329</v>
      </c>
      <c r="P285" s="10">
        <v>137.37338343342088</v>
      </c>
      <c r="Q285" s="10">
        <v>1.4178340377513337</v>
      </c>
      <c r="R285" s="10">
        <v>1.0321024366692535</v>
      </c>
      <c r="S285" s="10">
        <v>15.100439885943773</v>
      </c>
      <c r="T285" s="14" t="s">
        <v>156</v>
      </c>
      <c r="U285" s="6">
        <v>8</v>
      </c>
      <c r="V285" s="14" t="s">
        <v>30</v>
      </c>
      <c r="W285" s="6">
        <v>6</v>
      </c>
      <c r="X285" s="14" t="s">
        <v>30</v>
      </c>
      <c r="Y285" s="6">
        <v>6</v>
      </c>
      <c r="Z285" s="14" t="s">
        <v>30</v>
      </c>
      <c r="AA285" s="9">
        <v>6</v>
      </c>
      <c r="AB285" s="7">
        <v>0.6949940355789721</v>
      </c>
      <c r="AC285" s="6">
        <v>18.174957226464485</v>
      </c>
      <c r="AD285" s="13">
        <v>81.130048737956542</v>
      </c>
      <c r="AE285" s="8"/>
      <c r="AF285" s="6"/>
      <c r="AG285" s="6"/>
      <c r="AH285" s="6"/>
      <c r="AI285" s="6"/>
      <c r="AJ285" s="6">
        <v>38.35301562499339</v>
      </c>
      <c r="AK285" s="6">
        <v>41.771098215903812</v>
      </c>
      <c r="AL285" s="6">
        <v>44.651677075248045</v>
      </c>
      <c r="AM285" s="6">
        <v>39.520171050424324</v>
      </c>
      <c r="AN285" s="6">
        <v>34.288984274765824</v>
      </c>
      <c r="AO285" s="6">
        <v>21.107193505352967</v>
      </c>
      <c r="AP285" s="6">
        <v>34.343345858355221</v>
      </c>
      <c r="AQ285" s="6">
        <v>121.03</v>
      </c>
      <c r="AR285" s="6">
        <v>33.079290115062548</v>
      </c>
      <c r="AS285" s="6">
        <v>24.049860139776598</v>
      </c>
      <c r="AT285" s="6">
        <v>3.6865864423624286</v>
      </c>
      <c r="AU285" s="6">
        <v>0.79616591500130685</v>
      </c>
      <c r="AV285" s="10">
        <v>0.81182210218346884</v>
      </c>
      <c r="AW285" s="13">
        <v>343.43345858355224</v>
      </c>
      <c r="AX285" s="1" t="s">
        <v>150</v>
      </c>
      <c r="AY285" s="17">
        <v>40.7994225721785</v>
      </c>
      <c r="AZ285" s="12">
        <v>0</v>
      </c>
      <c r="BA285" s="12">
        <v>0</v>
      </c>
      <c r="BB285" s="12">
        <v>100</v>
      </c>
      <c r="BC285" s="12">
        <v>0</v>
      </c>
      <c r="BD285" s="12">
        <v>0</v>
      </c>
      <c r="BE285" s="12">
        <v>100</v>
      </c>
      <c r="BF285" s="18">
        <v>0.6949940355789721</v>
      </c>
      <c r="BG285" s="18">
        <v>18.174957226464485</v>
      </c>
      <c r="BH285" s="18">
        <v>81.130048737956542</v>
      </c>
      <c r="BI285" s="15"/>
      <c r="BJ285" s="19">
        <f t="shared" ca="1" si="40"/>
        <v>0.62136045206777279</v>
      </c>
      <c r="BK285" s="18">
        <f t="shared" ca="1" si="41"/>
        <v>116.70376380912985</v>
      </c>
      <c r="BL285" s="17">
        <f t="shared" si="42"/>
        <v>1.0508620913582736</v>
      </c>
      <c r="BM285" s="17">
        <f t="shared" ca="1" si="43"/>
        <v>1.8733944249327155</v>
      </c>
      <c r="BN285" s="16">
        <f t="shared" si="44"/>
        <v>1.8342888524339458</v>
      </c>
      <c r="BO285" s="15"/>
      <c r="BP285" s="2"/>
    </row>
    <row r="286" spans="1:68" x14ac:dyDescent="0.2">
      <c r="A286">
        <v>13.65</v>
      </c>
      <c r="B286">
        <v>0.4</v>
      </c>
      <c r="C286">
        <v>0.65961999999999998</v>
      </c>
      <c r="D286">
        <v>4.9579999999999999E-2</v>
      </c>
      <c r="E286">
        <v>-1.8259999999999998E-2</v>
      </c>
      <c r="F286">
        <v>1.63323</v>
      </c>
      <c r="G286">
        <v>1.9455499999999999</v>
      </c>
      <c r="H286" s="15"/>
      <c r="I286" s="11">
        <f t="shared" si="38"/>
        <v>44.783464566929133</v>
      </c>
      <c r="J286" s="10">
        <f t="shared" si="39"/>
        <v>-40.963464566929133</v>
      </c>
      <c r="K286" s="6">
        <v>120</v>
      </c>
      <c r="L286" s="10">
        <v>4924.3766404199478</v>
      </c>
      <c r="M286" s="10">
        <v>2447.2112860892439</v>
      </c>
      <c r="N286" s="10">
        <v>19.406167979002625</v>
      </c>
      <c r="O286" s="10">
        <v>131.06087959125745</v>
      </c>
      <c r="P286" s="10">
        <v>131.27952110936772</v>
      </c>
      <c r="Q286" s="10">
        <v>1.4236816372589249</v>
      </c>
      <c r="R286" s="10">
        <v>1.0844658978248933</v>
      </c>
      <c r="S286" s="10">
        <v>15.183438757657294</v>
      </c>
      <c r="T286" s="14" t="s">
        <v>156</v>
      </c>
      <c r="U286" s="6">
        <v>8</v>
      </c>
      <c r="V286" s="14" t="s">
        <v>30</v>
      </c>
      <c r="W286" s="6">
        <v>6</v>
      </c>
      <c r="X286" s="14" t="s">
        <v>30</v>
      </c>
      <c r="Y286" s="6">
        <v>6</v>
      </c>
      <c r="Z286" s="14" t="s">
        <v>30</v>
      </c>
      <c r="AA286" s="9">
        <v>6</v>
      </c>
      <c r="AB286" s="7">
        <v>0.72941159211185891</v>
      </c>
      <c r="AC286" s="6">
        <v>19.350381019015003</v>
      </c>
      <c r="AD286" s="13">
        <v>79.920207388873138</v>
      </c>
      <c r="AE286" s="8"/>
      <c r="AF286" s="6"/>
      <c r="AG286" s="6"/>
      <c r="AH286" s="6"/>
      <c r="AI286" s="6"/>
      <c r="AJ286" s="6">
        <v>38.056526782816874</v>
      </c>
      <c r="AK286" s="6">
        <v>41.510484896786693</v>
      </c>
      <c r="AL286" s="6">
        <v>44.355845799268792</v>
      </c>
      <c r="AM286" s="6">
        <v>38.986958097069675</v>
      </c>
      <c r="AN286" s="6">
        <v>32.765219897814362</v>
      </c>
      <c r="AO286" s="6">
        <v>20.265260567182601</v>
      </c>
      <c r="AP286" s="6">
        <v>32.81988027734193</v>
      </c>
      <c r="AQ286" s="6">
        <v>121.03</v>
      </c>
      <c r="AR286" s="6">
        <v>31.430350870232864</v>
      </c>
      <c r="AS286" s="6">
        <v>22.438287756909794</v>
      </c>
      <c r="AT286" s="6">
        <v>3.5299158607676655</v>
      </c>
      <c r="AU286" s="6">
        <v>0.77799630594750946</v>
      </c>
      <c r="AV286" s="10">
        <v>0.74931786351507335</v>
      </c>
      <c r="AW286" s="13">
        <v>328.19880277341929</v>
      </c>
      <c r="AX286" s="1" t="s">
        <v>150</v>
      </c>
      <c r="AY286" s="17">
        <v>40.963464566929098</v>
      </c>
      <c r="AZ286" s="12">
        <v>0</v>
      </c>
      <c r="BA286" s="12">
        <v>0</v>
      </c>
      <c r="BB286" s="12">
        <v>100</v>
      </c>
      <c r="BC286" s="12">
        <v>0</v>
      </c>
      <c r="BD286" s="12">
        <v>0</v>
      </c>
      <c r="BE286" s="12">
        <v>100</v>
      </c>
      <c r="BF286" s="18">
        <v>0.72941159211185891</v>
      </c>
      <c r="BG286" s="18">
        <v>19.350381019015003</v>
      </c>
      <c r="BH286" s="18">
        <v>79.920207388873138</v>
      </c>
      <c r="BI286" s="15"/>
      <c r="BJ286" s="19">
        <f t="shared" ca="1" si="40"/>
        <v>0.63335962290202052</v>
      </c>
      <c r="BK286" s="18">
        <f t="shared" ca="1" si="41"/>
        <v>110.96539962732025</v>
      </c>
      <c r="BL286" s="17">
        <f t="shared" si="42"/>
        <v>1.1051941586068557</v>
      </c>
      <c r="BM286" s="17">
        <f t="shared" ca="1" si="43"/>
        <v>1.9043023592131816</v>
      </c>
      <c r="BN286" s="16">
        <f t="shared" si="44"/>
        <v>1.8633292318630474</v>
      </c>
      <c r="BO286" s="15"/>
      <c r="BP286" s="2"/>
    </row>
    <row r="287" spans="1:68" x14ac:dyDescent="0.2">
      <c r="A287">
        <v>13.7</v>
      </c>
      <c r="B287">
        <v>2.2999999999999998</v>
      </c>
      <c r="C287">
        <v>0.64</v>
      </c>
      <c r="D287">
        <v>6.1620000000000001E-2</v>
      </c>
      <c r="E287">
        <v>-1.7469999999999999E-2</v>
      </c>
      <c r="F287">
        <v>1.63083</v>
      </c>
      <c r="G287">
        <v>1.9432499999999999</v>
      </c>
      <c r="H287" s="15"/>
      <c r="I287" s="11">
        <f t="shared" si="38"/>
        <v>44.947506561679788</v>
      </c>
      <c r="J287" s="10">
        <f t="shared" si="39"/>
        <v>-41.127506561679787</v>
      </c>
      <c r="K287" s="6">
        <v>120</v>
      </c>
      <c r="L287" s="10">
        <v>4944.0616797900266</v>
      </c>
      <c r="M287" s="10">
        <v>2456.6601049868814</v>
      </c>
      <c r="N287" s="10">
        <v>19.477252843394574</v>
      </c>
      <c r="O287" s="10">
        <v>125.88627862617088</v>
      </c>
      <c r="P287" s="10">
        <v>126.10796593513473</v>
      </c>
      <c r="Q287" s="10">
        <v>1.507497230201067</v>
      </c>
      <c r="R287" s="10">
        <v>1.1954020660173583</v>
      </c>
      <c r="S287" s="10">
        <v>15.394952011378848</v>
      </c>
      <c r="T287" s="14" t="s">
        <v>156</v>
      </c>
      <c r="U287" s="6">
        <v>8</v>
      </c>
      <c r="V287" s="14" t="s">
        <v>30</v>
      </c>
      <c r="W287" s="6">
        <v>6</v>
      </c>
      <c r="X287" s="14" t="s">
        <v>30</v>
      </c>
      <c r="Y287" s="6">
        <v>6</v>
      </c>
      <c r="Z287" s="14" t="s">
        <v>30</v>
      </c>
      <c r="AA287" s="9">
        <v>6</v>
      </c>
      <c r="AB287" s="7">
        <v>0.78362293320115839</v>
      </c>
      <c r="AC287" s="6">
        <v>21.278526257305444</v>
      </c>
      <c r="AD287" s="13">
        <v>77.937850809493398</v>
      </c>
      <c r="AE287" s="8"/>
      <c r="AF287" s="6"/>
      <c r="AG287" s="6"/>
      <c r="AH287" s="6"/>
      <c r="AI287" s="6"/>
      <c r="AJ287" s="6">
        <v>37.788836243072915</v>
      </c>
      <c r="AK287" s="6">
        <v>41.2751967780722</v>
      </c>
      <c r="AL287" s="6">
        <v>44.088239066021018</v>
      </c>
      <c r="AM287" s="6">
        <v>38.53444701932429</v>
      </c>
      <c r="AN287" s="6">
        <v>31.471569656542719</v>
      </c>
      <c r="AO287" s="6">
        <v>19.680264987841987</v>
      </c>
      <c r="AP287" s="6">
        <v>31.526991483783682</v>
      </c>
      <c r="AQ287" s="6">
        <v>121.03</v>
      </c>
      <c r="AR287" s="6">
        <v>29.960524878167512</v>
      </c>
      <c r="AS287" s="6">
        <v>21.001613728907</v>
      </c>
      <c r="AT287" s="6">
        <v>3.3929428248441225</v>
      </c>
      <c r="AU287" s="6">
        <v>0.76190513424257289</v>
      </c>
      <c r="AV287" s="10">
        <v>0.69887547120096516</v>
      </c>
      <c r="AW287" s="13">
        <v>315.26991483783684</v>
      </c>
      <c r="AX287" s="1" t="s">
        <v>150</v>
      </c>
      <c r="AY287" s="17">
        <v>41.127506561679802</v>
      </c>
      <c r="AZ287" s="12">
        <v>0</v>
      </c>
      <c r="BA287" s="12">
        <v>0</v>
      </c>
      <c r="BB287" s="12">
        <v>100</v>
      </c>
      <c r="BC287" s="12">
        <v>0</v>
      </c>
      <c r="BD287" s="12">
        <v>0</v>
      </c>
      <c r="BE287" s="12">
        <v>100</v>
      </c>
      <c r="BF287" s="18">
        <v>0.78362293320115839</v>
      </c>
      <c r="BG287" s="18">
        <v>21.278526257305444</v>
      </c>
      <c r="BH287" s="18">
        <v>77.937850809493398</v>
      </c>
      <c r="BI287" s="15"/>
      <c r="BJ287" s="19">
        <f t="shared" ca="1" si="40"/>
        <v>0.65009411679930662</v>
      </c>
      <c r="BK287" s="18">
        <f t="shared" ca="1" si="41"/>
        <v>105.9807138217039</v>
      </c>
      <c r="BL287" s="17">
        <f t="shared" si="42"/>
        <v>1.2193034565879295</v>
      </c>
      <c r="BM287" s="17">
        <f t="shared" ca="1" si="43"/>
        <v>1.9476389629504418</v>
      </c>
      <c r="BN287" s="16">
        <f t="shared" si="44"/>
        <v>1.9048226971103073</v>
      </c>
      <c r="BO287" s="15"/>
      <c r="BP287" s="2"/>
    </row>
    <row r="288" spans="1:68" x14ac:dyDescent="0.2">
      <c r="A288">
        <v>13.75</v>
      </c>
      <c r="B288">
        <v>2.2999999999999998</v>
      </c>
      <c r="C288">
        <v>0.64212999999999998</v>
      </c>
      <c r="D288">
        <v>6.3920000000000005E-2</v>
      </c>
      <c r="E288">
        <v>-1.661E-2</v>
      </c>
      <c r="F288">
        <v>1.64168</v>
      </c>
      <c r="G288">
        <v>1.9514800000000001</v>
      </c>
      <c r="H288" s="15"/>
      <c r="I288" s="11">
        <f t="shared" si="38"/>
        <v>45.111548556430442</v>
      </c>
      <c r="J288" s="10">
        <f t="shared" si="39"/>
        <v>-41.291548556430442</v>
      </c>
      <c r="K288" s="6">
        <v>120</v>
      </c>
      <c r="L288" s="10">
        <v>4963.7467191601054</v>
      </c>
      <c r="M288" s="10">
        <v>2466.1089238845188</v>
      </c>
      <c r="N288" s="10">
        <v>19.548337707786526</v>
      </c>
      <c r="O288" s="10">
        <v>126.44804723247231</v>
      </c>
      <c r="P288" s="10">
        <v>126.67305021249197</v>
      </c>
      <c r="Q288" s="10">
        <v>1.5235085145670906</v>
      </c>
      <c r="R288" s="10">
        <v>1.2027092676867179</v>
      </c>
      <c r="S288" s="10">
        <v>15.625206945809902</v>
      </c>
      <c r="T288" s="14" t="s">
        <v>156</v>
      </c>
      <c r="U288" s="6">
        <v>8</v>
      </c>
      <c r="V288" s="14" t="s">
        <v>30</v>
      </c>
      <c r="W288" s="6">
        <v>6</v>
      </c>
      <c r="X288" s="14" t="s">
        <v>30</v>
      </c>
      <c r="Y288" s="6">
        <v>6</v>
      </c>
      <c r="Z288" s="14" t="s">
        <v>30</v>
      </c>
      <c r="AA288" s="9">
        <v>6</v>
      </c>
      <c r="AB288" s="7">
        <v>0.7845319189047899</v>
      </c>
      <c r="AC288" s="6">
        <v>21.310882371521302</v>
      </c>
      <c r="AD288" s="13">
        <v>77.904585709573908</v>
      </c>
      <c r="AE288" s="8"/>
      <c r="AF288" s="6"/>
      <c r="AG288" s="6"/>
      <c r="AH288" s="6"/>
      <c r="AI288" s="6"/>
      <c r="AJ288" s="6">
        <v>37.789110273829451</v>
      </c>
      <c r="AK288" s="6">
        <v>41.275437634205424</v>
      </c>
      <c r="AL288" s="6">
        <v>44.088513258872823</v>
      </c>
      <c r="AM288" s="6">
        <v>38.583891893593048</v>
      </c>
      <c r="AN288" s="6">
        <v>31.612011808118076</v>
      </c>
      <c r="AO288" s="6">
        <v>19.784546902433966</v>
      </c>
      <c r="AP288" s="6">
        <v>31.668262553122993</v>
      </c>
      <c r="AQ288" s="6">
        <v>121.03</v>
      </c>
      <c r="AR288" s="6">
        <v>30.031114821471185</v>
      </c>
      <c r="AS288" s="6">
        <v>21.069056104955468</v>
      </c>
      <c r="AT288" s="6">
        <v>3.389660725813497</v>
      </c>
      <c r="AU288" s="6">
        <v>0.76141473118349823</v>
      </c>
      <c r="AV288" s="10">
        <v>0.70328940229948478</v>
      </c>
      <c r="AW288" s="13">
        <v>316.68262553122992</v>
      </c>
      <c r="AX288" s="1" t="s">
        <v>150</v>
      </c>
      <c r="AY288" s="17">
        <v>41.291548556430399</v>
      </c>
      <c r="AZ288" s="12">
        <v>0</v>
      </c>
      <c r="BA288" s="12">
        <v>0</v>
      </c>
      <c r="BB288" s="12">
        <v>100</v>
      </c>
      <c r="BC288" s="12">
        <v>0</v>
      </c>
      <c r="BD288" s="12">
        <v>0</v>
      </c>
      <c r="BE288" s="12">
        <v>100</v>
      </c>
      <c r="BF288" s="18">
        <v>0.7845319189047899</v>
      </c>
      <c r="BG288" s="18">
        <v>21.310882371521302</v>
      </c>
      <c r="BH288" s="18">
        <v>77.904585709573908</v>
      </c>
      <c r="BI288" s="15"/>
      <c r="BJ288" s="19">
        <f t="shared" ca="1" si="40"/>
        <v>0.65076181823562784</v>
      </c>
      <c r="BK288" s="18">
        <f t="shared" ca="1" si="41"/>
        <v>106.18060310978517</v>
      </c>
      <c r="BL288" s="17">
        <f t="shared" si="42"/>
        <v>1.2267445668636232</v>
      </c>
      <c r="BM288" s="17">
        <f t="shared" ca="1" si="43"/>
        <v>1.9488055077350379</v>
      </c>
      <c r="BN288" s="16">
        <f t="shared" si="44"/>
        <v>1.9052067497483878</v>
      </c>
      <c r="BO288" s="15"/>
      <c r="BP288" s="2"/>
    </row>
    <row r="289" spans="1:68" x14ac:dyDescent="0.2">
      <c r="A289">
        <v>13.8</v>
      </c>
      <c r="B289">
        <v>2.2999999999999998</v>
      </c>
      <c r="C289">
        <v>0.60614000000000001</v>
      </c>
      <c r="D289">
        <v>7.6899999999999996E-2</v>
      </c>
      <c r="E289">
        <v>-1.753E-2</v>
      </c>
      <c r="F289">
        <v>1.62923</v>
      </c>
      <c r="G289">
        <v>1.9429799999999999</v>
      </c>
      <c r="H289" s="15"/>
      <c r="I289" s="11">
        <f t="shared" si="38"/>
        <v>45.275590551181104</v>
      </c>
      <c r="J289" s="10">
        <f t="shared" si="39"/>
        <v>-41.455590551181103</v>
      </c>
      <c r="K289" s="6">
        <v>120</v>
      </c>
      <c r="L289" s="10">
        <v>4983.4317585301851</v>
      </c>
      <c r="M289" s="10">
        <v>2475.5577427821568</v>
      </c>
      <c r="N289" s="10">
        <v>19.619422572178479</v>
      </c>
      <c r="O289" s="10">
        <v>116.95600397388587</v>
      </c>
      <c r="P289" s="10">
        <v>117.17745995696211</v>
      </c>
      <c r="Q289" s="10">
        <v>1.6138678498153467</v>
      </c>
      <c r="R289" s="10">
        <v>1.3772852308013002</v>
      </c>
      <c r="S289" s="10">
        <v>15.378887713627844</v>
      </c>
      <c r="T289" s="14" t="s">
        <v>156</v>
      </c>
      <c r="U289" s="6">
        <v>8</v>
      </c>
      <c r="V289" s="14" t="s">
        <v>30</v>
      </c>
      <c r="W289" s="6">
        <v>6</v>
      </c>
      <c r="X289" s="14" t="s">
        <v>30</v>
      </c>
      <c r="Y289" s="6">
        <v>6</v>
      </c>
      <c r="Z289" s="14" t="s">
        <v>118</v>
      </c>
      <c r="AA289" s="9">
        <v>5</v>
      </c>
      <c r="AB289" s="7">
        <v>0.8923669170918771</v>
      </c>
      <c r="AC289" s="6">
        <v>24.888251017037746</v>
      </c>
      <c r="AD289" s="13">
        <v>74.219382065870377</v>
      </c>
      <c r="AE289" s="8"/>
      <c r="AF289" s="6"/>
      <c r="AG289" s="6"/>
      <c r="AH289" s="6"/>
      <c r="AI289" s="6"/>
      <c r="AJ289" s="6">
        <v>37.290502728991186</v>
      </c>
      <c r="AK289" s="6">
        <v>40.837204613682538</v>
      </c>
      <c r="AL289" s="6">
        <v>43.588768119025715</v>
      </c>
      <c r="AM289" s="6">
        <v>39.788309496772158</v>
      </c>
      <c r="AN289" s="6">
        <v>29.239000993471468</v>
      </c>
      <c r="AO289" s="6">
        <v>18.581397559592432</v>
      </c>
      <c r="AP289" s="6">
        <v>29.294364989240528</v>
      </c>
      <c r="AQ289" s="6">
        <v>121.03</v>
      </c>
      <c r="AR289" s="6">
        <v>27.261010508448173</v>
      </c>
      <c r="AS289" s="6">
        <v>18.362763125088321</v>
      </c>
      <c r="AT289" s="6">
        <v>3.1490482363243353</v>
      </c>
      <c r="AU289" s="6">
        <v>0.73274347587069366</v>
      </c>
      <c r="AV289" s="10">
        <v>0.61297677707530762</v>
      </c>
      <c r="AW289" s="13">
        <v>292.94364989240529</v>
      </c>
      <c r="AX289" s="1" t="s">
        <v>150</v>
      </c>
      <c r="AY289" s="17">
        <v>41.455590551181103</v>
      </c>
      <c r="AZ289" s="12">
        <v>0</v>
      </c>
      <c r="BA289" s="12">
        <v>0</v>
      </c>
      <c r="BB289" s="12">
        <v>100</v>
      </c>
      <c r="BC289" s="12">
        <v>0</v>
      </c>
      <c r="BD289" s="12">
        <v>100</v>
      </c>
      <c r="BE289" s="12">
        <v>0</v>
      </c>
      <c r="BF289" s="18">
        <v>0.8923669170918771</v>
      </c>
      <c r="BG289" s="18">
        <v>24.888251017037746</v>
      </c>
      <c r="BH289" s="18">
        <v>74.219382065870377</v>
      </c>
      <c r="BI289" s="15"/>
      <c r="BJ289" s="19">
        <f t="shared" ca="1" si="40"/>
        <v>0.67683308637087347</v>
      </c>
      <c r="BK289" s="18">
        <f t="shared" ca="1" si="41"/>
        <v>97.415379457870998</v>
      </c>
      <c r="BL289" s="17">
        <f t="shared" si="42"/>
        <v>1.4072087710587529</v>
      </c>
      <c r="BM289" s="17">
        <f t="shared" ca="1" si="43"/>
        <v>2.0166480806008007</v>
      </c>
      <c r="BN289" s="16">
        <f t="shared" si="44"/>
        <v>1.9702129734019733</v>
      </c>
      <c r="BO289" s="15"/>
      <c r="BP289" s="2"/>
    </row>
    <row r="290" spans="1:68" x14ac:dyDescent="0.2">
      <c r="A290">
        <v>13.85</v>
      </c>
      <c r="B290">
        <v>2.2000000000000002</v>
      </c>
      <c r="C290">
        <v>0.54461999999999999</v>
      </c>
      <c r="D290">
        <v>7.6829999999999996E-2</v>
      </c>
      <c r="E290">
        <v>-1.7229999999999999E-2</v>
      </c>
      <c r="F290">
        <v>1.6283300000000001</v>
      </c>
      <c r="G290">
        <v>1.9416800000000001</v>
      </c>
      <c r="H290" s="15"/>
      <c r="I290" s="11">
        <f t="shared" si="38"/>
        <v>45.439632545931758</v>
      </c>
      <c r="J290" s="10">
        <f t="shared" si="39"/>
        <v>-41.619632545931758</v>
      </c>
      <c r="K290" s="6">
        <v>120</v>
      </c>
      <c r="L290" s="10">
        <v>5003.1167979002639</v>
      </c>
      <c r="M290" s="10">
        <v>2485.0065616797947</v>
      </c>
      <c r="N290" s="10">
        <v>19.690507436570428</v>
      </c>
      <c r="O290" s="10">
        <v>100.73064967357365</v>
      </c>
      <c r="P290" s="10">
        <v>100.95326228608796</v>
      </c>
      <c r="Q290" s="10">
        <v>1.6133805498563809</v>
      </c>
      <c r="R290" s="10">
        <v>1.5981460265090568</v>
      </c>
      <c r="S290" s="10">
        <v>15.459209202382866</v>
      </c>
      <c r="T290" s="14" t="s">
        <v>156</v>
      </c>
      <c r="U290" s="6">
        <v>7</v>
      </c>
      <c r="V290" s="14" t="s">
        <v>154</v>
      </c>
      <c r="W290" s="6">
        <v>5</v>
      </c>
      <c r="X290" s="14" t="s">
        <v>154</v>
      </c>
      <c r="Y290" s="6">
        <v>5</v>
      </c>
      <c r="Z290" s="14" t="s">
        <v>118</v>
      </c>
      <c r="AA290" s="9">
        <v>5</v>
      </c>
      <c r="AB290" s="7">
        <v>1.1610842932498429</v>
      </c>
      <c r="AC290" s="6">
        <v>30.961357988070489</v>
      </c>
      <c r="AD290" s="13">
        <v>67.877557718679668</v>
      </c>
      <c r="AE290" s="8"/>
      <c r="AF290" s="6"/>
      <c r="AG290" s="6"/>
      <c r="AH290" s="6"/>
      <c r="AI290" s="6"/>
      <c r="AJ290" s="6">
        <v>36.342661831608766</v>
      </c>
      <c r="AK290" s="6">
        <v>40.004161601814815</v>
      </c>
      <c r="AL290" s="6">
        <v>42.634093858921268</v>
      </c>
      <c r="AM290" s="6">
        <v>38.571494671456598</v>
      </c>
      <c r="AN290" s="6">
        <v>33.576883224524551</v>
      </c>
      <c r="AO290" s="6">
        <v>16.27368577427065</v>
      </c>
      <c r="AP290" s="6">
        <v>25.238315571521991</v>
      </c>
      <c r="AQ290" s="6">
        <v>117.845</v>
      </c>
      <c r="AR290" s="6">
        <v>22.039129864678614</v>
      </c>
      <c r="AS290" s="6">
        <v>13.262486242248904</v>
      </c>
      <c r="AT290" s="6">
        <v>2.7323112939316769</v>
      </c>
      <c r="AU290" s="6">
        <v>0.68152115516364753</v>
      </c>
      <c r="AV290" s="10">
        <v>0.47647187076158343</v>
      </c>
      <c r="AW290" s="13">
        <v>252.38315571521991</v>
      </c>
      <c r="AX290" s="1" t="s">
        <v>150</v>
      </c>
      <c r="AY290" s="17">
        <v>41.6196325459318</v>
      </c>
      <c r="AZ290" s="12">
        <v>0</v>
      </c>
      <c r="BA290" s="12">
        <v>0</v>
      </c>
      <c r="BB290" s="12">
        <v>100</v>
      </c>
      <c r="BC290" s="12">
        <v>0</v>
      </c>
      <c r="BD290" s="12">
        <v>100</v>
      </c>
      <c r="BE290" s="12">
        <v>0</v>
      </c>
      <c r="BF290" s="18">
        <v>1.1610842932498429</v>
      </c>
      <c r="BG290" s="18">
        <v>30.961357988070489</v>
      </c>
      <c r="BH290" s="18">
        <v>67.877557718679668</v>
      </c>
      <c r="BI290" s="15"/>
      <c r="BJ290" s="19">
        <f t="shared" ca="1" si="40"/>
        <v>0.71373647732972734</v>
      </c>
      <c r="BK290" s="18">
        <f t="shared" ca="1" si="41"/>
        <v>82.923093177401938</v>
      </c>
      <c r="BL290" s="17">
        <f t="shared" si="42"/>
        <v>1.638753303554719</v>
      </c>
      <c r="BM290" s="17">
        <f t="shared" ca="1" si="43"/>
        <v>2.1129214220324641</v>
      </c>
      <c r="BN290" s="16">
        <f t="shared" si="44"/>
        <v>2.0616299477390716</v>
      </c>
      <c r="BO290" s="15"/>
      <c r="BP290" s="2"/>
    </row>
    <row r="291" spans="1:68" x14ac:dyDescent="0.2">
      <c r="A291">
        <v>13.9</v>
      </c>
      <c r="B291">
        <v>2.2999999999999998</v>
      </c>
      <c r="C291">
        <v>0.47760999999999998</v>
      </c>
      <c r="D291">
        <v>5.8319999999999997E-2</v>
      </c>
      <c r="E291">
        <v>-1.797E-2</v>
      </c>
      <c r="F291">
        <v>1.6277299999999999</v>
      </c>
      <c r="G291">
        <v>1.94123</v>
      </c>
      <c r="H291" s="15"/>
      <c r="I291" s="11">
        <f t="shared" si="38"/>
        <v>45.603674540682412</v>
      </c>
      <c r="J291" s="10">
        <f t="shared" si="39"/>
        <v>-41.783674540682412</v>
      </c>
      <c r="K291" s="6">
        <v>120</v>
      </c>
      <c r="L291" s="10">
        <v>5022.8018372703427</v>
      </c>
      <c r="M291" s="10">
        <v>2494.4553805774322</v>
      </c>
      <c r="N291" s="10">
        <v>19.761592300962377</v>
      </c>
      <c r="O291" s="10">
        <v>83.057356571104165</v>
      </c>
      <c r="P291" s="10">
        <v>83.277116164337897</v>
      </c>
      <c r="Q291" s="10">
        <v>1.4845245178498152</v>
      </c>
      <c r="R291" s="10">
        <v>1.7826319957096919</v>
      </c>
      <c r="S291" s="10">
        <v>15.261082863453812</v>
      </c>
      <c r="T291" s="14" t="s">
        <v>156</v>
      </c>
      <c r="U291" s="6">
        <v>7</v>
      </c>
      <c r="V291" s="14" t="s">
        <v>154</v>
      </c>
      <c r="W291" s="6">
        <v>5</v>
      </c>
      <c r="X291" s="14" t="s">
        <v>154</v>
      </c>
      <c r="Y291" s="6">
        <v>5</v>
      </c>
      <c r="Z291" s="14" t="s">
        <v>118</v>
      </c>
      <c r="AA291" s="9">
        <v>5</v>
      </c>
      <c r="AB291" s="7">
        <v>1.7498019490059278</v>
      </c>
      <c r="AC291" s="6">
        <v>38.049253655521191</v>
      </c>
      <c r="AD291" s="13">
        <v>60.200944395472881</v>
      </c>
      <c r="AE291" s="8"/>
      <c r="AF291" s="6"/>
      <c r="AG291" s="6"/>
      <c r="AH291" s="6"/>
      <c r="AI291" s="6"/>
      <c r="AJ291" s="6">
        <v>35.091583015472324</v>
      </c>
      <c r="AK291" s="6">
        <v>38.904511600543998</v>
      </c>
      <c r="AL291" s="6">
        <v>41.364549970527115</v>
      </c>
      <c r="AM291" s="6">
        <v>37.245783712325341</v>
      </c>
      <c r="AN291" s="6">
        <v>27.685785523701387</v>
      </c>
      <c r="AO291" s="6">
        <v>13.59054006420525</v>
      </c>
      <c r="AP291" s="6">
        <v>20.819279041084474</v>
      </c>
      <c r="AQ291" s="6">
        <v>117.845</v>
      </c>
      <c r="AR291" s="6">
        <v>15.319265190373233</v>
      </c>
      <c r="AS291" s="6">
        <v>6.6995377473041895</v>
      </c>
      <c r="AT291" s="6">
        <v>2.2505115765678561</v>
      </c>
      <c r="AU291" s="6">
        <v>0.61909276164457772</v>
      </c>
      <c r="AV291" s="10">
        <v>0.37851013953705437</v>
      </c>
      <c r="AW291" s="13">
        <v>208.19279041084474</v>
      </c>
      <c r="AX291" s="1" t="s">
        <v>150</v>
      </c>
      <c r="AY291" s="17">
        <v>41.783674540682398</v>
      </c>
      <c r="AZ291" s="12">
        <v>0</v>
      </c>
      <c r="BA291" s="12">
        <v>0</v>
      </c>
      <c r="BB291" s="12">
        <v>100</v>
      </c>
      <c r="BC291" s="12">
        <v>0</v>
      </c>
      <c r="BD291" s="12">
        <v>100</v>
      </c>
      <c r="BE291" s="12">
        <v>0</v>
      </c>
      <c r="BF291" s="18">
        <v>1.7498019490059278</v>
      </c>
      <c r="BG291" s="18">
        <v>38.049253655521191</v>
      </c>
      <c r="BH291" s="18">
        <v>60.200944395472881</v>
      </c>
      <c r="BI291" s="15"/>
      <c r="BJ291" s="19">
        <f t="shared" ca="1" si="40"/>
        <v>0.75204704969759484</v>
      </c>
      <c r="BK291" s="18">
        <f t="shared" ca="1" si="41"/>
        <v>67.421229112582353</v>
      </c>
      <c r="BL291" s="17">
        <f t="shared" si="42"/>
        <v>1.8380627390392632</v>
      </c>
      <c r="BM291" s="17">
        <f t="shared" ca="1" si="43"/>
        <v>2.2128881529890978</v>
      </c>
      <c r="BN291" s="16">
        <f t="shared" si="44"/>
        <v>2.1549837950907378</v>
      </c>
      <c r="BO291" s="15"/>
      <c r="BP291" s="2"/>
    </row>
    <row r="292" spans="1:68" x14ac:dyDescent="0.2">
      <c r="A292">
        <v>13.95</v>
      </c>
      <c r="B292">
        <v>2.2999999999999998</v>
      </c>
      <c r="C292">
        <v>0.43424000000000001</v>
      </c>
      <c r="D292">
        <v>2.4170000000000001E-2</v>
      </c>
      <c r="E292">
        <v>-1.8159999999999999E-2</v>
      </c>
      <c r="F292">
        <v>1.62635</v>
      </c>
      <c r="G292">
        <v>1.9406300000000001</v>
      </c>
      <c r="H292" s="15"/>
      <c r="I292" s="11">
        <f t="shared" si="38"/>
        <v>45.767716535433067</v>
      </c>
      <c r="J292" s="10">
        <f t="shared" si="39"/>
        <v>-41.947716535433067</v>
      </c>
      <c r="K292" s="6">
        <v>120</v>
      </c>
      <c r="L292" s="10">
        <v>5042.4868766404215</v>
      </c>
      <c r="M292" s="10">
        <v>2503.9041994750696</v>
      </c>
      <c r="N292" s="10">
        <v>19.832677165354326</v>
      </c>
      <c r="O292" s="10">
        <v>71.618903775191598</v>
      </c>
      <c r="P292" s="10">
        <v>71.837930836447882</v>
      </c>
      <c r="Q292" s="10">
        <v>1.2467917521542882</v>
      </c>
      <c r="R292" s="10">
        <v>1.7355618927733825</v>
      </c>
      <c r="S292" s="10">
        <v>15.210212587242301</v>
      </c>
      <c r="T292" s="14" t="s">
        <v>156</v>
      </c>
      <c r="U292" s="6">
        <v>7</v>
      </c>
      <c r="V292" s="14" t="s">
        <v>154</v>
      </c>
      <c r="W292" s="6">
        <v>5</v>
      </c>
      <c r="X292" s="14" t="s">
        <v>154</v>
      </c>
      <c r="Y292" s="6">
        <v>5</v>
      </c>
      <c r="Z292" s="14" t="s">
        <v>118</v>
      </c>
      <c r="AA292" s="9">
        <v>5</v>
      </c>
      <c r="AB292" s="7">
        <v>2.0570508900379139</v>
      </c>
      <c r="AC292" s="6">
        <v>40.483324717855204</v>
      </c>
      <c r="AD292" s="13">
        <v>57.459624392106882</v>
      </c>
      <c r="AE292" s="8"/>
      <c r="AF292" s="6"/>
      <c r="AG292" s="6"/>
      <c r="AH292" s="6"/>
      <c r="AI292" s="6"/>
      <c r="AJ292" s="6">
        <v>34.097299015539164</v>
      </c>
      <c r="AK292" s="6">
        <v>38.03035187489224</v>
      </c>
      <c r="AL292" s="6">
        <v>40.3478641994</v>
      </c>
      <c r="AM292" s="6">
        <v>36.38784481273359</v>
      </c>
      <c r="AN292" s="6">
        <v>23.872967925063865</v>
      </c>
      <c r="AO292" s="6">
        <v>11.676662044836112</v>
      </c>
      <c r="AP292" s="6">
        <v>17.95948270911197</v>
      </c>
      <c r="AQ292" s="6">
        <v>117.845</v>
      </c>
      <c r="AR292" s="6">
        <v>10.14191948403001</v>
      </c>
      <c r="AS292" s="6">
        <v>1.6427588965081132</v>
      </c>
      <c r="AT292" s="6">
        <v>1.9155637274761526</v>
      </c>
      <c r="AU292" s="6">
        <v>0.57300580607260609</v>
      </c>
      <c r="AV292" s="10">
        <v>0.33144079629527534</v>
      </c>
      <c r="AW292" s="13">
        <v>179.5948270911197</v>
      </c>
      <c r="AX292" s="1" t="s">
        <v>150</v>
      </c>
      <c r="AY292" s="17">
        <v>41.947716535433102</v>
      </c>
      <c r="AZ292" s="12">
        <v>0</v>
      </c>
      <c r="BA292" s="12">
        <v>0</v>
      </c>
      <c r="BB292" s="12">
        <v>100</v>
      </c>
      <c r="BC292" s="12">
        <v>0</v>
      </c>
      <c r="BD292" s="12">
        <v>100</v>
      </c>
      <c r="BE292" s="12">
        <v>0</v>
      </c>
      <c r="BF292" s="18">
        <v>2.0570508900379139</v>
      </c>
      <c r="BG292" s="18">
        <v>40.483324717855204</v>
      </c>
      <c r="BH292" s="18">
        <v>57.459624392106882</v>
      </c>
      <c r="BI292" s="15"/>
      <c r="BJ292" s="19">
        <f t="shared" ca="1" si="40"/>
        <v>0.76957210162760348</v>
      </c>
      <c r="BK292" s="18">
        <f t="shared" ca="1" si="41"/>
        <v>57.531519053624955</v>
      </c>
      <c r="BL292" s="17">
        <f t="shared" si="42"/>
        <v>1.7986891742145854</v>
      </c>
      <c r="BM292" s="17">
        <f t="shared" ca="1" si="43"/>
        <v>2.2582997121928212</v>
      </c>
      <c r="BN292" s="16">
        <f t="shared" si="44"/>
        <v>2.194568123006182</v>
      </c>
      <c r="BO292" s="15"/>
      <c r="BP292" s="2"/>
    </row>
    <row r="293" spans="1:68" x14ac:dyDescent="0.2">
      <c r="A293">
        <v>14</v>
      </c>
      <c r="B293">
        <v>2.2999999999999998</v>
      </c>
      <c r="C293">
        <v>0.43492999999999998</v>
      </c>
      <c r="D293">
        <v>6.1999999999999998E-3</v>
      </c>
      <c r="E293">
        <v>-1.7160000000000002E-2</v>
      </c>
      <c r="F293">
        <v>1.6264799999999999</v>
      </c>
      <c r="G293">
        <v>1.9416500000000001</v>
      </c>
      <c r="H293" s="15"/>
      <c r="I293" s="11">
        <f t="shared" si="38"/>
        <v>45.931758530183721</v>
      </c>
      <c r="J293" s="10">
        <f t="shared" si="39"/>
        <v>-42.111758530183721</v>
      </c>
      <c r="K293" s="6">
        <v>120</v>
      </c>
      <c r="L293" s="10">
        <v>5062.1719160105004</v>
      </c>
      <c r="M293" s="10">
        <v>2513.3530183727071</v>
      </c>
      <c r="N293" s="10">
        <v>19.903762029746279</v>
      </c>
      <c r="O293" s="10">
        <v>71.800885154697696</v>
      </c>
      <c r="P293" s="10">
        <v>72.023767647414232</v>
      </c>
      <c r="Q293" s="10">
        <v>1.1216948912597458</v>
      </c>
      <c r="R293" s="10">
        <v>1.5573954652732143</v>
      </c>
      <c r="S293" s="10">
        <v>15.477950883092367</v>
      </c>
      <c r="T293" s="14" t="s">
        <v>156</v>
      </c>
      <c r="U293" s="6">
        <v>7</v>
      </c>
      <c r="V293" s="14" t="s">
        <v>154</v>
      </c>
      <c r="W293" s="6">
        <v>5</v>
      </c>
      <c r="X293" s="14" t="s">
        <v>154</v>
      </c>
      <c r="Y293" s="6">
        <v>5</v>
      </c>
      <c r="Z293" s="14" t="s">
        <v>118</v>
      </c>
      <c r="AA293" s="9">
        <v>5</v>
      </c>
      <c r="AB293" s="7">
        <v>1.6747076886039594</v>
      </c>
      <c r="AC293" s="6">
        <v>37.364688807746859</v>
      </c>
      <c r="AD293" s="13">
        <v>60.960603503649182</v>
      </c>
      <c r="AE293" s="8"/>
      <c r="AF293" s="6"/>
      <c r="AG293" s="6"/>
      <c r="AH293" s="6"/>
      <c r="AI293" s="6"/>
      <c r="AJ293" s="6">
        <v>34.08559120063736</v>
      </c>
      <c r="AK293" s="6">
        <v>38.020056824834384</v>
      </c>
      <c r="AL293" s="6">
        <v>40.335851637451469</v>
      </c>
      <c r="AM293" s="6">
        <v>36.401782573556069</v>
      </c>
      <c r="AN293" s="6">
        <v>23.933628384899233</v>
      </c>
      <c r="AO293" s="6">
        <v>11.541847739756159</v>
      </c>
      <c r="AP293" s="6">
        <v>18.005941911853558</v>
      </c>
      <c r="AQ293" s="6">
        <v>117.845</v>
      </c>
      <c r="AR293" s="6">
        <v>10.149228755838784</v>
      </c>
      <c r="AS293" s="6">
        <v>1.6484440558907576</v>
      </c>
      <c r="AT293" s="6">
        <v>1.9097863341011916</v>
      </c>
      <c r="AU293" s="6">
        <v>0.57209894845612108</v>
      </c>
      <c r="AV293" s="10">
        <v>0.33237143550419151</v>
      </c>
      <c r="AW293" s="13">
        <v>180.05941911853557</v>
      </c>
      <c r="AX293" s="1" t="s">
        <v>150</v>
      </c>
      <c r="AY293" s="17">
        <v>42.1117585301837</v>
      </c>
      <c r="AZ293" s="12">
        <v>0</v>
      </c>
      <c r="BA293" s="12">
        <v>0</v>
      </c>
      <c r="BB293" s="12">
        <v>100</v>
      </c>
      <c r="BC293" s="12">
        <v>0</v>
      </c>
      <c r="BD293" s="12">
        <v>100</v>
      </c>
      <c r="BE293" s="12">
        <v>0</v>
      </c>
      <c r="BF293" s="18">
        <v>1.6747076886039594</v>
      </c>
      <c r="BG293" s="18">
        <v>37.364688807746859</v>
      </c>
      <c r="BH293" s="18">
        <v>60.960603503649182</v>
      </c>
      <c r="BI293" s="15"/>
      <c r="BJ293" s="19">
        <f t="shared" ca="1" si="40"/>
        <v>0.75799905573702309</v>
      </c>
      <c r="BK293" s="18">
        <f t="shared" ca="1" si="41"/>
        <v>57.624041019181782</v>
      </c>
      <c r="BL293" s="17">
        <f t="shared" si="42"/>
        <v>1.6141194496897611</v>
      </c>
      <c r="BM293" s="17">
        <f t="shared" ca="1" si="43"/>
        <v>2.2273383112375185</v>
      </c>
      <c r="BN293" s="16">
        <f t="shared" si="44"/>
        <v>2.1627200173924952</v>
      </c>
      <c r="BO293" s="15"/>
      <c r="BP293" s="2"/>
    </row>
    <row r="294" spans="1:68" x14ac:dyDescent="0.2">
      <c r="A294">
        <v>14.05</v>
      </c>
      <c r="B294">
        <v>2.2000000000000002</v>
      </c>
      <c r="C294">
        <v>0.43156</v>
      </c>
      <c r="D294">
        <v>8.4059999999999996E-2</v>
      </c>
      <c r="E294">
        <v>-1.9140000000000001E-2</v>
      </c>
      <c r="F294">
        <v>1.6246499999999999</v>
      </c>
      <c r="G294">
        <v>1.9387000000000001</v>
      </c>
      <c r="H294" s="15"/>
      <c r="I294" s="11">
        <f t="shared" si="38"/>
        <v>46.095800524934383</v>
      </c>
      <c r="J294" s="10">
        <f t="shared" si="39"/>
        <v>-42.275800524934382</v>
      </c>
      <c r="K294" s="6">
        <v>120</v>
      </c>
      <c r="L294" s="10">
        <v>5081.8569553805801</v>
      </c>
      <c r="M294" s="10">
        <v>2522.801837270345</v>
      </c>
      <c r="N294" s="10">
        <v>19.974846894138231</v>
      </c>
      <c r="O294" s="10">
        <v>70.912077547544698</v>
      </c>
      <c r="P294" s="10">
        <v>71.127326285969957</v>
      </c>
      <c r="Q294" s="10">
        <v>1.6637116741895774</v>
      </c>
      <c r="R294" s="10">
        <v>2.3390611753077364</v>
      </c>
      <c r="S294" s="10">
        <v>14.947829057309233</v>
      </c>
      <c r="T294" s="14" t="s">
        <v>156</v>
      </c>
      <c r="U294" s="6">
        <v>7</v>
      </c>
      <c r="V294" s="14" t="s">
        <v>154</v>
      </c>
      <c r="W294" s="6">
        <v>5</v>
      </c>
      <c r="X294" s="14" t="s">
        <v>154</v>
      </c>
      <c r="Y294" s="6">
        <v>5</v>
      </c>
      <c r="Z294" s="14" t="s">
        <v>118</v>
      </c>
      <c r="AA294" s="9">
        <v>5</v>
      </c>
      <c r="AB294" s="7">
        <v>4.40747514232946</v>
      </c>
      <c r="AC294" s="6">
        <v>50.805109840917069</v>
      </c>
      <c r="AD294" s="13">
        <v>44.787415016753471</v>
      </c>
      <c r="AE294" s="8"/>
      <c r="AF294" s="6"/>
      <c r="AG294" s="6"/>
      <c r="AH294" s="6"/>
      <c r="AI294" s="6"/>
      <c r="AJ294" s="6">
        <v>33.974904086418256</v>
      </c>
      <c r="AK294" s="6">
        <v>37.922723884945647</v>
      </c>
      <c r="AL294" s="6">
        <v>40.222236188547981</v>
      </c>
      <c r="AM294" s="6">
        <v>36.334549471447744</v>
      </c>
      <c r="AN294" s="6">
        <v>23.637359182514899</v>
      </c>
      <c r="AO294" s="6">
        <v>12.035262020538545</v>
      </c>
      <c r="AP294" s="6">
        <v>17.781831571492489</v>
      </c>
      <c r="AQ294" s="6">
        <v>117.845</v>
      </c>
      <c r="AR294" s="6">
        <v>9.6359194372924364</v>
      </c>
      <c r="AS294" s="6">
        <v>1.1457873301593922</v>
      </c>
      <c r="AT294" s="6">
        <v>1.8730090495902985</v>
      </c>
      <c r="AU294" s="6">
        <v>0.56678237215934979</v>
      </c>
      <c r="AV294" s="10">
        <v>0.3287188755253671</v>
      </c>
      <c r="AW294" s="13">
        <v>177.81831571492489</v>
      </c>
      <c r="AX294" s="1" t="s">
        <v>150</v>
      </c>
      <c r="AY294" s="17">
        <v>42.275800524934397</v>
      </c>
      <c r="AZ294" s="12">
        <v>0</v>
      </c>
      <c r="BA294" s="12">
        <v>0</v>
      </c>
      <c r="BB294" s="12">
        <v>100</v>
      </c>
      <c r="BC294" s="12">
        <v>0</v>
      </c>
      <c r="BD294" s="12">
        <v>100</v>
      </c>
      <c r="BE294" s="12">
        <v>0</v>
      </c>
      <c r="BF294" s="18">
        <v>4.40747514232946</v>
      </c>
      <c r="BG294" s="18">
        <v>50.805109840917069</v>
      </c>
      <c r="BH294" s="18">
        <v>44.787415016753471</v>
      </c>
      <c r="BI294" s="15"/>
      <c r="BJ294" s="19">
        <f t="shared" ca="1" si="40"/>
        <v>0.80586677006048235</v>
      </c>
      <c r="BK294" s="18">
        <f t="shared" ca="1" si="41"/>
        <v>56.240748004193541</v>
      </c>
      <c r="BL294" s="17">
        <f t="shared" si="42"/>
        <v>2.4257166542558037</v>
      </c>
      <c r="BM294" s="17">
        <f t="shared" ca="1" si="43"/>
        <v>2.3523894042823192</v>
      </c>
      <c r="BN294" s="16">
        <f t="shared" si="44"/>
        <v>2.2859106292289422</v>
      </c>
      <c r="BO294" s="15"/>
      <c r="BP294" s="2"/>
    </row>
    <row r="295" spans="1:68" x14ac:dyDescent="0.2">
      <c r="A295">
        <v>14.1</v>
      </c>
      <c r="B295">
        <v>2.2999999999999998</v>
      </c>
      <c r="C295">
        <v>0.32935999999999999</v>
      </c>
      <c r="D295">
        <v>5.2389999999999999E-2</v>
      </c>
      <c r="E295">
        <v>-2.1409999999999998E-2</v>
      </c>
      <c r="F295">
        <v>1.623</v>
      </c>
      <c r="G295">
        <v>1.9392799999999999</v>
      </c>
      <c r="H295" s="15"/>
      <c r="I295" s="11">
        <f t="shared" si="38"/>
        <v>46.259842519685037</v>
      </c>
      <c r="J295" s="10">
        <f t="shared" si="39"/>
        <v>-42.439842519685037</v>
      </c>
      <c r="K295" s="6">
        <v>120</v>
      </c>
      <c r="L295" s="10">
        <v>5101.5419947506589</v>
      </c>
      <c r="M295" s="10">
        <v>2532.2506561679829</v>
      </c>
      <c r="N295" s="10">
        <v>20.045931758530184</v>
      </c>
      <c r="O295" s="10">
        <v>43.957734090263976</v>
      </c>
      <c r="P295" s="10">
        <v>44.16423099927448</v>
      </c>
      <c r="Q295" s="10">
        <v>1.4432432498974148</v>
      </c>
      <c r="R295" s="10">
        <v>3.2679007813384642</v>
      </c>
      <c r="S295" s="10">
        <v>14.340063125729584</v>
      </c>
      <c r="T295" s="14" t="s">
        <v>153</v>
      </c>
      <c r="U295" s="6">
        <v>5</v>
      </c>
      <c r="V295" s="14" t="s">
        <v>154</v>
      </c>
      <c r="W295" s="6">
        <v>5</v>
      </c>
      <c r="X295" s="14" t="s">
        <v>151</v>
      </c>
      <c r="Y295" s="6">
        <v>4</v>
      </c>
      <c r="Z295" s="14" t="s">
        <v>119</v>
      </c>
      <c r="AA295" s="9">
        <v>4</v>
      </c>
      <c r="AB295" s="7">
        <v>21.815157724404969</v>
      </c>
      <c r="AC295" s="6">
        <v>62.254074272103111</v>
      </c>
      <c r="AD295" s="13">
        <v>15.930768003491922</v>
      </c>
      <c r="AE295" s="8">
        <v>4416.4230999274478</v>
      </c>
      <c r="AF295" s="6">
        <v>4869.2518174227507</v>
      </c>
      <c r="AG295" s="6">
        <v>2944.2820666182988</v>
      </c>
      <c r="AH295" s="6">
        <v>0</v>
      </c>
      <c r="AI295" s="6">
        <v>3.0600684259159814</v>
      </c>
      <c r="AJ295" s="6"/>
      <c r="AK295" s="6"/>
      <c r="AL295" s="6"/>
      <c r="AM295" s="6"/>
      <c r="AN295" s="6">
        <v>21.978867045131988</v>
      </c>
      <c r="AO295" s="6">
        <v>10.830648922249409</v>
      </c>
      <c r="AP295" s="6">
        <v>22.08211549963724</v>
      </c>
      <c r="AQ295" s="6">
        <v>114.66</v>
      </c>
      <c r="AR295" s="6"/>
      <c r="AS295" s="6"/>
      <c r="AT295" s="6">
        <v>10.700241058757705</v>
      </c>
      <c r="AU295" s="6">
        <v>1</v>
      </c>
      <c r="AV295" s="10"/>
      <c r="AW295" s="13">
        <v>730.38777261341261</v>
      </c>
      <c r="AX295" s="1" t="s">
        <v>150</v>
      </c>
      <c r="AY295" s="17">
        <v>42.439842519685001</v>
      </c>
      <c r="AZ295" s="12">
        <v>0</v>
      </c>
      <c r="BA295" s="12">
        <v>100</v>
      </c>
      <c r="BB295" s="12">
        <v>0</v>
      </c>
      <c r="BC295" s="12">
        <v>0</v>
      </c>
      <c r="BD295" s="12">
        <v>100</v>
      </c>
      <c r="BE295" s="12">
        <v>0</v>
      </c>
      <c r="BF295" s="18">
        <v>21.815157724404969</v>
      </c>
      <c r="BG295" s="18">
        <v>62.254074272103111</v>
      </c>
      <c r="BH295" s="18">
        <v>15.930768003491922</v>
      </c>
      <c r="BI295" s="15"/>
      <c r="BJ295" s="19">
        <f t="shared" ca="1" si="40"/>
        <v>0.90961387773764701</v>
      </c>
      <c r="BK295" s="18">
        <f t="shared" ca="1" si="41"/>
        <v>33.398910712695567</v>
      </c>
      <c r="BL295" s="17">
        <f t="shared" si="42"/>
        <v>3.4682125683169538</v>
      </c>
      <c r="BM295" s="17">
        <f t="shared" ca="1" si="43"/>
        <v>2.6241055717462944</v>
      </c>
      <c r="BN295" s="16">
        <f t="shared" si="44"/>
        <v>2.5359532239164633</v>
      </c>
      <c r="BO295" s="15"/>
      <c r="BP295" s="2"/>
    </row>
    <row r="296" spans="1:68" x14ac:dyDescent="0.2">
      <c r="A296">
        <v>14.15</v>
      </c>
      <c r="B296">
        <v>2.2000000000000002</v>
      </c>
      <c r="C296">
        <v>0.30164000000000002</v>
      </c>
      <c r="D296">
        <v>5.3220000000000003E-2</v>
      </c>
      <c r="E296">
        <v>-5.8999999999999999E-3</v>
      </c>
      <c r="F296">
        <v>1.62323</v>
      </c>
      <c r="G296">
        <v>1.94055</v>
      </c>
      <c r="H296" s="15"/>
      <c r="I296" s="11">
        <f t="shared" si="38"/>
        <v>46.423884514435692</v>
      </c>
      <c r="J296" s="10">
        <f t="shared" si="39"/>
        <v>-42.603884514435691</v>
      </c>
      <c r="K296" s="6">
        <v>120</v>
      </c>
      <c r="L296" s="10">
        <v>5121.2270341207377</v>
      </c>
      <c r="M296" s="10">
        <v>2541.6994750656204</v>
      </c>
      <c r="N296" s="10">
        <v>20.117016622922133</v>
      </c>
      <c r="O296" s="10">
        <v>36.646829974453595</v>
      </c>
      <c r="P296" s="10">
        <v>36.913124625412436</v>
      </c>
      <c r="Q296" s="10">
        <v>1.4490212351251539</v>
      </c>
      <c r="R296" s="10">
        <v>3.925490594008374</v>
      </c>
      <c r="S296" s="10">
        <v>18.492684094364122</v>
      </c>
      <c r="T296" s="14" t="s">
        <v>153</v>
      </c>
      <c r="U296" s="6">
        <v>5</v>
      </c>
      <c r="V296" s="14" t="s">
        <v>151</v>
      </c>
      <c r="W296" s="6">
        <v>4</v>
      </c>
      <c r="X296" s="14" t="s">
        <v>151</v>
      </c>
      <c r="Y296" s="6">
        <v>4</v>
      </c>
      <c r="Z296" s="14" t="s">
        <v>119</v>
      </c>
      <c r="AA296" s="9">
        <v>4</v>
      </c>
      <c r="AB296" s="7">
        <v>40.922152028839044</v>
      </c>
      <c r="AC296" s="6">
        <v>52.620574936407984</v>
      </c>
      <c r="AD296" s="13">
        <v>6.4572730347529745</v>
      </c>
      <c r="AE296" s="8">
        <v>3691.3124625412433</v>
      </c>
      <c r="AF296" s="6">
        <v>4015.0225358289754</v>
      </c>
      <c r="AG296" s="6">
        <v>2460.8749750274956</v>
      </c>
      <c r="AH296" s="6">
        <v>0</v>
      </c>
      <c r="AI296" s="6">
        <v>2.5474522892153613</v>
      </c>
      <c r="AJ296" s="6"/>
      <c r="AK296" s="6"/>
      <c r="AL296" s="6"/>
      <c r="AM296" s="6"/>
      <c r="AN296" s="6">
        <v>18.323414987226798</v>
      </c>
      <c r="AO296" s="6">
        <v>9.5639251777119334</v>
      </c>
      <c r="AP296" s="6">
        <v>18.456562312706218</v>
      </c>
      <c r="AQ296" s="6">
        <v>114.66</v>
      </c>
      <c r="AR296" s="6"/>
      <c r="AS296" s="6"/>
      <c r="AT296" s="6">
        <v>8.6994023367356608</v>
      </c>
      <c r="AU296" s="6">
        <v>1</v>
      </c>
      <c r="AV296" s="10"/>
      <c r="AW296" s="13">
        <v>602.25338037434631</v>
      </c>
      <c r="AX296" s="1" t="s">
        <v>150</v>
      </c>
      <c r="AY296" s="17">
        <v>42.603884514435698</v>
      </c>
      <c r="AZ296" s="12">
        <v>0</v>
      </c>
      <c r="BA296" s="12">
        <v>100</v>
      </c>
      <c r="BB296" s="12">
        <v>0</v>
      </c>
      <c r="BC296" s="12">
        <v>0</v>
      </c>
      <c r="BD296" s="12">
        <v>100</v>
      </c>
      <c r="BE296" s="12">
        <v>0</v>
      </c>
      <c r="BF296" s="18">
        <v>40.922152028839044</v>
      </c>
      <c r="BG296" s="18">
        <v>52.620574936407984</v>
      </c>
      <c r="BH296" s="18">
        <v>6.4572730347529745</v>
      </c>
      <c r="BI296" s="15"/>
      <c r="BJ296" s="19">
        <f t="shared" ca="1" si="40"/>
        <v>0.95655596693706924</v>
      </c>
      <c r="BK296" s="18">
        <f t="shared" ca="1" si="41"/>
        <v>27.245022338725313</v>
      </c>
      <c r="BL296" s="17">
        <f t="shared" si="42"/>
        <v>4.2180940733990644</v>
      </c>
      <c r="BM296" s="17">
        <f t="shared" ca="1" si="43"/>
        <v>2.7467272025232816</v>
      </c>
      <c r="BN296" s="16">
        <f t="shared" si="44"/>
        <v>2.6472395929048962</v>
      </c>
      <c r="BO296" s="15"/>
      <c r="BP296" s="2"/>
    </row>
    <row r="297" spans="1:68" x14ac:dyDescent="0.2">
      <c r="A297">
        <v>14.2</v>
      </c>
      <c r="B297">
        <v>2.2999999999999998</v>
      </c>
      <c r="C297">
        <v>0.29553000000000001</v>
      </c>
      <c r="D297">
        <v>3.9640000000000002E-2</v>
      </c>
      <c r="E297">
        <v>-2.7799999999999999E-3</v>
      </c>
      <c r="F297">
        <v>1.6213</v>
      </c>
      <c r="G297">
        <v>1.94008</v>
      </c>
      <c r="H297" s="15"/>
      <c r="I297" s="11">
        <f t="shared" si="38"/>
        <v>46.587926509186346</v>
      </c>
      <c r="J297" s="10">
        <f t="shared" si="39"/>
        <v>-42.767926509186346</v>
      </c>
      <c r="K297" s="6">
        <v>120</v>
      </c>
      <c r="L297" s="10">
        <v>5140.9120734908165</v>
      </c>
      <c r="M297" s="10">
        <v>2551.1482939632579</v>
      </c>
      <c r="N297" s="10">
        <v>20.188101487314086</v>
      </c>
      <c r="O297" s="10">
        <v>35.035371671870564</v>
      </c>
      <c r="P297" s="10">
        <v>35.313695268985356</v>
      </c>
      <c r="Q297" s="10">
        <v>1.3544850430857613</v>
      </c>
      <c r="R297" s="10">
        <v>3.8355800285657242</v>
      </c>
      <c r="S297" s="10">
        <v>19.328027577416329</v>
      </c>
      <c r="T297" s="14" t="s">
        <v>153</v>
      </c>
      <c r="U297" s="6">
        <v>5</v>
      </c>
      <c r="V297" s="14" t="s">
        <v>151</v>
      </c>
      <c r="W297" s="6">
        <v>4</v>
      </c>
      <c r="X297" s="14" t="s">
        <v>151</v>
      </c>
      <c r="Y297" s="6">
        <v>4</v>
      </c>
      <c r="Z297" s="14" t="s">
        <v>119</v>
      </c>
      <c r="AA297" s="9">
        <v>4</v>
      </c>
      <c r="AB297" s="7">
        <v>40.029279720286375</v>
      </c>
      <c r="AC297" s="6">
        <v>53.255025736352131</v>
      </c>
      <c r="AD297" s="13">
        <v>6.7156945433614919</v>
      </c>
      <c r="AE297" s="8">
        <v>3531.3695268985357</v>
      </c>
      <c r="AF297" s="6">
        <v>3825.6964327569622</v>
      </c>
      <c r="AG297" s="6">
        <v>2354.2463512656905</v>
      </c>
      <c r="AH297" s="6">
        <v>0</v>
      </c>
      <c r="AI297" s="6">
        <v>2.6071676058182516</v>
      </c>
      <c r="AJ297" s="6"/>
      <c r="AK297" s="6"/>
      <c r="AL297" s="6"/>
      <c r="AM297" s="6"/>
      <c r="AN297" s="6">
        <v>17.517685835935282</v>
      </c>
      <c r="AO297" s="6">
        <v>9.1942389046587021</v>
      </c>
      <c r="AP297" s="6">
        <v>17.656847634492678</v>
      </c>
      <c r="AQ297" s="6">
        <v>114.66</v>
      </c>
      <c r="AR297" s="6"/>
      <c r="AS297" s="6"/>
      <c r="AT297" s="6">
        <v>8.2324690241424996</v>
      </c>
      <c r="AU297" s="6">
        <v>1</v>
      </c>
      <c r="AV297" s="10"/>
      <c r="AW297" s="13">
        <v>573.85446491354435</v>
      </c>
      <c r="AX297" s="1" t="s">
        <v>150</v>
      </c>
      <c r="AY297" s="17">
        <v>42.767926509186303</v>
      </c>
      <c r="AZ297" s="12">
        <v>0</v>
      </c>
      <c r="BA297" s="12">
        <v>100</v>
      </c>
      <c r="BB297" s="12">
        <v>0</v>
      </c>
      <c r="BC297" s="12">
        <v>0</v>
      </c>
      <c r="BD297" s="12">
        <v>100</v>
      </c>
      <c r="BE297" s="12">
        <v>0</v>
      </c>
      <c r="BF297" s="18">
        <v>40.029279720286375</v>
      </c>
      <c r="BG297" s="18">
        <v>53.255025736352131</v>
      </c>
      <c r="BH297" s="18">
        <v>6.7156945433614919</v>
      </c>
      <c r="BI297" s="15"/>
      <c r="BJ297" s="19">
        <f t="shared" ca="1" si="40"/>
        <v>0.96106336547445914</v>
      </c>
      <c r="BK297" s="18">
        <f t="shared" ca="1" si="41"/>
        <v>25.855112513577108</v>
      </c>
      <c r="BL297" s="17">
        <f t="shared" si="42"/>
        <v>4.1366861521510545</v>
      </c>
      <c r="BM297" s="17">
        <f t="shared" ca="1" si="43"/>
        <v>2.7579716924550399</v>
      </c>
      <c r="BN297" s="16">
        <f t="shared" si="44"/>
        <v>2.6544355215751758</v>
      </c>
      <c r="BO297" s="15"/>
      <c r="BP297" s="2"/>
    </row>
    <row r="298" spans="1:68" x14ac:dyDescent="0.2">
      <c r="A298">
        <v>14.25</v>
      </c>
      <c r="B298">
        <v>2.4</v>
      </c>
      <c r="C298">
        <v>0.26677000000000001</v>
      </c>
      <c r="D298">
        <v>1.8939999999999999E-2</v>
      </c>
      <c r="E298">
        <v>2.7E-4</v>
      </c>
      <c r="F298">
        <v>1.6227799999999999</v>
      </c>
      <c r="G298">
        <v>1.9418500000000001</v>
      </c>
      <c r="H298" s="15"/>
      <c r="I298" s="11">
        <f t="shared" si="38"/>
        <v>46.751968503937007</v>
      </c>
      <c r="J298" s="10">
        <f t="shared" si="39"/>
        <v>-42.931968503937007</v>
      </c>
      <c r="K298" s="6">
        <v>120</v>
      </c>
      <c r="L298" s="10">
        <v>5160.5971128608962</v>
      </c>
      <c r="M298" s="10">
        <v>2560.5971128608958</v>
      </c>
      <c r="N298" s="10">
        <v>20.259186351706035</v>
      </c>
      <c r="O298" s="10">
        <v>27.450176781152425</v>
      </c>
      <c r="P298" s="10">
        <v>27.740259444220957</v>
      </c>
      <c r="Q298" s="10">
        <v>1.210383483791547</v>
      </c>
      <c r="R298" s="10">
        <v>4.363273841130936</v>
      </c>
      <c r="S298" s="10">
        <v>20.144629379759035</v>
      </c>
      <c r="T298" s="14" t="s">
        <v>153</v>
      </c>
      <c r="U298" s="6">
        <v>4</v>
      </c>
      <c r="V298" s="14" t="s">
        <v>151</v>
      </c>
      <c r="W298" s="6">
        <v>4</v>
      </c>
      <c r="X298" s="14" t="s">
        <v>151</v>
      </c>
      <c r="Y298" s="6">
        <v>4</v>
      </c>
      <c r="Z298" s="14" t="s">
        <v>33</v>
      </c>
      <c r="AA298" s="9">
        <v>3</v>
      </c>
      <c r="AB298" s="7">
        <v>61.100336210268225</v>
      </c>
      <c r="AC298" s="6">
        <v>35.792462703889512</v>
      </c>
      <c r="AD298" s="13">
        <v>3.1072010858422567</v>
      </c>
      <c r="AE298" s="8">
        <v>2774.0259444220956</v>
      </c>
      <c r="AF298" s="6">
        <v>2933.5460392923219</v>
      </c>
      <c r="AG298" s="6">
        <v>1849.3506296147307</v>
      </c>
      <c r="AH298" s="6">
        <v>0</v>
      </c>
      <c r="AI298" s="6">
        <v>2.2918570697382719</v>
      </c>
      <c r="AJ298" s="6"/>
      <c r="AK298" s="6"/>
      <c r="AL298" s="6"/>
      <c r="AM298" s="6"/>
      <c r="AN298" s="6">
        <v>18.300117854101618</v>
      </c>
      <c r="AO298" s="6">
        <v>7.687238954421808</v>
      </c>
      <c r="AP298" s="6">
        <v>13.945454407303114</v>
      </c>
      <c r="AQ298" s="6">
        <v>114.66</v>
      </c>
      <c r="AR298" s="6"/>
      <c r="AS298" s="6"/>
      <c r="AT298" s="6">
        <v>6.2018581756813473</v>
      </c>
      <c r="AU298" s="6">
        <v>1</v>
      </c>
      <c r="AV298" s="10"/>
      <c r="AW298" s="13">
        <v>440.03190589384826</v>
      </c>
      <c r="AX298" s="1" t="s">
        <v>150</v>
      </c>
      <c r="AY298" s="17">
        <v>42.931968503937</v>
      </c>
      <c r="AZ298" s="12">
        <v>100</v>
      </c>
      <c r="BA298" s="12">
        <v>0</v>
      </c>
      <c r="BB298" s="12">
        <v>0</v>
      </c>
      <c r="BC298" s="12">
        <v>100</v>
      </c>
      <c r="BD298" s="12">
        <v>0</v>
      </c>
      <c r="BE298" s="12">
        <v>0</v>
      </c>
      <c r="BF298" s="18">
        <v>61.100336210268225</v>
      </c>
      <c r="BG298" s="18">
        <v>35.792462703889512</v>
      </c>
      <c r="BH298" s="18">
        <v>3.1072010858422567</v>
      </c>
      <c r="BI298" s="15"/>
      <c r="BJ298" s="19">
        <f t="shared" ca="1" si="40"/>
        <v>1</v>
      </c>
      <c r="BK298" s="18">
        <f t="shared" ca="1" si="41"/>
        <v>19.651635754349396</v>
      </c>
      <c r="BL298" s="17">
        <f t="shared" si="42"/>
        <v>4.8107526446073114</v>
      </c>
      <c r="BM298" s="17">
        <f t="shared" ca="1" si="43"/>
        <v>2.8906759754257574</v>
      </c>
      <c r="BN298" s="16">
        <f t="shared" si="44"/>
        <v>2.7695501739491735</v>
      </c>
      <c r="BO298" s="15"/>
      <c r="BP298" s="2"/>
    </row>
    <row r="299" spans="1:68" x14ac:dyDescent="0.2">
      <c r="A299">
        <v>14.3</v>
      </c>
      <c r="B299">
        <v>2.2999999999999998</v>
      </c>
      <c r="C299">
        <v>0.30199999999999999</v>
      </c>
      <c r="D299">
        <v>9.2399999999999999E-3</v>
      </c>
      <c r="E299">
        <v>4.5700000000000003E-3</v>
      </c>
      <c r="F299">
        <v>1.61903</v>
      </c>
      <c r="G299">
        <v>1.9410499999999999</v>
      </c>
      <c r="H299" s="15"/>
      <c r="I299" s="11">
        <f t="shared" si="38"/>
        <v>46.916010498687662</v>
      </c>
      <c r="J299" s="10">
        <f t="shared" si="39"/>
        <v>-43.096010498687662</v>
      </c>
      <c r="K299" s="6">
        <v>120</v>
      </c>
      <c r="L299" s="10">
        <v>5180.282152230975</v>
      </c>
      <c r="M299" s="10">
        <v>2570.0459317585337</v>
      </c>
      <c r="N299" s="10">
        <v>20.330271216097984</v>
      </c>
      <c r="O299" s="10">
        <v>36.741776781152417</v>
      </c>
      <c r="P299" s="10">
        <v>37.048437799499986</v>
      </c>
      <c r="Q299" s="10">
        <v>1.1428576323348381</v>
      </c>
      <c r="R299" s="10">
        <v>3.0847660528084733</v>
      </c>
      <c r="S299" s="10">
        <v>21.295904051914324</v>
      </c>
      <c r="T299" s="14" t="s">
        <v>153</v>
      </c>
      <c r="U299" s="6">
        <v>5</v>
      </c>
      <c r="V299" s="14" t="s">
        <v>154</v>
      </c>
      <c r="W299" s="6">
        <v>5</v>
      </c>
      <c r="X299" s="14" t="s">
        <v>151</v>
      </c>
      <c r="Y299" s="6">
        <v>4</v>
      </c>
      <c r="Z299" s="14" t="s">
        <v>119</v>
      </c>
      <c r="AA299" s="9">
        <v>4</v>
      </c>
      <c r="AB299" s="7">
        <v>22.65829314227571</v>
      </c>
      <c r="AC299" s="6">
        <v>62.07096202829937</v>
      </c>
      <c r="AD299" s="13">
        <v>15.27074482942492</v>
      </c>
      <c r="AE299" s="8">
        <v>3704.8437799499989</v>
      </c>
      <c r="AF299" s="6">
        <v>4027.4679023033796</v>
      </c>
      <c r="AG299" s="6">
        <v>2469.8958532999991</v>
      </c>
      <c r="AH299" s="6">
        <v>19.864446908221851</v>
      </c>
      <c r="AI299" s="6">
        <v>3.2417369190430727</v>
      </c>
      <c r="AJ299" s="6"/>
      <c r="AK299" s="6"/>
      <c r="AL299" s="6"/>
      <c r="AM299" s="6"/>
      <c r="AN299" s="6">
        <v>18.370888390576209</v>
      </c>
      <c r="AO299" s="6">
        <v>9.2997020080294384</v>
      </c>
      <c r="AP299" s="6">
        <v>18.524218899749993</v>
      </c>
      <c r="AQ299" s="6">
        <v>114.66</v>
      </c>
      <c r="AR299" s="6"/>
      <c r="AS299" s="6"/>
      <c r="AT299" s="6">
        <v>8.612441044509783</v>
      </c>
      <c r="AU299" s="6">
        <v>1</v>
      </c>
      <c r="AV299" s="10"/>
      <c r="AW299" s="13">
        <v>604.12018534550691</v>
      </c>
      <c r="AX299" s="1" t="s">
        <v>150</v>
      </c>
      <c r="AY299" s="17">
        <v>43.096010498687697</v>
      </c>
      <c r="AZ299" s="12">
        <v>0</v>
      </c>
      <c r="BA299" s="12">
        <v>100</v>
      </c>
      <c r="BB299" s="12">
        <v>0</v>
      </c>
      <c r="BC299" s="12">
        <v>0</v>
      </c>
      <c r="BD299" s="12">
        <v>100</v>
      </c>
      <c r="BE299" s="12">
        <v>0</v>
      </c>
      <c r="BF299" s="18">
        <v>22.65829314227571</v>
      </c>
      <c r="BG299" s="18">
        <v>62.07096202829937</v>
      </c>
      <c r="BH299" s="18">
        <v>15.27074482942492</v>
      </c>
      <c r="BI299" s="15"/>
      <c r="BJ299" s="19">
        <f t="shared" ca="1" si="40"/>
        <v>0.93126216268378659</v>
      </c>
      <c r="BK299" s="18">
        <f t="shared" ca="1" si="41"/>
        <v>27.172509267532064</v>
      </c>
      <c r="BL299" s="17">
        <f t="shared" si="42"/>
        <v>3.3166399416348935</v>
      </c>
      <c r="BM299" s="17">
        <f t="shared" ca="1" si="43"/>
        <v>2.678581407579836</v>
      </c>
      <c r="BN299" s="16">
        <f t="shared" si="44"/>
        <v>2.5754575257232233</v>
      </c>
      <c r="BO299" s="15"/>
      <c r="BP299" s="2"/>
    </row>
    <row r="300" spans="1:68" x14ac:dyDescent="0.2">
      <c r="A300">
        <v>14.35</v>
      </c>
      <c r="B300">
        <v>2.2999999999999998</v>
      </c>
      <c r="C300">
        <v>0.27101999999999998</v>
      </c>
      <c r="D300">
        <v>4.7600000000000003E-3</v>
      </c>
      <c r="E300">
        <v>7.9000000000000001E-4</v>
      </c>
      <c r="F300">
        <v>1.6162300000000001</v>
      </c>
      <c r="G300">
        <v>1.94133</v>
      </c>
      <c r="H300" s="15"/>
      <c r="I300" s="11">
        <f t="shared" si="38"/>
        <v>47.080052493438316</v>
      </c>
      <c r="J300" s="10">
        <f t="shared" si="39"/>
        <v>-43.260052493438316</v>
      </c>
      <c r="K300" s="6">
        <v>120</v>
      </c>
      <c r="L300" s="10">
        <v>5199.9671916010539</v>
      </c>
      <c r="M300" s="10">
        <v>2579.4947506561712</v>
      </c>
      <c r="N300" s="10">
        <v>20.401356080489936</v>
      </c>
      <c r="O300" s="10">
        <v>28.571076582458126</v>
      </c>
      <c r="P300" s="10">
        <v>28.863164069885983</v>
      </c>
      <c r="Q300" s="10">
        <v>1.1116704349610176</v>
      </c>
      <c r="R300" s="10">
        <v>3.8515196472200524</v>
      </c>
      <c r="S300" s="10">
        <v>20.283853293601069</v>
      </c>
      <c r="T300" s="14" t="s">
        <v>153</v>
      </c>
      <c r="U300" s="6">
        <v>5</v>
      </c>
      <c r="V300" s="14" t="s">
        <v>151</v>
      </c>
      <c r="W300" s="6">
        <v>4</v>
      </c>
      <c r="X300" s="14" t="s">
        <v>151</v>
      </c>
      <c r="Y300" s="6">
        <v>4</v>
      </c>
      <c r="Z300" s="14" t="s">
        <v>119</v>
      </c>
      <c r="AA300" s="9">
        <v>4</v>
      </c>
      <c r="AB300" s="7">
        <v>46.447168500437513</v>
      </c>
      <c r="AC300" s="6">
        <v>48.436101309672132</v>
      </c>
      <c r="AD300" s="13">
        <v>5.1167301898903563</v>
      </c>
      <c r="AE300" s="8">
        <v>2886.3164069885979</v>
      </c>
      <c r="AF300" s="6">
        <v>3063.3365788564333</v>
      </c>
      <c r="AG300" s="6">
        <v>1924.2109379923991</v>
      </c>
      <c r="AH300" s="6">
        <v>0</v>
      </c>
      <c r="AI300" s="6">
        <v>2.5963777718796774</v>
      </c>
      <c r="AJ300" s="6"/>
      <c r="AK300" s="6"/>
      <c r="AL300" s="6"/>
      <c r="AM300" s="6"/>
      <c r="AN300" s="6">
        <v>14.285538291229063</v>
      </c>
      <c r="AO300" s="6">
        <v>7.8087699053340343</v>
      </c>
      <c r="AP300" s="6">
        <v>14.469476565946792</v>
      </c>
      <c r="AQ300" s="6">
        <v>114.66</v>
      </c>
      <c r="AR300" s="6"/>
      <c r="AS300" s="6"/>
      <c r="AT300" s="6">
        <v>6.4333671627403453</v>
      </c>
      <c r="AU300" s="6">
        <v>1</v>
      </c>
      <c r="AV300" s="10"/>
      <c r="AW300" s="13">
        <v>459.500486828465</v>
      </c>
      <c r="AX300" s="1" t="s">
        <v>150</v>
      </c>
      <c r="AY300" s="17">
        <v>43.260052493438302</v>
      </c>
      <c r="AZ300" s="12">
        <v>0</v>
      </c>
      <c r="BA300" s="12">
        <v>100</v>
      </c>
      <c r="BB300" s="12">
        <v>0</v>
      </c>
      <c r="BC300" s="12">
        <v>0</v>
      </c>
      <c r="BD300" s="12">
        <v>100</v>
      </c>
      <c r="BE300" s="12">
        <v>0</v>
      </c>
      <c r="BF300" s="18">
        <v>46.447168500437513</v>
      </c>
      <c r="BG300" s="18">
        <v>48.436101309672132</v>
      </c>
      <c r="BH300" s="18">
        <v>5.1167301898903563</v>
      </c>
      <c r="BI300" s="15"/>
      <c r="BJ300" s="19">
        <f t="shared" ca="1" si="40"/>
        <v>0.9938422257406232</v>
      </c>
      <c r="BK300" s="18">
        <f t="shared" ca="1" si="41"/>
        <v>20.387656143498422</v>
      </c>
      <c r="BL300" s="17">
        <f t="shared" si="42"/>
        <v>4.2328096403172903</v>
      </c>
      <c r="BM300" s="17">
        <f t="shared" ca="1" si="43"/>
        <v>2.8422475891636854</v>
      </c>
      <c r="BN300" s="16">
        <f t="shared" si="44"/>
        <v>2.7205472591431796</v>
      </c>
      <c r="BO300" s="15"/>
      <c r="BP300" s="2"/>
    </row>
    <row r="301" spans="1:68" x14ac:dyDescent="0.2">
      <c r="A301">
        <v>14.4</v>
      </c>
      <c r="B301">
        <v>2.2999999999999998</v>
      </c>
      <c r="C301">
        <v>0.31555</v>
      </c>
      <c r="D301">
        <v>-3.5100000000000001E-3</v>
      </c>
      <c r="E301">
        <v>5.8399999999999997E-3</v>
      </c>
      <c r="F301">
        <v>1.61348</v>
      </c>
      <c r="G301">
        <v>1.9392499999999999</v>
      </c>
      <c r="H301" s="15"/>
      <c r="I301" s="11">
        <f t="shared" si="38"/>
        <v>47.244094488188978</v>
      </c>
      <c r="J301" s="10">
        <f t="shared" si="39"/>
        <v>-43.424094488188977</v>
      </c>
      <c r="K301" s="6">
        <v>120</v>
      </c>
      <c r="L301" s="10">
        <v>5219.6522309711336</v>
      </c>
      <c r="M301" s="10">
        <v>2588.9435695538091</v>
      </c>
      <c r="N301" s="10">
        <v>20.472440944881889</v>
      </c>
      <c r="O301" s="10">
        <v>40.315469088844729</v>
      </c>
      <c r="P301" s="10">
        <v>40.627026505146802</v>
      </c>
      <c r="Q301" s="10">
        <v>1.0540994255231844</v>
      </c>
      <c r="R301" s="10">
        <v>2.5945768524054955</v>
      </c>
      <c r="S301" s="10">
        <v>21.635931687643907</v>
      </c>
      <c r="T301" s="14" t="s">
        <v>34</v>
      </c>
      <c r="U301" s="6">
        <v>6</v>
      </c>
      <c r="V301" s="14" t="s">
        <v>154</v>
      </c>
      <c r="W301" s="6">
        <v>5</v>
      </c>
      <c r="X301" s="14" t="s">
        <v>154</v>
      </c>
      <c r="Y301" s="6">
        <v>5</v>
      </c>
      <c r="Z301" s="14" t="s">
        <v>118</v>
      </c>
      <c r="AA301" s="9">
        <v>5</v>
      </c>
      <c r="AB301" s="7">
        <v>13.222059338257196</v>
      </c>
      <c r="AC301" s="6">
        <v>61.718390781834287</v>
      </c>
      <c r="AD301" s="13">
        <v>25.059549879908516</v>
      </c>
      <c r="AE301" s="8">
        <v>4062.70265051468</v>
      </c>
      <c r="AF301" s="6">
        <v>4446.1624512771132</v>
      </c>
      <c r="AG301" s="6">
        <v>2708.4684336764535</v>
      </c>
      <c r="AH301" s="6">
        <v>23.934666708247235</v>
      </c>
      <c r="AI301" s="6">
        <v>3.8541930221603402</v>
      </c>
      <c r="AJ301" s="6"/>
      <c r="AK301" s="6"/>
      <c r="AL301" s="6"/>
      <c r="AM301" s="6"/>
      <c r="AN301" s="6">
        <v>16.126187635537892</v>
      </c>
      <c r="AO301" s="6">
        <v>9.8356123217768534</v>
      </c>
      <c r="AP301" s="6">
        <v>20.313513252573401</v>
      </c>
      <c r="AQ301" s="6">
        <v>114.66</v>
      </c>
      <c r="AR301" s="6"/>
      <c r="AS301" s="6"/>
      <c r="AT301" s="6">
        <v>9.4714778894749507</v>
      </c>
      <c r="AU301" s="6">
        <v>1</v>
      </c>
      <c r="AV301" s="10"/>
      <c r="AW301" s="13">
        <v>666.92436769156689</v>
      </c>
      <c r="AX301" s="1" t="s">
        <v>150</v>
      </c>
      <c r="AY301" s="17">
        <v>43.424094488188999</v>
      </c>
      <c r="AZ301" s="12">
        <v>0</v>
      </c>
      <c r="BA301" s="12">
        <v>100</v>
      </c>
      <c r="BB301" s="12">
        <v>0</v>
      </c>
      <c r="BC301" s="12">
        <v>0</v>
      </c>
      <c r="BD301" s="12">
        <v>100</v>
      </c>
      <c r="BE301" s="12">
        <v>0</v>
      </c>
      <c r="BF301" s="18">
        <v>13.222059338257196</v>
      </c>
      <c r="BG301" s="18">
        <v>61.718390781834287</v>
      </c>
      <c r="BH301" s="18">
        <v>25.059549879908516</v>
      </c>
      <c r="BI301" s="15"/>
      <c r="BJ301" s="19">
        <f t="shared" ca="1" si="40"/>
        <v>0.90023673091881939</v>
      </c>
      <c r="BK301" s="18">
        <f t="shared" ca="1" si="41"/>
        <v>29.960266389882552</v>
      </c>
      <c r="BL301" s="17">
        <f t="shared" si="42"/>
        <v>2.7726908207839691</v>
      </c>
      <c r="BM301" s="17">
        <f t="shared" ca="1" si="43"/>
        <v>2.5959779232970348</v>
      </c>
      <c r="BN301" s="16">
        <f t="shared" si="44"/>
        <v>2.4958006927573688</v>
      </c>
      <c r="BO301" s="15"/>
      <c r="BP301" s="2"/>
    </row>
    <row r="302" spans="1:68" x14ac:dyDescent="0.2">
      <c r="A302">
        <v>14.45</v>
      </c>
      <c r="B302">
        <v>2.2999999999999998</v>
      </c>
      <c r="C302">
        <v>0.28887000000000002</v>
      </c>
      <c r="D302">
        <v>1.9650000000000001E-2</v>
      </c>
      <c r="E302">
        <v>-3.3E-4</v>
      </c>
      <c r="F302">
        <v>1.6113999999999999</v>
      </c>
      <c r="G302">
        <v>1.93828</v>
      </c>
      <c r="H302" s="15"/>
      <c r="I302" s="11">
        <f t="shared" si="38"/>
        <v>47.408136482939625</v>
      </c>
      <c r="J302" s="10">
        <f t="shared" si="39"/>
        <v>-43.588136482939625</v>
      </c>
      <c r="K302" s="6">
        <v>120</v>
      </c>
      <c r="L302" s="10">
        <v>5239.3372703412115</v>
      </c>
      <c r="M302" s="10">
        <v>2598.3923884514465</v>
      </c>
      <c r="N302" s="10">
        <v>20.543525809273838</v>
      </c>
      <c r="O302" s="10">
        <v>33.278855747942103</v>
      </c>
      <c r="P302" s="10">
        <v>33.566625152134492</v>
      </c>
      <c r="Q302" s="10">
        <v>1.2153260976610587</v>
      </c>
      <c r="R302" s="10">
        <v>3.6206383339189414</v>
      </c>
      <c r="S302" s="10">
        <v>19.983986402248995</v>
      </c>
      <c r="T302" s="14" t="s">
        <v>153</v>
      </c>
      <c r="U302" s="6">
        <v>5</v>
      </c>
      <c r="V302" s="14" t="s">
        <v>151</v>
      </c>
      <c r="W302" s="6">
        <v>4</v>
      </c>
      <c r="X302" s="14" t="s">
        <v>151</v>
      </c>
      <c r="Y302" s="6">
        <v>4</v>
      </c>
      <c r="Z302" s="14" t="s">
        <v>119</v>
      </c>
      <c r="AA302" s="9">
        <v>4</v>
      </c>
      <c r="AB302" s="7">
        <v>36.363975902462073</v>
      </c>
      <c r="AC302" s="6">
        <v>55.716449788955153</v>
      </c>
      <c r="AD302" s="13">
        <v>7.9195743085827743</v>
      </c>
      <c r="AE302" s="8">
        <v>3356.6625152134488</v>
      </c>
      <c r="AF302" s="6">
        <v>3614.3690544891897</v>
      </c>
      <c r="AG302" s="6">
        <v>2237.7750101422994</v>
      </c>
      <c r="AH302" s="6">
        <v>0</v>
      </c>
      <c r="AI302" s="6">
        <v>2.7619439109169748</v>
      </c>
      <c r="AJ302" s="6"/>
      <c r="AK302" s="6"/>
      <c r="AL302" s="6"/>
      <c r="AM302" s="6"/>
      <c r="AN302" s="6">
        <v>16.639427873971051</v>
      </c>
      <c r="AO302" s="6">
        <v>8.775816976990134</v>
      </c>
      <c r="AP302" s="6">
        <v>16.783312576067246</v>
      </c>
      <c r="AQ302" s="6">
        <v>114.66</v>
      </c>
      <c r="AR302" s="6"/>
      <c r="AS302" s="6"/>
      <c r="AT302" s="6">
        <v>7.5870760610156545</v>
      </c>
      <c r="AU302" s="6">
        <v>1</v>
      </c>
      <c r="AV302" s="10"/>
      <c r="AW302" s="13">
        <v>542.15535817337854</v>
      </c>
      <c r="AX302" s="1" t="s">
        <v>150</v>
      </c>
      <c r="AY302" s="17">
        <v>43.588136482939603</v>
      </c>
      <c r="AZ302" s="12">
        <v>0</v>
      </c>
      <c r="BA302" s="12">
        <v>100</v>
      </c>
      <c r="BB302" s="12">
        <v>0</v>
      </c>
      <c r="BC302" s="12">
        <v>0</v>
      </c>
      <c r="BD302" s="12">
        <v>100</v>
      </c>
      <c r="BE302" s="12">
        <v>0</v>
      </c>
      <c r="BF302" s="18">
        <v>36.363975902462073</v>
      </c>
      <c r="BG302" s="18">
        <v>55.716449788955153</v>
      </c>
      <c r="BH302" s="18">
        <v>7.9195743085827743</v>
      </c>
      <c r="BI302" s="15"/>
      <c r="BJ302" s="19">
        <f t="shared" ca="1" si="40"/>
        <v>0.96581410060045425</v>
      </c>
      <c r="BK302" s="18">
        <f t="shared" ca="1" si="41"/>
        <v>23.986350441243566</v>
      </c>
      <c r="BL302" s="17">
        <f t="shared" si="42"/>
        <v>3.9271263944642358</v>
      </c>
      <c r="BM302" s="17">
        <f t="shared" ca="1" si="43"/>
        <v>2.7675110514026642</v>
      </c>
      <c r="BN302" s="16">
        <f t="shared" si="44"/>
        <v>2.6537908376813566</v>
      </c>
      <c r="BO302" s="15"/>
      <c r="BP302" s="2"/>
    </row>
    <row r="303" spans="1:68" x14ac:dyDescent="0.2">
      <c r="A303">
        <v>14.5</v>
      </c>
      <c r="B303">
        <v>2.2999999999999998</v>
      </c>
      <c r="C303">
        <v>0.27948000000000001</v>
      </c>
      <c r="D303">
        <v>-3.6099999999999999E-3</v>
      </c>
      <c r="E303">
        <v>3.5999999999999999E-3</v>
      </c>
      <c r="F303">
        <v>1.61093</v>
      </c>
      <c r="G303">
        <v>1.9379299999999999</v>
      </c>
      <c r="H303" s="15"/>
      <c r="I303" s="11">
        <f t="shared" si="38"/>
        <v>47.572178477690287</v>
      </c>
      <c r="J303" s="10">
        <f t="shared" si="39"/>
        <v>-43.752178477690286</v>
      </c>
      <c r="K303" s="6">
        <v>120</v>
      </c>
      <c r="L303" s="10">
        <v>5259.0223097112912</v>
      </c>
      <c r="M303" s="10">
        <v>2607.8412073490845</v>
      </c>
      <c r="N303" s="10">
        <v>20.614610673665791</v>
      </c>
      <c r="O303" s="10">
        <v>30.802326539880781</v>
      </c>
      <c r="P303" s="10">
        <v>31.105247789711914</v>
      </c>
      <c r="Q303" s="10">
        <v>1.0534032827246615</v>
      </c>
      <c r="R303" s="10">
        <v>3.3865773706296451</v>
      </c>
      <c r="S303" s="10">
        <v>21.036197904939762</v>
      </c>
      <c r="T303" s="14" t="s">
        <v>153</v>
      </c>
      <c r="U303" s="6">
        <v>5</v>
      </c>
      <c r="V303" s="14" t="s">
        <v>151</v>
      </c>
      <c r="W303" s="6">
        <v>4</v>
      </c>
      <c r="X303" s="14" t="s">
        <v>151</v>
      </c>
      <c r="Y303" s="6">
        <v>4</v>
      </c>
      <c r="Z303" s="14" t="s">
        <v>119</v>
      </c>
      <c r="AA303" s="9">
        <v>4</v>
      </c>
      <c r="AB303" s="7">
        <v>33.199142681321014</v>
      </c>
      <c r="AC303" s="6">
        <v>57.631425999670817</v>
      </c>
      <c r="AD303" s="13">
        <v>9.1694313190081687</v>
      </c>
      <c r="AE303" s="8">
        <v>3110.5247789711912</v>
      </c>
      <c r="AF303" s="6">
        <v>3323.6373036529994</v>
      </c>
      <c r="AG303" s="6">
        <v>2073.6831859807944</v>
      </c>
      <c r="AH303" s="6">
        <v>8.6726516147788377</v>
      </c>
      <c r="AI303" s="6">
        <v>2.9528337627026553</v>
      </c>
      <c r="AJ303" s="6"/>
      <c r="AK303" s="6"/>
      <c r="AL303" s="6"/>
      <c r="AM303" s="6"/>
      <c r="AN303" s="6">
        <v>15.40116326994039</v>
      </c>
      <c r="AO303" s="6">
        <v>8.1719062602346355</v>
      </c>
      <c r="AP303" s="6">
        <v>15.552623894855957</v>
      </c>
      <c r="AQ303" s="6">
        <v>114.66</v>
      </c>
      <c r="AR303" s="6"/>
      <c r="AS303" s="6"/>
      <c r="AT303" s="6">
        <v>6.9175070349247525</v>
      </c>
      <c r="AU303" s="6">
        <v>1</v>
      </c>
      <c r="AV303" s="10"/>
      <c r="AW303" s="13">
        <v>498.54559554794992</v>
      </c>
      <c r="AX303" s="1" t="s">
        <v>150</v>
      </c>
      <c r="AY303" s="17">
        <v>43.7521784776903</v>
      </c>
      <c r="AZ303" s="12">
        <v>0</v>
      </c>
      <c r="BA303" s="12">
        <v>100</v>
      </c>
      <c r="BB303" s="12">
        <v>0</v>
      </c>
      <c r="BC303" s="12">
        <v>0</v>
      </c>
      <c r="BD303" s="12">
        <v>100</v>
      </c>
      <c r="BE303" s="12">
        <v>0</v>
      </c>
      <c r="BF303" s="18">
        <v>33.199142681321014</v>
      </c>
      <c r="BG303" s="18">
        <v>57.631425999670817</v>
      </c>
      <c r="BH303" s="18">
        <v>9.1694313190081687</v>
      </c>
      <c r="BI303" s="15"/>
      <c r="BJ303" s="19">
        <f t="shared" ca="1" si="40"/>
        <v>0.97065431341560282</v>
      </c>
      <c r="BK303" s="18">
        <f t="shared" ca="1" si="41"/>
        <v>21.971683066786223</v>
      </c>
      <c r="BL303" s="17">
        <f t="shared" si="42"/>
        <v>3.6993012550734972</v>
      </c>
      <c r="BM303" s="17">
        <f t="shared" ca="1" si="43"/>
        <v>2.7796290696225028</v>
      </c>
      <c r="BN303" s="16">
        <f t="shared" si="44"/>
        <v>2.6592402064759453</v>
      </c>
      <c r="BO303" s="15"/>
      <c r="BP303" s="2"/>
    </row>
    <row r="304" spans="1:68" x14ac:dyDescent="0.2">
      <c r="A304">
        <v>14.55</v>
      </c>
      <c r="B304">
        <v>2.2999999999999998</v>
      </c>
      <c r="C304">
        <v>0.43523000000000001</v>
      </c>
      <c r="D304">
        <v>-3.925E-2</v>
      </c>
      <c r="E304">
        <v>-1E-3</v>
      </c>
      <c r="F304">
        <v>1.6102300000000001</v>
      </c>
      <c r="G304">
        <v>1.9386000000000001</v>
      </c>
      <c r="H304" s="15"/>
      <c r="I304" s="11">
        <f t="shared" si="38"/>
        <v>47.736220472440948</v>
      </c>
      <c r="J304" s="10">
        <f t="shared" si="39"/>
        <v>-43.916220472440948</v>
      </c>
      <c r="K304" s="6">
        <v>120</v>
      </c>
      <c r="L304" s="10">
        <v>5278.7073490813709</v>
      </c>
      <c r="M304" s="10">
        <v>2617.2900262467224</v>
      </c>
      <c r="N304" s="10">
        <v>20.685695538057743</v>
      </c>
      <c r="O304" s="10">
        <v>71.880007493613391</v>
      </c>
      <c r="P304" s="10">
        <v>72.165193758727412</v>
      </c>
      <c r="Q304" s="10">
        <v>0.80529798933114483</v>
      </c>
      <c r="R304" s="10">
        <v>1.1159091348434922</v>
      </c>
      <c r="S304" s="10">
        <v>19.804601744029451</v>
      </c>
      <c r="T304" s="14" t="s">
        <v>156</v>
      </c>
      <c r="U304" s="6">
        <v>8</v>
      </c>
      <c r="V304" s="14" t="s">
        <v>154</v>
      </c>
      <c r="W304" s="6">
        <v>5</v>
      </c>
      <c r="X304" s="14" t="s">
        <v>154</v>
      </c>
      <c r="Y304" s="6">
        <v>5</v>
      </c>
      <c r="Z304" s="14" t="s">
        <v>118</v>
      </c>
      <c r="AA304" s="9">
        <v>5</v>
      </c>
      <c r="AB304" s="7">
        <v>1.1103082199302037</v>
      </c>
      <c r="AC304" s="6">
        <v>30.05032245204265</v>
      </c>
      <c r="AD304" s="13">
        <v>68.839369328027146</v>
      </c>
      <c r="AE304" s="8"/>
      <c r="AF304" s="6"/>
      <c r="AG304" s="6"/>
      <c r="AH304" s="6"/>
      <c r="AI304" s="6"/>
      <c r="AJ304" s="6">
        <v>33.786613697984521</v>
      </c>
      <c r="AK304" s="6">
        <v>37.757140529760541</v>
      </c>
      <c r="AL304" s="6">
        <v>40.028768077467646</v>
      </c>
      <c r="AM304" s="6">
        <v>36.412389531904559</v>
      </c>
      <c r="AN304" s="6">
        <v>17.970001873403348</v>
      </c>
      <c r="AO304" s="6">
        <v>11.083764823307975</v>
      </c>
      <c r="AP304" s="6">
        <v>18.041298439681853</v>
      </c>
      <c r="AQ304" s="6">
        <v>121.03</v>
      </c>
      <c r="AR304" s="6">
        <v>9.3398392233673899</v>
      </c>
      <c r="AS304" s="6">
        <v>0.84256081209960221</v>
      </c>
      <c r="AT304" s="6">
        <v>1.7964311983639709</v>
      </c>
      <c r="AU304" s="6">
        <v>0.55495492699791005</v>
      </c>
      <c r="AV304" s="10">
        <v>0.33457351507605637</v>
      </c>
      <c r="AW304" s="13">
        <v>180.41298439681853</v>
      </c>
      <c r="AX304" s="1" t="s">
        <v>150</v>
      </c>
      <c r="AY304" s="17">
        <v>43.916220472440898</v>
      </c>
      <c r="AZ304" s="12">
        <v>0</v>
      </c>
      <c r="BA304" s="12">
        <v>0</v>
      </c>
      <c r="BB304" s="12">
        <v>100</v>
      </c>
      <c r="BC304" s="12">
        <v>0</v>
      </c>
      <c r="BD304" s="12">
        <v>100</v>
      </c>
      <c r="BE304" s="12">
        <v>0</v>
      </c>
      <c r="BF304" s="18">
        <v>1.1103082199302037</v>
      </c>
      <c r="BG304" s="18">
        <v>30.05032245204265</v>
      </c>
      <c r="BH304" s="18">
        <v>68.839369328027146</v>
      </c>
      <c r="BI304" s="15"/>
      <c r="BJ304" s="19">
        <f t="shared" ca="1" si="40"/>
        <v>0.72955334015520168</v>
      </c>
      <c r="BK304" s="18">
        <f t="shared" ca="1" si="41"/>
        <v>56.243790806851493</v>
      </c>
      <c r="BL304" s="17">
        <f t="shared" si="42"/>
        <v>1.158271497843153</v>
      </c>
      <c r="BM304" s="17">
        <f t="shared" ca="1" si="43"/>
        <v>2.1462321637595339</v>
      </c>
      <c r="BN304" s="16">
        <f t="shared" si="44"/>
        <v>2.0704057821194324</v>
      </c>
      <c r="BO304" s="15"/>
      <c r="BP304" s="2"/>
    </row>
    <row r="305" spans="1:68" x14ac:dyDescent="0.2">
      <c r="A305">
        <v>14.6</v>
      </c>
      <c r="B305">
        <v>2.2999999999999998</v>
      </c>
      <c r="C305">
        <v>0.54776999999999998</v>
      </c>
      <c r="D305">
        <v>-3.4270000000000002E-2</v>
      </c>
      <c r="E305">
        <v>-3.8500000000000001E-3</v>
      </c>
      <c r="F305">
        <v>1.60998</v>
      </c>
      <c r="G305">
        <v>1.9378299999999999</v>
      </c>
      <c r="H305" s="15"/>
      <c r="I305" s="11">
        <f t="shared" si="38"/>
        <v>47.900262467191595</v>
      </c>
      <c r="J305" s="10">
        <f t="shared" si="39"/>
        <v>-44.080262467191595</v>
      </c>
      <c r="K305" s="6">
        <v>120</v>
      </c>
      <c r="L305" s="10">
        <v>5298.3923884514488</v>
      </c>
      <c r="M305" s="10">
        <v>2626.7388451443599</v>
      </c>
      <c r="N305" s="10">
        <v>20.756780402449692</v>
      </c>
      <c r="O305" s="10">
        <v>101.56143423218846</v>
      </c>
      <c r="P305" s="10">
        <v>101.8356325176408</v>
      </c>
      <c r="Q305" s="10">
        <v>0.83996590069757904</v>
      </c>
      <c r="R305" s="10">
        <v>0.82482514217415326</v>
      </c>
      <c r="S305" s="10">
        <v>19.041547600856756</v>
      </c>
      <c r="T305" s="14" t="s">
        <v>156</v>
      </c>
      <c r="U305" s="6">
        <v>8</v>
      </c>
      <c r="V305" s="14" t="s">
        <v>30</v>
      </c>
      <c r="W305" s="6">
        <v>6</v>
      </c>
      <c r="X305" s="14" t="s">
        <v>30</v>
      </c>
      <c r="Y305" s="6">
        <v>6</v>
      </c>
      <c r="Z305" s="14" t="s">
        <v>30</v>
      </c>
      <c r="AA305" s="9">
        <v>6</v>
      </c>
      <c r="AB305" s="7">
        <v>0.7400949262457317</v>
      </c>
      <c r="AC305" s="6">
        <v>19.72639889465863</v>
      </c>
      <c r="AD305" s="13">
        <v>79.533506179095639</v>
      </c>
      <c r="AE305" s="8"/>
      <c r="AF305" s="6"/>
      <c r="AG305" s="6"/>
      <c r="AH305" s="6"/>
      <c r="AI305" s="6"/>
      <c r="AJ305" s="6">
        <v>35.997028986182613</v>
      </c>
      <c r="AK305" s="6">
        <v>39.700382783456263</v>
      </c>
      <c r="AL305" s="6">
        <v>42.28443797230134</v>
      </c>
      <c r="AM305" s="6">
        <v>38.63767243882306</v>
      </c>
      <c r="AN305" s="6">
        <v>25.390358558047115</v>
      </c>
      <c r="AO305" s="6">
        <v>15.110966075773954</v>
      </c>
      <c r="AP305" s="6">
        <v>25.458908129410201</v>
      </c>
      <c r="AQ305" s="6">
        <v>121.03</v>
      </c>
      <c r="AR305" s="6">
        <v>21.138022503481682</v>
      </c>
      <c r="AS305" s="6">
        <v>12.36129201997146</v>
      </c>
      <c r="AT305" s="6">
        <v>2.5534963790279317</v>
      </c>
      <c r="AU305" s="6">
        <v>0.65742655250494642</v>
      </c>
      <c r="AV305" s="10">
        <v>0.47768695032039016</v>
      </c>
      <c r="AW305" s="13">
        <v>254.58908129410202</v>
      </c>
      <c r="AX305" s="1" t="s">
        <v>150</v>
      </c>
      <c r="AY305" s="17">
        <v>44.080262467191602</v>
      </c>
      <c r="AZ305" s="12">
        <v>0</v>
      </c>
      <c r="BA305" s="12">
        <v>0</v>
      </c>
      <c r="BB305" s="12">
        <v>100</v>
      </c>
      <c r="BC305" s="12">
        <v>0</v>
      </c>
      <c r="BD305" s="12">
        <v>0</v>
      </c>
      <c r="BE305" s="12">
        <v>100</v>
      </c>
      <c r="BF305" s="18">
        <v>0.7400949262457317</v>
      </c>
      <c r="BG305" s="18">
        <v>19.72639889465863</v>
      </c>
      <c r="BH305" s="18">
        <v>79.533506179095639</v>
      </c>
      <c r="BI305" s="15"/>
      <c r="BJ305" s="19">
        <f t="shared" ca="1" si="40"/>
        <v>0.64976613410157902</v>
      </c>
      <c r="BK305" s="18">
        <f t="shared" ca="1" si="41"/>
        <v>81.407705978542268</v>
      </c>
      <c r="BL305" s="17">
        <f t="shared" si="42"/>
        <v>0.84685561033639756</v>
      </c>
      <c r="BM305" s="17">
        <f t="shared" ca="1" si="43"/>
        <v>1.9362309723500515</v>
      </c>
      <c r="BN305" s="16">
        <f t="shared" si="44"/>
        <v>1.8718160307045149</v>
      </c>
      <c r="BO305" s="15"/>
      <c r="BP305" s="2"/>
    </row>
    <row r="306" spans="1:68" x14ac:dyDescent="0.2">
      <c r="A306">
        <v>14.65</v>
      </c>
      <c r="B306">
        <v>0.6</v>
      </c>
      <c r="C306">
        <v>0.55293000000000003</v>
      </c>
      <c r="D306">
        <v>-2.9139999999999999E-2</v>
      </c>
      <c r="E306">
        <v>-1.1270000000000001E-2</v>
      </c>
      <c r="F306">
        <v>1.6092500000000001</v>
      </c>
      <c r="G306">
        <v>1.9349799999999999</v>
      </c>
      <c r="H306" s="15"/>
      <c r="I306" s="11">
        <f t="shared" si="38"/>
        <v>48.064304461942257</v>
      </c>
      <c r="J306" s="10">
        <f t="shared" si="39"/>
        <v>-44.244304461942257</v>
      </c>
      <c r="K306" s="6">
        <v>120</v>
      </c>
      <c r="L306" s="10">
        <v>5318.0774278215285</v>
      </c>
      <c r="M306" s="10">
        <v>2636.1876640419978</v>
      </c>
      <c r="N306" s="10">
        <v>20.827865266841641</v>
      </c>
      <c r="O306" s="10">
        <v>102.92233846153847</v>
      </c>
      <c r="P306" s="10">
        <v>103.16792944555583</v>
      </c>
      <c r="Q306" s="10">
        <v>0.87567802626179747</v>
      </c>
      <c r="R306" s="10">
        <v>0.84878898991950169</v>
      </c>
      <c r="S306" s="10">
        <v>17.054929445649261</v>
      </c>
      <c r="T306" s="14" t="s">
        <v>156</v>
      </c>
      <c r="U306" s="6">
        <v>8</v>
      </c>
      <c r="V306" s="14" t="s">
        <v>30</v>
      </c>
      <c r="W306" s="6">
        <v>6</v>
      </c>
      <c r="X306" s="14" t="s">
        <v>30</v>
      </c>
      <c r="Y306" s="6">
        <v>6</v>
      </c>
      <c r="Z306" s="14" t="s">
        <v>30</v>
      </c>
      <c r="AA306" s="9">
        <v>6</v>
      </c>
      <c r="AB306" s="7">
        <v>0.74275994075863139</v>
      </c>
      <c r="AC306" s="6">
        <v>19.820760261963372</v>
      </c>
      <c r="AD306" s="13">
        <v>79.436479797277997</v>
      </c>
      <c r="AE306" s="8"/>
      <c r="AF306" s="6"/>
      <c r="AG306" s="6"/>
      <c r="AH306" s="6"/>
      <c r="AI306" s="6"/>
      <c r="AJ306" s="6">
        <v>36.055102800746099</v>
      </c>
      <c r="AK306" s="6">
        <v>39.751424906988326</v>
      </c>
      <c r="AL306" s="6">
        <v>42.343245140502823</v>
      </c>
      <c r="AM306" s="6">
        <v>38.737594708416687</v>
      </c>
      <c r="AN306" s="6">
        <v>25.730584615384618</v>
      </c>
      <c r="AO306" s="6">
        <v>15.363894267147447</v>
      </c>
      <c r="AP306" s="6">
        <v>25.791982361388957</v>
      </c>
      <c r="AQ306" s="6">
        <v>121.03</v>
      </c>
      <c r="AR306" s="6">
        <v>21.508790752247407</v>
      </c>
      <c r="AS306" s="6">
        <v>12.721946847050802</v>
      </c>
      <c r="AT306" s="6">
        <v>2.5732705869011747</v>
      </c>
      <c r="AU306" s="6">
        <v>0.65984810690591778</v>
      </c>
      <c r="AV306" s="10">
        <v>0.48672079860510614</v>
      </c>
      <c r="AW306" s="13">
        <v>257.91982361388955</v>
      </c>
      <c r="AX306" s="1" t="s">
        <v>150</v>
      </c>
      <c r="AY306" s="17">
        <v>44.244304461942299</v>
      </c>
      <c r="AZ306" s="12">
        <v>0</v>
      </c>
      <c r="BA306" s="12">
        <v>0</v>
      </c>
      <c r="BB306" s="12">
        <v>100</v>
      </c>
      <c r="BC306" s="12">
        <v>0</v>
      </c>
      <c r="BD306" s="12">
        <v>0</v>
      </c>
      <c r="BE306" s="12">
        <v>100</v>
      </c>
      <c r="BF306" s="18">
        <v>0.74275994075863139</v>
      </c>
      <c r="BG306" s="18">
        <v>19.820760261963372</v>
      </c>
      <c r="BH306" s="18">
        <v>79.436479797277997</v>
      </c>
      <c r="BI306" s="15"/>
      <c r="BJ306" s="19">
        <f t="shared" ca="1" si="40"/>
        <v>0.65138294655916129</v>
      </c>
      <c r="BK306" s="18">
        <f t="shared" ca="1" si="41"/>
        <v>82.271881858438391</v>
      </c>
      <c r="BL306" s="17">
        <f t="shared" si="42"/>
        <v>0.87124434454243915</v>
      </c>
      <c r="BM306" s="17">
        <f t="shared" ca="1" si="43"/>
        <v>1.9398886221773277</v>
      </c>
      <c r="BN306" s="16">
        <f t="shared" si="44"/>
        <v>1.8749285172734442</v>
      </c>
      <c r="BO306" s="15"/>
      <c r="BP306" s="2"/>
    </row>
    <row r="307" spans="1:68" x14ac:dyDescent="0.2">
      <c r="A307">
        <v>14.7</v>
      </c>
      <c r="B307">
        <v>2.2999999999999998</v>
      </c>
      <c r="C307">
        <v>0.43853999999999999</v>
      </c>
      <c r="D307">
        <v>3.9559999999999998E-2</v>
      </c>
      <c r="E307">
        <v>-1.5910000000000001E-2</v>
      </c>
      <c r="F307">
        <v>1.6068800000000001</v>
      </c>
      <c r="G307">
        <v>1.9349499999999999</v>
      </c>
      <c r="H307" s="15"/>
      <c r="I307" s="11">
        <f t="shared" si="38"/>
        <v>48.228346456692911</v>
      </c>
      <c r="J307" s="10">
        <f t="shared" si="39"/>
        <v>-44.408346456692911</v>
      </c>
      <c r="K307" s="6">
        <v>120</v>
      </c>
      <c r="L307" s="10">
        <v>5337.7624671916074</v>
      </c>
      <c r="M307" s="10">
        <v>2645.6364829396352</v>
      </c>
      <c r="N307" s="10">
        <v>20.898950131233594</v>
      </c>
      <c r="O307" s="10">
        <v>72.752990632983241</v>
      </c>
      <c r="P307" s="10">
        <v>72.980692415025075</v>
      </c>
      <c r="Q307" s="10">
        <v>1.3539281288469429</v>
      </c>
      <c r="R307" s="10">
        <v>1.8551867405524911</v>
      </c>
      <c r="S307" s="10">
        <v>15.812623752904951</v>
      </c>
      <c r="T307" s="14" t="s">
        <v>156</v>
      </c>
      <c r="U307" s="6">
        <v>7</v>
      </c>
      <c r="V307" s="14" t="s">
        <v>154</v>
      </c>
      <c r="W307" s="6">
        <v>5</v>
      </c>
      <c r="X307" s="14" t="s">
        <v>154</v>
      </c>
      <c r="Y307" s="6">
        <v>5</v>
      </c>
      <c r="Z307" s="14" t="s">
        <v>118</v>
      </c>
      <c r="AA307" s="9">
        <v>5</v>
      </c>
      <c r="AB307" s="7">
        <v>2.317316661120941</v>
      </c>
      <c r="AC307" s="6">
        <v>42.203935053378949</v>
      </c>
      <c r="AD307" s="13">
        <v>55.47874828550011</v>
      </c>
      <c r="AE307" s="8"/>
      <c r="AF307" s="6"/>
      <c r="AG307" s="6"/>
      <c r="AH307" s="6"/>
      <c r="AI307" s="6"/>
      <c r="AJ307" s="6">
        <v>33.785433676827914</v>
      </c>
      <c r="AK307" s="6">
        <v>37.756102773867134</v>
      </c>
      <c r="AL307" s="6">
        <v>40.027554827274535</v>
      </c>
      <c r="AM307" s="6">
        <v>36.473551931126877</v>
      </c>
      <c r="AN307" s="6">
        <v>24.25099687766108</v>
      </c>
      <c r="AO307" s="6">
        <v>11.967712696725478</v>
      </c>
      <c r="AP307" s="6">
        <v>18.245173103756269</v>
      </c>
      <c r="AQ307" s="6">
        <v>117.845</v>
      </c>
      <c r="AR307" s="6">
        <v>9.4950083551531321</v>
      </c>
      <c r="AS307" s="6">
        <v>0.98994838484304515</v>
      </c>
      <c r="AT307" s="6">
        <v>1.7893408611315498</v>
      </c>
      <c r="AU307" s="6">
        <v>0.55362854747438484</v>
      </c>
      <c r="AV307" s="10">
        <v>0.33894312543545457</v>
      </c>
      <c r="AW307" s="13">
        <v>182.45173103756269</v>
      </c>
      <c r="AX307" s="1" t="s">
        <v>150</v>
      </c>
      <c r="AY307" s="17">
        <v>44.408346456692897</v>
      </c>
      <c r="AZ307" s="12">
        <v>0</v>
      </c>
      <c r="BA307" s="12">
        <v>0</v>
      </c>
      <c r="BB307" s="12">
        <v>100</v>
      </c>
      <c r="BC307" s="12">
        <v>0</v>
      </c>
      <c r="BD307" s="12">
        <v>100</v>
      </c>
      <c r="BE307" s="12">
        <v>0</v>
      </c>
      <c r="BF307" s="18">
        <v>2.317316661120941</v>
      </c>
      <c r="BG307" s="18">
        <v>42.203935053378949</v>
      </c>
      <c r="BH307" s="18">
        <v>55.47874828550011</v>
      </c>
      <c r="BI307" s="15"/>
      <c r="BJ307" s="19">
        <f t="shared" ca="1" si="40"/>
        <v>0.78423474872383603</v>
      </c>
      <c r="BK307" s="18">
        <f t="shared" ca="1" si="41"/>
        <v>55.754958833650043</v>
      </c>
      <c r="BL307" s="17">
        <f t="shared" si="42"/>
        <v>1.9256055363917886</v>
      </c>
      <c r="BM307" s="17">
        <f t="shared" ca="1" si="43"/>
        <v>2.2879950638867363</v>
      </c>
      <c r="BN307" s="16">
        <f t="shared" si="44"/>
        <v>2.2088551900914934</v>
      </c>
      <c r="BO307" s="15"/>
      <c r="BP307" s="2"/>
    </row>
    <row r="308" spans="1:68" x14ac:dyDescent="0.2">
      <c r="A308">
        <v>14.75</v>
      </c>
      <c r="B308">
        <v>2.2999999999999998</v>
      </c>
      <c r="C308">
        <v>0.3826</v>
      </c>
      <c r="D308">
        <v>1.821E-2</v>
      </c>
      <c r="E308">
        <v>-1.231E-2</v>
      </c>
      <c r="F308">
        <v>1.6070800000000001</v>
      </c>
      <c r="G308">
        <v>1.9342299999999999</v>
      </c>
      <c r="H308" s="15"/>
      <c r="I308" s="11">
        <f t="shared" si="38"/>
        <v>48.392388451443566</v>
      </c>
      <c r="J308" s="10">
        <f t="shared" si="39"/>
        <v>-44.572388451443565</v>
      </c>
      <c r="K308" s="6">
        <v>120</v>
      </c>
      <c r="L308" s="10">
        <v>5357.4475065616862</v>
      </c>
      <c r="M308" s="10">
        <v>2655.0853018372727</v>
      </c>
      <c r="N308" s="10">
        <v>20.970034995625543</v>
      </c>
      <c r="O308" s="10">
        <v>57.999311836502976</v>
      </c>
      <c r="P308" s="10">
        <v>58.240893171801673</v>
      </c>
      <c r="Q308" s="10">
        <v>1.2053016413623308</v>
      </c>
      <c r="R308" s="10">
        <v>2.0695109153063234</v>
      </c>
      <c r="S308" s="10">
        <v>16.776481617965192</v>
      </c>
      <c r="T308" s="14" t="s">
        <v>156</v>
      </c>
      <c r="U308" s="6">
        <v>7</v>
      </c>
      <c r="V308" s="14" t="s">
        <v>154</v>
      </c>
      <c r="W308" s="6">
        <v>5</v>
      </c>
      <c r="X308" s="14" t="s">
        <v>154</v>
      </c>
      <c r="Y308" s="6">
        <v>5</v>
      </c>
      <c r="Z308" s="14" t="s">
        <v>118</v>
      </c>
      <c r="AA308" s="9">
        <v>5</v>
      </c>
      <c r="AB308" s="7">
        <v>4.343607938128784</v>
      </c>
      <c r="AC308" s="6">
        <v>50.621114882600246</v>
      </c>
      <c r="AD308" s="13">
        <v>45.03527717927097</v>
      </c>
      <c r="AE308" s="8"/>
      <c r="AF308" s="6"/>
      <c r="AG308" s="6"/>
      <c r="AH308" s="6"/>
      <c r="AI308" s="6"/>
      <c r="AJ308" s="6">
        <v>32.224602144030243</v>
      </c>
      <c r="AK308" s="6">
        <v>36.38292112481043</v>
      </c>
      <c r="AL308" s="6">
        <v>38.414241164481808</v>
      </c>
      <c r="AM308" s="6">
        <v>35.368066987885129</v>
      </c>
      <c r="AN308" s="6">
        <v>19.333103945500991</v>
      </c>
      <c r="AO308" s="6">
        <v>9.7035284971792741</v>
      </c>
      <c r="AP308" s="6">
        <v>14.560223292950418</v>
      </c>
      <c r="AQ308" s="6">
        <v>117.845</v>
      </c>
      <c r="AR308" s="6">
        <v>1.6386398930810038</v>
      </c>
      <c r="AS308" s="6">
        <v>0</v>
      </c>
      <c r="AT308" s="6">
        <v>1.3632023674990237</v>
      </c>
      <c r="AU308" s="6">
        <v>0.48890196889677584</v>
      </c>
      <c r="AV308" s="10">
        <v>0.26655016458814201</v>
      </c>
      <c r="AW308" s="13">
        <v>145.60223292950417</v>
      </c>
      <c r="AX308" s="1" t="s">
        <v>150</v>
      </c>
      <c r="AY308" s="17">
        <v>44.572388451443601</v>
      </c>
      <c r="AZ308" s="12">
        <v>0</v>
      </c>
      <c r="BA308" s="12">
        <v>0</v>
      </c>
      <c r="BB308" s="12">
        <v>100</v>
      </c>
      <c r="BC308" s="12">
        <v>0</v>
      </c>
      <c r="BD308" s="12">
        <v>100</v>
      </c>
      <c r="BE308" s="12">
        <v>0</v>
      </c>
      <c r="BF308" s="18">
        <v>4.343607938128784</v>
      </c>
      <c r="BG308" s="18">
        <v>50.621114882600246</v>
      </c>
      <c r="BH308" s="18">
        <v>45.03527717927097</v>
      </c>
      <c r="BI308" s="15"/>
      <c r="BJ308" s="19">
        <f t="shared" ca="1" si="40"/>
        <v>0.82844191378167675</v>
      </c>
      <c r="BK308" s="18">
        <f t="shared" ca="1" si="41"/>
        <v>43.501000731473049</v>
      </c>
      <c r="BL308" s="17">
        <f t="shared" si="42"/>
        <v>2.1692847021206503</v>
      </c>
      <c r="BM308" s="17">
        <f t="shared" ca="1" si="43"/>
        <v>2.4034384160768956</v>
      </c>
      <c r="BN308" s="16">
        <f t="shared" si="44"/>
        <v>2.3134517469127132</v>
      </c>
      <c r="BO308" s="15"/>
      <c r="BP308" s="2"/>
    </row>
    <row r="309" spans="1:68" x14ac:dyDescent="0.2">
      <c r="A309">
        <v>14.8</v>
      </c>
      <c r="B309">
        <v>2.2999999999999998</v>
      </c>
      <c r="C309">
        <v>0.35776999999999998</v>
      </c>
      <c r="D309">
        <v>6.7099999999999998E-3</v>
      </c>
      <c r="E309">
        <v>-3.62E-3</v>
      </c>
      <c r="F309">
        <v>1.6068</v>
      </c>
      <c r="G309">
        <v>1.93455</v>
      </c>
      <c r="I309" s="11">
        <f t="shared" si="38"/>
        <v>48.556430446194227</v>
      </c>
      <c r="J309" s="10">
        <f t="shared" si="39"/>
        <v>-44.736430446194227</v>
      </c>
      <c r="K309" s="6">
        <v>120</v>
      </c>
      <c r="L309" s="10">
        <v>5377.1325459317659</v>
      </c>
      <c r="M309" s="10">
        <v>2664.5341207349106</v>
      </c>
      <c r="N309" s="10">
        <v>21.041119860017499</v>
      </c>
      <c r="O309" s="10">
        <v>51.450619585580455</v>
      </c>
      <c r="P309" s="10">
        <v>51.725704620268651</v>
      </c>
      <c r="Q309" s="10">
        <v>1.1252452195322118</v>
      </c>
      <c r="R309" s="10">
        <v>2.1754081994492269</v>
      </c>
      <c r="S309" s="10">
        <v>19.103127408902274</v>
      </c>
      <c r="T309" s="14" t="s">
        <v>34</v>
      </c>
      <c r="U309" s="6">
        <v>6</v>
      </c>
      <c r="V309" s="14" t="s">
        <v>154</v>
      </c>
      <c r="W309" s="6">
        <v>5</v>
      </c>
      <c r="X309" s="14" t="s">
        <v>154</v>
      </c>
      <c r="Y309" s="6">
        <v>5</v>
      </c>
      <c r="Z309" s="14" t="s">
        <v>118</v>
      </c>
      <c r="AA309" s="9">
        <v>5</v>
      </c>
      <c r="AB309" s="7">
        <v>5.9684291898183659</v>
      </c>
      <c r="AC309" s="6">
        <v>54.481255005798268</v>
      </c>
      <c r="AD309" s="13">
        <v>39.550315804383366</v>
      </c>
      <c r="AE309" s="8">
        <v>5172.5704620268652</v>
      </c>
      <c r="AF309" s="6">
        <v>5742.6257404114112</v>
      </c>
      <c r="AG309" s="6">
        <v>3448.3803080179105</v>
      </c>
      <c r="AH309" s="6">
        <v>0</v>
      </c>
      <c r="AI309" s="6">
        <v>4.5968384244078031</v>
      </c>
      <c r="AJ309" s="6"/>
      <c r="AK309" s="6"/>
      <c r="AL309" s="6"/>
      <c r="AM309" s="6"/>
      <c r="AN309" s="6">
        <v>20.580247834232182</v>
      </c>
      <c r="AO309" s="6">
        <v>11.86172702396596</v>
      </c>
      <c r="AP309" s="6">
        <v>25.862852310134326</v>
      </c>
      <c r="AQ309" s="6">
        <v>114.66</v>
      </c>
      <c r="AR309" s="6"/>
      <c r="AS309" s="6"/>
      <c r="AT309" s="6">
        <v>11.972146351531412</v>
      </c>
      <c r="AU309" s="6">
        <v>1</v>
      </c>
      <c r="AV309" s="10"/>
      <c r="AW309" s="13">
        <v>861.39386106171173</v>
      </c>
      <c r="AX309" s="1" t="s">
        <v>150</v>
      </c>
      <c r="AY309" s="17">
        <v>44.736430446194198</v>
      </c>
      <c r="AZ309" s="12">
        <v>0</v>
      </c>
      <c r="BA309" s="12">
        <v>100</v>
      </c>
      <c r="BB309" s="12">
        <v>0</v>
      </c>
      <c r="BC309" s="12">
        <v>0</v>
      </c>
      <c r="BD309" s="12">
        <v>100</v>
      </c>
      <c r="BE309" s="12">
        <v>0</v>
      </c>
      <c r="BF309" s="18">
        <v>5.9684291898183659</v>
      </c>
      <c r="BG309" s="18">
        <v>54.481255005798268</v>
      </c>
      <c r="BH309" s="18">
        <v>39.550315804383366</v>
      </c>
      <c r="BI309" s="15"/>
      <c r="BJ309" s="19">
        <f t="shared" ca="1" si="40"/>
        <v>0.85150139139321057</v>
      </c>
      <c r="BK309" s="18">
        <f t="shared" ca="1" si="41"/>
        <v>38.078302123738858</v>
      </c>
      <c r="BL309" s="17">
        <f t="shared" si="42"/>
        <v>2.2946796192769776</v>
      </c>
      <c r="BM309" s="17">
        <f t="shared" ca="1" si="43"/>
        <v>2.4633760269381653</v>
      </c>
      <c r="BN309" s="16">
        <f t="shared" si="44"/>
        <v>2.3664382143126712</v>
      </c>
      <c r="BO309" s="15"/>
      <c r="BP309" s="2"/>
    </row>
    <row r="310" spans="1:68" x14ac:dyDescent="0.2">
      <c r="A310">
        <v>14.85</v>
      </c>
      <c r="B310">
        <v>2.2999999999999998</v>
      </c>
      <c r="C310">
        <v>0.5141</v>
      </c>
      <c r="D310">
        <v>9.8899999999999995E-3</v>
      </c>
      <c r="E310">
        <v>1.8360000000000001E-2</v>
      </c>
      <c r="F310">
        <v>1.6051500000000001</v>
      </c>
      <c r="G310">
        <v>1.9347000000000001</v>
      </c>
      <c r="I310" s="11">
        <f t="shared" si="38"/>
        <v>48.720472440944881</v>
      </c>
      <c r="J310" s="10">
        <f t="shared" si="39"/>
        <v>-44.900472440944881</v>
      </c>
      <c r="K310" s="6">
        <v>120</v>
      </c>
      <c r="L310" s="10">
        <v>5396.8175853018447</v>
      </c>
      <c r="M310" s="10">
        <v>2673.9829396325486</v>
      </c>
      <c r="N310" s="10">
        <v>21.112204724409448</v>
      </c>
      <c r="O310" s="10">
        <v>92.681270394550083</v>
      </c>
      <c r="P310" s="10">
        <v>93.041097812734378</v>
      </c>
      <c r="Q310" s="10">
        <v>1.1473825605252359</v>
      </c>
      <c r="R310" s="10">
        <v>1.2331997230241147</v>
      </c>
      <c r="S310" s="10">
        <v>24.988015151686746</v>
      </c>
      <c r="T310" s="14" t="s">
        <v>156</v>
      </c>
      <c r="U310" s="6">
        <v>8</v>
      </c>
      <c r="V310" s="14" t="s">
        <v>30</v>
      </c>
      <c r="W310" s="6">
        <v>6</v>
      </c>
      <c r="X310" s="14" t="s">
        <v>154</v>
      </c>
      <c r="Y310" s="6">
        <v>5</v>
      </c>
      <c r="Z310" s="14" t="s">
        <v>118</v>
      </c>
      <c r="AA310" s="9">
        <v>5</v>
      </c>
      <c r="AB310" s="7">
        <v>0.9633637662483352</v>
      </c>
      <c r="AC310" s="6">
        <v>26.848220903685103</v>
      </c>
      <c r="AD310" s="13">
        <v>72.188415330066562</v>
      </c>
      <c r="AE310" s="8"/>
      <c r="AF310" s="6"/>
      <c r="AG310" s="6"/>
      <c r="AH310" s="6"/>
      <c r="AI310" s="6"/>
      <c r="AJ310" s="6">
        <v>35.286934804127846</v>
      </c>
      <c r="AK310" s="6">
        <v>39.07623385469585</v>
      </c>
      <c r="AL310" s="6">
        <v>41.563496864332478</v>
      </c>
      <c r="AM310" s="6">
        <v>37.978082335955079</v>
      </c>
      <c r="AN310" s="6">
        <v>23.170317598637521</v>
      </c>
      <c r="AO310" s="6">
        <v>14.486300250904032</v>
      </c>
      <c r="AP310" s="6">
        <v>23.260274453183595</v>
      </c>
      <c r="AQ310" s="6">
        <v>121.03</v>
      </c>
      <c r="AR310" s="6">
        <v>17.639517051194741</v>
      </c>
      <c r="AS310" s="6">
        <v>8.9384244996687467</v>
      </c>
      <c r="AT310" s="6">
        <v>2.2770222056694709</v>
      </c>
      <c r="AU310" s="6">
        <v>0.62094626374176376</v>
      </c>
      <c r="AV310" s="10">
        <v>0.42575153964090184</v>
      </c>
      <c r="AW310" s="13">
        <v>232.60274453183595</v>
      </c>
      <c r="AX310" s="1" t="s">
        <v>150</v>
      </c>
      <c r="AY310" s="17">
        <v>44.900472440944903</v>
      </c>
      <c r="AZ310" s="12">
        <v>0</v>
      </c>
      <c r="BA310" s="12">
        <v>0</v>
      </c>
      <c r="BB310" s="12">
        <v>100</v>
      </c>
      <c r="BC310" s="12">
        <v>0</v>
      </c>
      <c r="BD310" s="12">
        <v>100</v>
      </c>
      <c r="BE310" s="12">
        <v>0</v>
      </c>
      <c r="BF310" s="18">
        <v>0.9633637662483352</v>
      </c>
      <c r="BG310" s="18">
        <v>26.848220903685103</v>
      </c>
      <c r="BH310" s="18">
        <v>72.188415330066562</v>
      </c>
      <c r="BI310" s="15"/>
      <c r="BJ310" s="19">
        <f t="shared" ca="1" si="40"/>
        <v>0.70754281601745572</v>
      </c>
      <c r="BK310" s="18">
        <f t="shared" ca="1" si="41"/>
        <v>72.318718267318047</v>
      </c>
      <c r="BL310" s="17">
        <f t="shared" si="42"/>
        <v>1.2700336606874401</v>
      </c>
      <c r="BM310" s="17">
        <f t="shared" ca="1" si="43"/>
        <v>2.0849460446569452</v>
      </c>
      <c r="BN310" s="16">
        <f t="shared" si="44"/>
        <v>2.0123148248304812</v>
      </c>
      <c r="BO310" s="15"/>
      <c r="BP310" s="2"/>
    </row>
    <row r="311" spans="1:68" x14ac:dyDescent="0.2">
      <c r="A311">
        <v>14.9</v>
      </c>
      <c r="B311">
        <v>2.2000000000000002</v>
      </c>
      <c r="C311">
        <v>0.60416999999999998</v>
      </c>
      <c r="D311">
        <v>-1.653E-2</v>
      </c>
      <c r="E311">
        <v>-3.0400000000000002E-3</v>
      </c>
      <c r="F311">
        <v>1.60188</v>
      </c>
      <c r="G311">
        <v>1.93313</v>
      </c>
      <c r="I311" s="11">
        <f t="shared" si="38"/>
        <v>48.884514435695536</v>
      </c>
      <c r="J311" s="10">
        <f t="shared" si="39"/>
        <v>-45.064514435695536</v>
      </c>
      <c r="K311" s="6">
        <v>120</v>
      </c>
      <c r="L311" s="10">
        <v>5416.5026246719235</v>
      </c>
      <c r="M311" s="10">
        <v>2683.431758530186</v>
      </c>
      <c r="N311" s="10">
        <v>21.183289588801401</v>
      </c>
      <c r="O311" s="10">
        <v>116.43643394833948</v>
      </c>
      <c r="P311" s="10">
        <v>116.71375513327462</v>
      </c>
      <c r="Q311" s="10">
        <v>0.96346163315551925</v>
      </c>
      <c r="R311" s="10">
        <v>0.82549107605641614</v>
      </c>
      <c r="S311" s="10">
        <v>19.25841562049531</v>
      </c>
      <c r="T311" s="14" t="s">
        <v>30</v>
      </c>
      <c r="U311" s="6">
        <v>9</v>
      </c>
      <c r="V311" s="14" t="s">
        <v>30</v>
      </c>
      <c r="W311" s="6">
        <v>6</v>
      </c>
      <c r="X311" s="14" t="s">
        <v>30</v>
      </c>
      <c r="Y311" s="6">
        <v>6</v>
      </c>
      <c r="Z311" s="14" t="s">
        <v>30</v>
      </c>
      <c r="AA311" s="9">
        <v>6</v>
      </c>
      <c r="AB311" s="7">
        <v>0.68520703744687239</v>
      </c>
      <c r="AC311" s="6">
        <v>17.853781595545513</v>
      </c>
      <c r="AD311" s="13">
        <v>81.461011367007615</v>
      </c>
      <c r="AE311" s="8"/>
      <c r="AF311" s="6"/>
      <c r="AG311" s="6"/>
      <c r="AH311" s="6"/>
      <c r="AI311" s="6"/>
      <c r="AJ311" s="6">
        <v>36.698777850656384</v>
      </c>
      <c r="AK311" s="6">
        <v>40.317147037069155</v>
      </c>
      <c r="AL311" s="6">
        <v>42.993497550233577</v>
      </c>
      <c r="AM311" s="6">
        <v>39.753531634995596</v>
      </c>
      <c r="AN311" s="6">
        <v>23.287286789667895</v>
      </c>
      <c r="AO311" s="6">
        <v>17.360255331894901</v>
      </c>
      <c r="AP311" s="6">
        <v>29.178438783318654</v>
      </c>
      <c r="AQ311" s="6">
        <v>124.215</v>
      </c>
      <c r="AR311" s="6">
        <v>25.380286886304994</v>
      </c>
      <c r="AS311" s="6">
        <v>16.495404677146684</v>
      </c>
      <c r="AT311" s="6">
        <v>2.8231009418478101</v>
      </c>
      <c r="AU311" s="6">
        <v>0.69084506716912775</v>
      </c>
      <c r="AV311" s="10">
        <v>0.59215209549287762</v>
      </c>
      <c r="AW311" s="13">
        <v>291.78438783318654</v>
      </c>
      <c r="AX311" s="1" t="s">
        <v>150</v>
      </c>
      <c r="AY311" s="17">
        <v>45.0645144356955</v>
      </c>
      <c r="AZ311" s="12">
        <v>0</v>
      </c>
      <c r="BA311" s="12">
        <v>0</v>
      </c>
      <c r="BB311" s="12">
        <v>100</v>
      </c>
      <c r="BC311" s="12">
        <v>0</v>
      </c>
      <c r="BD311" s="12">
        <v>0</v>
      </c>
      <c r="BE311" s="12">
        <v>100</v>
      </c>
      <c r="BF311" s="18">
        <v>0.68520703744687239</v>
      </c>
      <c r="BG311" s="18">
        <v>17.853781595545513</v>
      </c>
      <c r="BH311" s="18">
        <v>81.461011367007615</v>
      </c>
      <c r="BI311" s="15"/>
      <c r="BJ311" s="19">
        <f t="shared" ca="1" si="40"/>
        <v>0.63380074064033032</v>
      </c>
      <c r="BK311" s="18">
        <f t="shared" ca="1" si="41"/>
        <v>92.629105842297264</v>
      </c>
      <c r="BL311" s="17">
        <f t="shared" si="42"/>
        <v>0.84510098272866585</v>
      </c>
      <c r="BM311" s="17">
        <f t="shared" ca="1" si="43"/>
        <v>1.890811337962679</v>
      </c>
      <c r="BN311" s="16">
        <f t="shared" si="44"/>
        <v>1.8253284836953354</v>
      </c>
      <c r="BO311" s="15"/>
      <c r="BP311" s="2"/>
    </row>
    <row r="312" spans="1:68" x14ac:dyDescent="0.2">
      <c r="A312">
        <v>14.95</v>
      </c>
      <c r="B312">
        <v>2.2999999999999998</v>
      </c>
      <c r="C312">
        <v>0.64383000000000001</v>
      </c>
      <c r="D312">
        <v>2.0039999999999999E-2</v>
      </c>
      <c r="E312">
        <v>-1.1520000000000001E-2</v>
      </c>
      <c r="F312">
        <v>1.6060300000000001</v>
      </c>
      <c r="G312">
        <v>1.9365300000000001</v>
      </c>
      <c r="I312" s="11">
        <f t="shared" si="38"/>
        <v>49.04855643044619</v>
      </c>
      <c r="J312" s="10">
        <f t="shared" si="39"/>
        <v>-45.22855643044619</v>
      </c>
      <c r="K312" s="6">
        <v>120</v>
      </c>
      <c r="L312" s="10">
        <v>5436.1876640420023</v>
      </c>
      <c r="M312" s="10">
        <v>2692.8805774278235</v>
      </c>
      <c r="N312" s="10">
        <v>21.25437445319335</v>
      </c>
      <c r="O312" s="10">
        <v>126.89640715299461</v>
      </c>
      <c r="P312" s="10">
        <v>127.14103427914691</v>
      </c>
      <c r="Q312" s="10">
        <v>1.2180410545752975</v>
      </c>
      <c r="R312" s="10">
        <v>0.95802355351381241</v>
      </c>
      <c r="S312" s="10">
        <v>16.987994871686745</v>
      </c>
      <c r="T312" s="14" t="s">
        <v>156</v>
      </c>
      <c r="U312" s="6">
        <v>8</v>
      </c>
      <c r="V312" s="14" t="s">
        <v>30</v>
      </c>
      <c r="W312" s="6">
        <v>6</v>
      </c>
      <c r="X312" s="14" t="s">
        <v>30</v>
      </c>
      <c r="Y312" s="6">
        <v>6</v>
      </c>
      <c r="Z312" s="14" t="s">
        <v>30</v>
      </c>
      <c r="AA312" s="9">
        <v>6</v>
      </c>
      <c r="AB312" s="7">
        <v>0.69794390988506905</v>
      </c>
      <c r="AC312" s="6">
        <v>18.273023423385396</v>
      </c>
      <c r="AD312" s="13">
        <v>81.029032666729535</v>
      </c>
      <c r="AE312" s="8"/>
      <c r="AF312" s="6"/>
      <c r="AG312" s="6"/>
      <c r="AH312" s="6"/>
      <c r="AI312" s="6"/>
      <c r="AJ312" s="6">
        <v>37.202897832680847</v>
      </c>
      <c r="AK312" s="6">
        <v>40.760209389386176</v>
      </c>
      <c r="AL312" s="6">
        <v>43.500788854373106</v>
      </c>
      <c r="AM312" s="6">
        <v>38.624840499425353</v>
      </c>
      <c r="AN312" s="6">
        <v>31.724101788248653</v>
      </c>
      <c r="AO312" s="6">
        <v>19.288797144814843</v>
      </c>
      <c r="AP312" s="6">
        <v>31.785258569786727</v>
      </c>
      <c r="AQ312" s="6">
        <v>121.03</v>
      </c>
      <c r="AR312" s="6">
        <v>28.255479320358628</v>
      </c>
      <c r="AS312" s="6">
        <v>19.301489731494975</v>
      </c>
      <c r="AT312" s="6">
        <v>3.0395068312067619</v>
      </c>
      <c r="AU312" s="6">
        <v>0.71726695347430247</v>
      </c>
      <c r="AV312" s="10">
        <v>0.68825172487462472</v>
      </c>
      <c r="AW312" s="13">
        <v>317.85258569786726</v>
      </c>
      <c r="AX312" s="1" t="s">
        <v>150</v>
      </c>
      <c r="AY312" s="17">
        <v>45.228556430446197</v>
      </c>
      <c r="AZ312" s="12">
        <v>0</v>
      </c>
      <c r="BA312" s="12">
        <v>0</v>
      </c>
      <c r="BB312" s="12">
        <v>100</v>
      </c>
      <c r="BC312" s="12">
        <v>0</v>
      </c>
      <c r="BD312" s="12">
        <v>0</v>
      </c>
      <c r="BE312" s="12">
        <v>100</v>
      </c>
      <c r="BF312" s="18">
        <v>0.69794390988506905</v>
      </c>
      <c r="BG312" s="18">
        <v>18.273023423385396</v>
      </c>
      <c r="BH312" s="18">
        <v>81.029032666729535</v>
      </c>
      <c r="BI312" s="15"/>
      <c r="BJ312" s="19">
        <f t="shared" ca="1" si="40"/>
        <v>0.63824365774387437</v>
      </c>
      <c r="BK312" s="18">
        <f t="shared" ca="1" si="41"/>
        <v>100.76113648600253</v>
      </c>
      <c r="BL312" s="17">
        <f t="shared" si="42"/>
        <v>0.97895215319469919</v>
      </c>
      <c r="BM312" s="17">
        <f t="shared" ca="1" si="43"/>
        <v>1.9018865852859177</v>
      </c>
      <c r="BN312" s="16">
        <f t="shared" si="44"/>
        <v>1.8379993825917966</v>
      </c>
      <c r="BO312" s="15"/>
      <c r="BP312" s="2"/>
    </row>
    <row r="313" spans="1:68" x14ac:dyDescent="0.2">
      <c r="A313">
        <v>15</v>
      </c>
      <c r="B313">
        <v>2.2999999999999998</v>
      </c>
      <c r="C313">
        <v>0.69510000000000005</v>
      </c>
      <c r="D313">
        <v>2.1440000000000001E-2</v>
      </c>
      <c r="E313">
        <v>-1.312E-2</v>
      </c>
      <c r="F313">
        <v>1.6054299999999999</v>
      </c>
      <c r="G313">
        <v>1.9388799999999999</v>
      </c>
      <c r="I313" s="11">
        <f t="shared" si="38"/>
        <v>49.212598425196845</v>
      </c>
      <c r="J313" s="10">
        <f t="shared" si="39"/>
        <v>-45.392598425196844</v>
      </c>
      <c r="K313" s="6">
        <v>120</v>
      </c>
      <c r="L313" s="10">
        <v>5455.8727034120811</v>
      </c>
      <c r="M313" s="10">
        <v>2702.3293963254609</v>
      </c>
      <c r="N313" s="10">
        <v>21.325459317585299</v>
      </c>
      <c r="O313" s="10">
        <v>140.4184148736872</v>
      </c>
      <c r="P313" s="10">
        <v>140.65687330950311</v>
      </c>
      <c r="Q313" s="10">
        <v>1.2277870537546165</v>
      </c>
      <c r="R313" s="10">
        <v>0.87289517025803554</v>
      </c>
      <c r="S313" s="10">
        <v>16.559613598326635</v>
      </c>
      <c r="T313" s="14" t="s">
        <v>30</v>
      </c>
      <c r="U313" s="6">
        <v>9</v>
      </c>
      <c r="V313" s="14" t="s">
        <v>30</v>
      </c>
      <c r="W313" s="6">
        <v>6</v>
      </c>
      <c r="X313" s="14" t="s">
        <v>30</v>
      </c>
      <c r="Y313" s="6">
        <v>6</v>
      </c>
      <c r="Z313" s="14" t="s">
        <v>30</v>
      </c>
      <c r="AA313" s="9">
        <v>6</v>
      </c>
      <c r="AB313" s="7">
        <v>0.62996271126615966</v>
      </c>
      <c r="AC313" s="6">
        <v>16.175062978912194</v>
      </c>
      <c r="AD313" s="13">
        <v>83.194974309821646</v>
      </c>
      <c r="AE313" s="8"/>
      <c r="AF313" s="6"/>
      <c r="AG313" s="6"/>
      <c r="AH313" s="6"/>
      <c r="AI313" s="6"/>
      <c r="AJ313" s="6">
        <v>37.792092533239924</v>
      </c>
      <c r="AK313" s="6">
        <v>41.278058856864341</v>
      </c>
      <c r="AL313" s="6">
        <v>44.091497249476618</v>
      </c>
      <c r="AM313" s="6">
        <v>39.807476414581522</v>
      </c>
      <c r="AN313" s="6">
        <v>28.083682974737439</v>
      </c>
      <c r="AO313" s="6">
        <v>21.158949919855708</v>
      </c>
      <c r="AP313" s="6">
        <v>35.164218327375778</v>
      </c>
      <c r="AQ313" s="6">
        <v>124.215</v>
      </c>
      <c r="AR313" s="6">
        <v>31.663863143240224</v>
      </c>
      <c r="AS313" s="6">
        <v>22.628204701115877</v>
      </c>
      <c r="AT313" s="6">
        <v>3.3102680734852847</v>
      </c>
      <c r="AU313" s="6">
        <v>0.74955783066336579</v>
      </c>
      <c r="AV313" s="10">
        <v>0.81785264351382825</v>
      </c>
      <c r="AW313" s="13">
        <v>351.64218327375778</v>
      </c>
      <c r="AX313" s="1" t="s">
        <v>150</v>
      </c>
      <c r="AY313" s="17">
        <v>45.392598425196802</v>
      </c>
      <c r="AZ313" s="12">
        <v>0</v>
      </c>
      <c r="BA313" s="12">
        <v>0</v>
      </c>
      <c r="BB313" s="12">
        <v>100</v>
      </c>
      <c r="BC313" s="12">
        <v>0</v>
      </c>
      <c r="BD313" s="12">
        <v>0</v>
      </c>
      <c r="BE313" s="12">
        <v>100</v>
      </c>
      <c r="BF313" s="18">
        <v>0.62996271126615966</v>
      </c>
      <c r="BG313" s="18">
        <v>16.175062978912194</v>
      </c>
      <c r="BH313" s="18">
        <v>83.194974309821646</v>
      </c>
      <c r="BI313" s="15"/>
      <c r="BJ313" s="19">
        <f t="shared" ca="1" si="40"/>
        <v>0.61486296034860077</v>
      </c>
      <c r="BK313" s="18">
        <f t="shared" ca="1" si="41"/>
        <v>112.08344653708269</v>
      </c>
      <c r="BL313" s="17">
        <f t="shared" si="42"/>
        <v>0.89015915067212448</v>
      </c>
      <c r="BM313" s="17">
        <f t="shared" ca="1" si="43"/>
        <v>1.8399339730322073</v>
      </c>
      <c r="BN313" s="16">
        <f t="shared" si="44"/>
        <v>1.7783791422835731</v>
      </c>
      <c r="BO313" s="15"/>
      <c r="BP313" s="2"/>
    </row>
    <row r="314" spans="1:68" x14ac:dyDescent="0.2">
      <c r="A314">
        <v>15.05</v>
      </c>
      <c r="B314">
        <v>2.2000000000000002</v>
      </c>
      <c r="C314">
        <v>0.64754</v>
      </c>
      <c r="D314">
        <v>0.11688</v>
      </c>
      <c r="E314">
        <v>-1.8700000000000001E-2</v>
      </c>
      <c r="F314">
        <v>1.60328</v>
      </c>
      <c r="G314">
        <v>1.9376800000000001</v>
      </c>
      <c r="I314" s="11">
        <f t="shared" si="38"/>
        <v>49.376640419947506</v>
      </c>
      <c r="J314" s="10">
        <f t="shared" si="39"/>
        <v>-45.556640419947506</v>
      </c>
      <c r="K314" s="6">
        <v>120</v>
      </c>
      <c r="L314" s="10">
        <v>5475.5577427821609</v>
      </c>
      <c r="M314" s="10">
        <v>2711.7782152230989</v>
      </c>
      <c r="N314" s="10">
        <v>21.396544181977251</v>
      </c>
      <c r="O314" s="10">
        <v>127.87488674425205</v>
      </c>
      <c r="P314" s="10">
        <v>128.0918318725198</v>
      </c>
      <c r="Q314" s="10">
        <v>1.8921857406647515</v>
      </c>
      <c r="R314" s="10">
        <v>1.4772103052971419</v>
      </c>
      <c r="S314" s="10">
        <v>15.065633907483264</v>
      </c>
      <c r="T314" s="14" t="s">
        <v>156</v>
      </c>
      <c r="U314" s="6">
        <v>8</v>
      </c>
      <c r="V314" s="14" t="s">
        <v>30</v>
      </c>
      <c r="W314" s="6">
        <v>6</v>
      </c>
      <c r="X314" s="14" t="s">
        <v>30</v>
      </c>
      <c r="Y314" s="6">
        <v>6</v>
      </c>
      <c r="Z314" s="14" t="s">
        <v>118</v>
      </c>
      <c r="AA314" s="9">
        <v>5</v>
      </c>
      <c r="AB314" s="7">
        <v>0.89309130423211514</v>
      </c>
      <c r="AC314" s="6">
        <v>24.909902608522174</v>
      </c>
      <c r="AD314" s="13">
        <v>74.197006087245711</v>
      </c>
      <c r="AE314" s="8"/>
      <c r="AF314" s="6"/>
      <c r="AG314" s="6"/>
      <c r="AH314" s="6"/>
      <c r="AI314" s="6"/>
      <c r="AJ314" s="6">
        <v>37.201418876873667</v>
      </c>
      <c r="AK314" s="6">
        <v>40.758909550626463</v>
      </c>
      <c r="AL314" s="6">
        <v>43.499303129936536</v>
      </c>
      <c r="AM314" s="6">
        <v>38.70803528884548</v>
      </c>
      <c r="AN314" s="6">
        <v>31.968721686063013</v>
      </c>
      <c r="AO314" s="6">
        <v>20.510693783542223</v>
      </c>
      <c r="AP314" s="6">
        <v>32.022957968129951</v>
      </c>
      <c r="AQ314" s="6">
        <v>121.03</v>
      </c>
      <c r="AR314" s="6">
        <v>28.362117600288627</v>
      </c>
      <c r="AS314" s="6">
        <v>19.402946786808702</v>
      </c>
      <c r="AT314" s="6">
        <v>3.0327855100495373</v>
      </c>
      <c r="AU314" s="6">
        <v>0.71625279750672366</v>
      </c>
      <c r="AV314" s="10">
        <v>0.69619253168866424</v>
      </c>
      <c r="AW314" s="13">
        <v>320.22957968129953</v>
      </c>
      <c r="AX314" s="1" t="s">
        <v>150</v>
      </c>
      <c r="AY314" s="17">
        <v>45.556640419947499</v>
      </c>
      <c r="AZ314" s="12">
        <v>0</v>
      </c>
      <c r="BA314" s="12">
        <v>0</v>
      </c>
      <c r="BB314" s="12">
        <v>100</v>
      </c>
      <c r="BC314" s="12">
        <v>0</v>
      </c>
      <c r="BD314" s="12">
        <v>100</v>
      </c>
      <c r="BE314" s="12">
        <v>0</v>
      </c>
      <c r="BF314" s="18">
        <v>0.89309130423211514</v>
      </c>
      <c r="BG314" s="18">
        <v>24.909902608522174</v>
      </c>
      <c r="BH314" s="18">
        <v>74.197006087245711</v>
      </c>
      <c r="BI314" s="15"/>
      <c r="BJ314" s="19">
        <f t="shared" ca="1" si="40"/>
        <v>0.68737510501687582</v>
      </c>
      <c r="BK314" s="18">
        <f t="shared" ca="1" si="41"/>
        <v>99.848037389178117</v>
      </c>
      <c r="BL314" s="17">
        <f t="shared" si="42"/>
        <v>1.5094731246126631</v>
      </c>
      <c r="BM314" s="17">
        <f t="shared" ca="1" si="43"/>
        <v>2.0296686102891233</v>
      </c>
      <c r="BN314" s="16">
        <f t="shared" si="44"/>
        <v>1.9637962229119825</v>
      </c>
      <c r="BO314" s="15"/>
      <c r="BP314" s="2"/>
    </row>
    <row r="315" spans="1:68" x14ac:dyDescent="0.2">
      <c r="A315">
        <v>15.1</v>
      </c>
      <c r="B315">
        <v>2.2999999999999998</v>
      </c>
      <c r="C315">
        <v>0.42164000000000001</v>
      </c>
      <c r="D315">
        <v>0.14080000000000001</v>
      </c>
      <c r="E315">
        <v>-2.4160000000000001E-2</v>
      </c>
      <c r="F315">
        <v>1.6064499999999999</v>
      </c>
      <c r="G315">
        <v>1.9413499999999999</v>
      </c>
      <c r="I315" s="11">
        <f t="shared" si="38"/>
        <v>49.540682414698161</v>
      </c>
      <c r="J315" s="10">
        <f t="shared" si="39"/>
        <v>-45.72068241469816</v>
      </c>
      <c r="K315" s="6">
        <v>120</v>
      </c>
      <c r="L315" s="10">
        <v>5495.2427821522397</v>
      </c>
      <c r="M315" s="10">
        <v>2721.2270341207368</v>
      </c>
      <c r="N315" s="10">
        <v>21.467629046369201</v>
      </c>
      <c r="O315" s="10">
        <v>68.295765540732333</v>
      </c>
      <c r="P315" s="10">
        <v>68.491660013227175</v>
      </c>
      <c r="Q315" s="10">
        <v>2.0587030980713994</v>
      </c>
      <c r="R315" s="10">
        <v>3.0057719402242853</v>
      </c>
      <c r="S315" s="10">
        <v>13.603782812141898</v>
      </c>
      <c r="T315" s="14" t="s">
        <v>34</v>
      </c>
      <c r="U315" s="6">
        <v>6</v>
      </c>
      <c r="V315" s="14" t="s">
        <v>154</v>
      </c>
      <c r="W315" s="6">
        <v>5</v>
      </c>
      <c r="X315" s="14" t="s">
        <v>154</v>
      </c>
      <c r="Y315" s="6">
        <v>5</v>
      </c>
      <c r="Z315" s="14" t="s">
        <v>118</v>
      </c>
      <c r="AA315" s="9">
        <v>5</v>
      </c>
      <c r="AB315" s="7">
        <v>10.171234314075775</v>
      </c>
      <c r="AC315" s="6">
        <v>59.902485647200457</v>
      </c>
      <c r="AD315" s="13">
        <v>29.926280038723768</v>
      </c>
      <c r="AE315" s="8">
        <v>6849.1660013227174</v>
      </c>
      <c r="AF315" s="6">
        <v>7708.1434198053266</v>
      </c>
      <c r="AG315" s="6">
        <v>4001</v>
      </c>
      <c r="AH315" s="6">
        <v>0</v>
      </c>
      <c r="AI315" s="6">
        <v>3.3269323817208227</v>
      </c>
      <c r="AJ315" s="6"/>
      <c r="AK315" s="6"/>
      <c r="AL315" s="6"/>
      <c r="AM315" s="6"/>
      <c r="AN315" s="6">
        <v>27.318306216292932</v>
      </c>
      <c r="AO315" s="6">
        <v>15.759486002561669</v>
      </c>
      <c r="AP315" s="6">
        <v>30</v>
      </c>
      <c r="AQ315" s="6">
        <v>114.66</v>
      </c>
      <c r="AR315" s="6"/>
      <c r="AS315" s="6"/>
      <c r="AT315" s="6">
        <v>15.904500503768153</v>
      </c>
      <c r="AU315" s="6">
        <v>1</v>
      </c>
      <c r="AV315" s="10"/>
      <c r="AW315" s="13">
        <v>1156.2215129707988</v>
      </c>
      <c r="AX315" s="1" t="s">
        <v>150</v>
      </c>
      <c r="AY315" s="17">
        <v>45.720682414698203</v>
      </c>
      <c r="AZ315" s="12">
        <v>0</v>
      </c>
      <c r="BA315" s="12">
        <v>100</v>
      </c>
      <c r="BB315" s="12">
        <v>0</v>
      </c>
      <c r="BC315" s="12">
        <v>0</v>
      </c>
      <c r="BD315" s="12">
        <v>100</v>
      </c>
      <c r="BE315" s="12">
        <v>0</v>
      </c>
      <c r="BF315" s="18">
        <v>10.171234314075775</v>
      </c>
      <c r="BG315" s="18">
        <v>59.902485647200457</v>
      </c>
      <c r="BH315" s="18">
        <v>29.926280038723768</v>
      </c>
      <c r="BI315" s="15"/>
      <c r="BJ315" s="19">
        <f t="shared" ca="1" si="40"/>
        <v>0.85349077973102361</v>
      </c>
      <c r="BK315" s="18">
        <f t="shared" ca="1" si="41"/>
        <v>50.119581251585863</v>
      </c>
      <c r="BL315" s="17">
        <f t="shared" si="42"/>
        <v>3.1313912884228614</v>
      </c>
      <c r="BM315" s="17">
        <f t="shared" ca="1" si="43"/>
        <v>2.4650818040968865</v>
      </c>
      <c r="BN315" s="16">
        <f t="shared" si="44"/>
        <v>2.374353198329572</v>
      </c>
      <c r="BO315" s="15"/>
      <c r="BP315" s="2"/>
    </row>
    <row r="316" spans="1:68" x14ac:dyDescent="0.2">
      <c r="A316">
        <v>15.15</v>
      </c>
      <c r="B316">
        <v>2.2999999999999998</v>
      </c>
      <c r="C316">
        <v>0.29275000000000001</v>
      </c>
      <c r="D316">
        <v>0.12433</v>
      </c>
      <c r="E316">
        <v>-1.8780000000000002E-2</v>
      </c>
      <c r="F316">
        <v>1.6021000000000001</v>
      </c>
      <c r="G316">
        <v>1.93798</v>
      </c>
      <c r="I316" s="11">
        <f t="shared" si="38"/>
        <v>49.704724409448815</v>
      </c>
      <c r="J316" s="10">
        <f t="shared" si="39"/>
        <v>-45.884724409448815</v>
      </c>
      <c r="K316" s="6">
        <v>120</v>
      </c>
      <c r="L316" s="10">
        <v>5514.9278215223185</v>
      </c>
      <c r="M316" s="10">
        <v>2730.6758530183743</v>
      </c>
      <c r="N316" s="10">
        <v>21.538713910761153</v>
      </c>
      <c r="O316" s="10">
        <v>34.302171331251778</v>
      </c>
      <c r="P316" s="10">
        <v>34.51880802500272</v>
      </c>
      <c r="Q316" s="10">
        <v>1.9440483791546983</v>
      </c>
      <c r="R316" s="10">
        <v>5.6318525765622667</v>
      </c>
      <c r="S316" s="10">
        <v>15.044214843815258</v>
      </c>
      <c r="T316" s="14" t="s">
        <v>33</v>
      </c>
      <c r="U316" s="6">
        <v>3</v>
      </c>
      <c r="V316" s="14" t="s">
        <v>151</v>
      </c>
      <c r="W316" s="6">
        <v>4</v>
      </c>
      <c r="X316" s="14" t="s">
        <v>151</v>
      </c>
      <c r="Y316" s="6">
        <v>4</v>
      </c>
      <c r="Z316" s="14" t="s">
        <v>33</v>
      </c>
      <c r="AA316" s="9">
        <v>3</v>
      </c>
      <c r="AB316" s="7">
        <v>89.057418171893943</v>
      </c>
      <c r="AC316" s="6">
        <v>9.8567067199166729</v>
      </c>
      <c r="AD316" s="13">
        <v>1.0858751081893789</v>
      </c>
      <c r="AE316" s="8">
        <v>3451.8808025002718</v>
      </c>
      <c r="AF316" s="6">
        <v>3710.1793600512697</v>
      </c>
      <c r="AG316" s="6">
        <v>2301.2538683335147</v>
      </c>
      <c r="AH316" s="6">
        <v>0</v>
      </c>
      <c r="AI316" s="6">
        <v>1.7756146603723937</v>
      </c>
      <c r="AJ316" s="6"/>
      <c r="AK316" s="6"/>
      <c r="AL316" s="6"/>
      <c r="AM316" s="6"/>
      <c r="AN316" s="6">
        <v>34.302171331251778</v>
      </c>
      <c r="AO316" s="6">
        <v>9.6848594079868366</v>
      </c>
      <c r="AP316" s="6">
        <v>17.25940401250136</v>
      </c>
      <c r="AQ316" s="6">
        <v>111.47500000000001</v>
      </c>
      <c r="AR316" s="6"/>
      <c r="AS316" s="6"/>
      <c r="AT316" s="6">
        <v>7.3501893284023909</v>
      </c>
      <c r="AU316" s="6">
        <v>1</v>
      </c>
      <c r="AV316" s="10"/>
      <c r="AW316" s="13">
        <v>556.52690400769052</v>
      </c>
      <c r="AX316" s="1" t="s">
        <v>150</v>
      </c>
      <c r="AY316" s="17">
        <v>45.8847244094488</v>
      </c>
      <c r="AZ316" s="12">
        <v>100</v>
      </c>
      <c r="BA316" s="12">
        <v>0</v>
      </c>
      <c r="BB316" s="12">
        <v>0</v>
      </c>
      <c r="BC316" s="12">
        <v>100</v>
      </c>
      <c r="BD316" s="12">
        <v>0</v>
      </c>
      <c r="BE316" s="12">
        <v>0</v>
      </c>
      <c r="BF316" s="18">
        <v>89.057418171893943</v>
      </c>
      <c r="BG316" s="18">
        <v>9.8567067199166729</v>
      </c>
      <c r="BH316" s="18">
        <v>1.0858751081893789</v>
      </c>
      <c r="BI316" s="15"/>
      <c r="BJ316" s="19">
        <f t="shared" ca="1" si="40"/>
        <v>1</v>
      </c>
      <c r="BK316" s="18">
        <f t="shared" ca="1" si="41"/>
        <v>23.262624949888433</v>
      </c>
      <c r="BL316" s="17">
        <f t="shared" si="42"/>
        <v>6.120800090078685</v>
      </c>
      <c r="BM316" s="17">
        <f t="shared" ca="1" si="43"/>
        <v>2.9071160413484383</v>
      </c>
      <c r="BN316" s="16">
        <f t="shared" si="44"/>
        <v>2.7774618473996089</v>
      </c>
      <c r="BO316" s="15"/>
      <c r="BP316" s="2"/>
    </row>
    <row r="317" spans="1:68" x14ac:dyDescent="0.2">
      <c r="A317">
        <v>15.2</v>
      </c>
      <c r="B317">
        <v>2.4</v>
      </c>
      <c r="C317">
        <v>0.46911999999999998</v>
      </c>
      <c r="D317">
        <v>2.6630000000000001E-2</v>
      </c>
      <c r="E317">
        <v>4.4900000000000001E-3</v>
      </c>
      <c r="F317">
        <v>1.605</v>
      </c>
      <c r="G317">
        <v>1.9411</v>
      </c>
      <c r="I317" s="11">
        <f t="shared" si="38"/>
        <v>49.868766404199469</v>
      </c>
      <c r="J317" s="10">
        <f t="shared" si="39"/>
        <v>-46.048766404199469</v>
      </c>
      <c r="K317" s="6">
        <v>120</v>
      </c>
      <c r="L317" s="10">
        <v>5534.6128608923973</v>
      </c>
      <c r="M317" s="10">
        <v>2740.1246719160117</v>
      </c>
      <c r="N317" s="10">
        <v>21.609798775153102</v>
      </c>
      <c r="O317" s="10">
        <v>80.818194379789929</v>
      </c>
      <c r="P317" s="10">
        <v>81.124546963620674</v>
      </c>
      <c r="Q317" s="10">
        <v>1.2639168649979482</v>
      </c>
      <c r="R317" s="10">
        <v>1.5579955911060268</v>
      </c>
      <c r="S317" s="10">
        <v>21.274484988246314</v>
      </c>
      <c r="T317" s="14" t="s">
        <v>156</v>
      </c>
      <c r="U317" s="6">
        <v>7</v>
      </c>
      <c r="V317" s="14" t="s">
        <v>154</v>
      </c>
      <c r="W317" s="6">
        <v>5</v>
      </c>
      <c r="X317" s="14" t="s">
        <v>154</v>
      </c>
      <c r="Y317" s="6">
        <v>5</v>
      </c>
      <c r="Z317" s="14" t="s">
        <v>118</v>
      </c>
      <c r="AA317" s="9">
        <v>5</v>
      </c>
      <c r="AB317" s="7">
        <v>1.433268183998976</v>
      </c>
      <c r="AC317" s="6">
        <v>34.821031311632709</v>
      </c>
      <c r="AD317" s="13">
        <v>63.745700504368308</v>
      </c>
      <c r="AE317" s="8"/>
      <c r="AF317" s="6"/>
      <c r="AG317" s="6"/>
      <c r="AH317" s="6"/>
      <c r="AI317" s="6"/>
      <c r="AJ317" s="6">
        <v>34.217590931900574</v>
      </c>
      <c r="AK317" s="6">
        <v>38.136125751222629</v>
      </c>
      <c r="AL317" s="6">
        <v>40.471231919824909</v>
      </c>
      <c r="AM317" s="6">
        <v>37.084341022271552</v>
      </c>
      <c r="AN317" s="6">
        <v>26.939398126596643</v>
      </c>
      <c r="AO317" s="6">
        <v>13.002236564388314</v>
      </c>
      <c r="AP317" s="6">
        <v>20.281136740905168</v>
      </c>
      <c r="AQ317" s="6">
        <v>117.845</v>
      </c>
      <c r="AR317" s="6">
        <v>12.388506601052923</v>
      </c>
      <c r="AS317" s="6">
        <v>3.801855626628412</v>
      </c>
      <c r="AT317" s="6">
        <v>1.9034327051783944</v>
      </c>
      <c r="AU317" s="6">
        <v>0.5691392495292481</v>
      </c>
      <c r="AV317" s="10">
        <v>0.37518636866493166</v>
      </c>
      <c r="AW317" s="13">
        <v>202.81136740905168</v>
      </c>
      <c r="AX317" s="1" t="s">
        <v>150</v>
      </c>
      <c r="AY317" s="17">
        <v>46.048766404199498</v>
      </c>
      <c r="AZ317" s="12">
        <v>0</v>
      </c>
      <c r="BA317" s="12">
        <v>0</v>
      </c>
      <c r="BB317" s="12">
        <v>100</v>
      </c>
      <c r="BC317" s="12">
        <v>0</v>
      </c>
      <c r="BD317" s="12">
        <v>100</v>
      </c>
      <c r="BE317" s="12">
        <v>0</v>
      </c>
      <c r="BF317" s="18">
        <v>1.433268183998976</v>
      </c>
      <c r="BG317" s="18">
        <v>34.821031311632709</v>
      </c>
      <c r="BH317" s="18">
        <v>63.745700504368308</v>
      </c>
      <c r="BI317" s="15"/>
      <c r="BJ317" s="19">
        <f t="shared" ca="1" si="40"/>
        <v>0.75631888905013134</v>
      </c>
      <c r="BK317" s="18">
        <f t="shared" ca="1" si="41"/>
        <v>60.882612423981129</v>
      </c>
      <c r="BL317" s="17">
        <f t="shared" si="42"/>
        <v>1.6130186009585645</v>
      </c>
      <c r="BM317" s="17">
        <f t="shared" ca="1" si="43"/>
        <v>2.2088655667539143</v>
      </c>
      <c r="BN317" s="16">
        <f t="shared" si="44"/>
        <v>2.1239648113593357</v>
      </c>
      <c r="BO317" s="15"/>
      <c r="BP317" s="2"/>
    </row>
    <row r="318" spans="1:68" x14ac:dyDescent="0.2">
      <c r="A318">
        <v>15.25</v>
      </c>
      <c r="B318">
        <v>2.2999999999999998</v>
      </c>
      <c r="C318">
        <v>0.54369000000000001</v>
      </c>
      <c r="D318">
        <v>6.5290000000000001E-2</v>
      </c>
      <c r="E318">
        <v>-4.7400000000000003E-3</v>
      </c>
      <c r="F318">
        <v>1.5985499999999999</v>
      </c>
      <c r="G318">
        <v>1.9360299999999999</v>
      </c>
      <c r="I318" s="11">
        <f t="shared" si="38"/>
        <v>50.032808398950131</v>
      </c>
      <c r="J318" s="10">
        <f t="shared" si="39"/>
        <v>-46.212808398950131</v>
      </c>
      <c r="K318" s="6">
        <v>120</v>
      </c>
      <c r="L318" s="10">
        <v>5554.297900262477</v>
      </c>
      <c r="M318" s="10">
        <v>2749.5734908136496</v>
      </c>
      <c r="N318" s="10">
        <v>21.680883639545058</v>
      </c>
      <c r="O318" s="10">
        <v>100.48537042293499</v>
      </c>
      <c r="P318" s="10">
        <v>100.75613737438772</v>
      </c>
      <c r="Q318" s="10">
        <v>1.5330456709068527</v>
      </c>
      <c r="R318" s="10">
        <v>1.5215407327599222</v>
      </c>
      <c r="S318" s="10">
        <v>18.8032605175502</v>
      </c>
      <c r="T318" s="14" t="s">
        <v>156</v>
      </c>
      <c r="U318" s="6">
        <v>8</v>
      </c>
      <c r="V318" s="14" t="s">
        <v>30</v>
      </c>
      <c r="W318" s="6">
        <v>6</v>
      </c>
      <c r="X318" s="14" t="s">
        <v>154</v>
      </c>
      <c r="Y318" s="6">
        <v>5</v>
      </c>
      <c r="Z318" s="14" t="s">
        <v>118</v>
      </c>
      <c r="AA318" s="9">
        <v>5</v>
      </c>
      <c r="AB318" s="7">
        <v>1.0963038338161368</v>
      </c>
      <c r="AC318" s="6">
        <v>29.784177785551833</v>
      </c>
      <c r="AD318" s="13">
        <v>69.11951838063203</v>
      </c>
      <c r="AE318" s="8"/>
      <c r="AF318" s="6"/>
      <c r="AG318" s="6"/>
      <c r="AH318" s="6"/>
      <c r="AI318" s="6"/>
      <c r="AJ318" s="6">
        <v>35.601598835221061</v>
      </c>
      <c r="AK318" s="6">
        <v>39.352821944915874</v>
      </c>
      <c r="AL318" s="6">
        <v>41.88339680469447</v>
      </c>
      <c r="AM318" s="6">
        <v>38.556710303079079</v>
      </c>
      <c r="AN318" s="6">
        <v>25.121342605733748</v>
      </c>
      <c r="AO318" s="6">
        <v>16.125517032511294</v>
      </c>
      <c r="AP318" s="6">
        <v>25.18903434359693</v>
      </c>
      <c r="AQ318" s="6">
        <v>121.03</v>
      </c>
      <c r="AR318" s="6">
        <v>19.787703899082306</v>
      </c>
      <c r="AS318" s="6">
        <v>11.025350506791115</v>
      </c>
      <c r="AT318" s="6">
        <v>2.3716861770752269</v>
      </c>
      <c r="AU318" s="6">
        <v>0.63269011520715512</v>
      </c>
      <c r="AV318" s="10">
        <v>0.46936023376438696</v>
      </c>
      <c r="AW318" s="13">
        <v>251.8903434359693</v>
      </c>
      <c r="AX318" s="1" t="s">
        <v>150</v>
      </c>
      <c r="AY318" s="17">
        <v>46.212808398950102</v>
      </c>
      <c r="AZ318" s="12">
        <v>0</v>
      </c>
      <c r="BA318" s="12">
        <v>0</v>
      </c>
      <c r="BB318" s="12">
        <v>100</v>
      </c>
      <c r="BC318" s="12">
        <v>0</v>
      </c>
      <c r="BD318" s="12">
        <v>100</v>
      </c>
      <c r="BE318" s="12">
        <v>0</v>
      </c>
      <c r="BF318" s="18">
        <v>1.0963038338161368</v>
      </c>
      <c r="BG318" s="18">
        <v>29.784177785551833</v>
      </c>
      <c r="BH318" s="18">
        <v>69.11951838063203</v>
      </c>
      <c r="BI318" s="15"/>
      <c r="BJ318" s="19">
        <f t="shared" ca="1" si="40"/>
        <v>0.72462291063079776</v>
      </c>
      <c r="BK318" s="18">
        <f t="shared" ca="1" si="41"/>
        <v>76.558921001763039</v>
      </c>
      <c r="BL318" s="17">
        <f t="shared" si="42"/>
        <v>1.5646677880247633</v>
      </c>
      <c r="BM318" s="17">
        <f t="shared" ca="1" si="43"/>
        <v>2.1250880699226187</v>
      </c>
      <c r="BN318" s="16">
        <f t="shared" si="44"/>
        <v>2.0475755823626631</v>
      </c>
      <c r="BO318" s="15"/>
      <c r="BP318" s="2"/>
    </row>
    <row r="319" spans="1:68" x14ac:dyDescent="0.2">
      <c r="A319">
        <v>15.3</v>
      </c>
      <c r="B319">
        <v>2.2999999999999998</v>
      </c>
      <c r="C319">
        <v>0.43269999999999997</v>
      </c>
      <c r="D319">
        <v>8.8980000000000004E-2</v>
      </c>
      <c r="E319">
        <v>-8.0300000000000007E-3</v>
      </c>
      <c r="F319">
        <v>1.60083</v>
      </c>
      <c r="G319">
        <v>1.9390000000000001</v>
      </c>
      <c r="I319" s="11">
        <f t="shared" si="38"/>
        <v>50.196850393700785</v>
      </c>
      <c r="J319" s="10">
        <f t="shared" si="39"/>
        <v>-46.376850393700785</v>
      </c>
      <c r="K319" s="6">
        <v>120</v>
      </c>
      <c r="L319" s="10">
        <v>5573.9829396325558</v>
      </c>
      <c r="M319" s="10">
        <v>2759.0223097112876</v>
      </c>
      <c r="N319" s="10">
        <v>21.751968503937007</v>
      </c>
      <c r="O319" s="10">
        <v>71.212742435424346</v>
      </c>
      <c r="P319" s="10">
        <v>71.470825017372874</v>
      </c>
      <c r="Q319" s="10">
        <v>1.6979618998768977</v>
      </c>
      <c r="R319" s="10">
        <v>2.3757412894900307</v>
      </c>
      <c r="S319" s="10">
        <v>17.922401524203483</v>
      </c>
      <c r="T319" s="14" t="s">
        <v>34</v>
      </c>
      <c r="U319" s="6">
        <v>6</v>
      </c>
      <c r="V319" s="14" t="s">
        <v>154</v>
      </c>
      <c r="W319" s="6">
        <v>5</v>
      </c>
      <c r="X319" s="14" t="s">
        <v>154</v>
      </c>
      <c r="Y319" s="6">
        <v>5</v>
      </c>
      <c r="Z319" s="14" t="s">
        <v>118</v>
      </c>
      <c r="AA319" s="9">
        <v>5</v>
      </c>
      <c r="AB319" s="7">
        <v>4.5910411286066619</v>
      </c>
      <c r="AC319" s="6">
        <v>51.3164045794624</v>
      </c>
      <c r="AD319" s="13">
        <v>44.092554291930938</v>
      </c>
      <c r="AE319" s="8">
        <v>7147.0825017372872</v>
      </c>
      <c r="AF319" s="6">
        <v>8054.0016463236261</v>
      </c>
      <c r="AG319" s="6">
        <v>4001</v>
      </c>
      <c r="AH319" s="6">
        <v>0</v>
      </c>
      <c r="AI319" s="6">
        <v>4.2092125284174227</v>
      </c>
      <c r="AJ319" s="6"/>
      <c r="AK319" s="6"/>
      <c r="AL319" s="6"/>
      <c r="AM319" s="6"/>
      <c r="AN319" s="6">
        <v>28.485096974169739</v>
      </c>
      <c r="AO319" s="6">
        <v>15.901891350533521</v>
      </c>
      <c r="AP319" s="6">
        <v>30</v>
      </c>
      <c r="AQ319" s="6">
        <v>114.66</v>
      </c>
      <c r="AR319" s="6"/>
      <c r="AS319" s="6"/>
      <c r="AT319" s="6">
        <v>16.384049507663835</v>
      </c>
      <c r="AU319" s="6">
        <v>1</v>
      </c>
      <c r="AV319" s="10"/>
      <c r="AW319" s="13">
        <v>1208.1002469485438</v>
      </c>
      <c r="AX319" s="1" t="s">
        <v>150</v>
      </c>
      <c r="AY319" s="17">
        <v>46.376850393700799</v>
      </c>
      <c r="AZ319" s="12">
        <v>0</v>
      </c>
      <c r="BA319" s="12">
        <v>100</v>
      </c>
      <c r="BB319" s="12">
        <v>0</v>
      </c>
      <c r="BC319" s="12">
        <v>0</v>
      </c>
      <c r="BD319" s="12">
        <v>100</v>
      </c>
      <c r="BE319" s="12">
        <v>0</v>
      </c>
      <c r="BF319" s="18">
        <v>4.5910411286066619</v>
      </c>
      <c r="BG319" s="18">
        <v>51.3164045794624</v>
      </c>
      <c r="BH319" s="18">
        <v>44.092554291930938</v>
      </c>
      <c r="BI319" s="15"/>
      <c r="BJ319" s="19">
        <f t="shared" ca="1" si="40"/>
        <v>0.82270026112115169</v>
      </c>
      <c r="BK319" s="18">
        <f t="shared" ca="1" si="41"/>
        <v>52.169398757618652</v>
      </c>
      <c r="BL319" s="17">
        <f t="shared" si="42"/>
        <v>2.4721420051506455</v>
      </c>
      <c r="BM319" s="17">
        <f t="shared" ca="1" si="43"/>
        <v>2.381922984927773</v>
      </c>
      <c r="BN319" s="16">
        <f t="shared" si="44"/>
        <v>2.28911272940476</v>
      </c>
      <c r="BO319" s="15"/>
      <c r="BP319" s="2"/>
    </row>
    <row r="320" spans="1:68" x14ac:dyDescent="0.2">
      <c r="A320">
        <v>15.35</v>
      </c>
      <c r="B320">
        <v>2.2999999999999998</v>
      </c>
      <c r="C320">
        <v>0.32058999999999999</v>
      </c>
      <c r="D320">
        <v>-32768</v>
      </c>
      <c r="E320">
        <v>-7.8100000000000001E-3</v>
      </c>
      <c r="F320">
        <v>1.60185</v>
      </c>
      <c r="G320">
        <v>1.9394</v>
      </c>
      <c r="I320" s="11">
        <f t="shared" si="38"/>
        <v>50.36089238845144</v>
      </c>
      <c r="J320" s="10">
        <f t="shared" si="39"/>
        <v>-46.540892388451439</v>
      </c>
      <c r="K320" s="6">
        <v>120</v>
      </c>
      <c r="L320" s="10">
        <v>5593.6679790026346</v>
      </c>
      <c r="M320" s="10">
        <v>2768.471128608925</v>
      </c>
      <c r="N320" s="10">
        <v>21.823053368328956</v>
      </c>
      <c r="O320" s="10">
        <v>41.644724382628432</v>
      </c>
      <c r="P320" s="10">
        <v>41.903655159498214</v>
      </c>
      <c r="Q320" s="10">
        <v>228110.99368590501</v>
      </c>
      <c r="R320" s="10">
        <v>544370.15772882802</v>
      </c>
      <c r="S320" s="10">
        <v>17.981303949290492</v>
      </c>
      <c r="T320" s="14" t="s">
        <v>149</v>
      </c>
      <c r="U320" s="6">
        <v>0</v>
      </c>
      <c r="V320" s="14" t="e">
        <v>#NUM!</v>
      </c>
      <c r="W320" s="6" t="e">
        <v>#NUM!</v>
      </c>
      <c r="X320" s="14" t="e">
        <v>#NUM!</v>
      </c>
      <c r="Y320" s="6" t="e">
        <v>#NUM!</v>
      </c>
      <c r="Z320" s="14" t="e">
        <v>#NUM!</v>
      </c>
      <c r="AA320" s="9" t="e">
        <v>#NUM!</v>
      </c>
      <c r="AB320" s="7">
        <v>0</v>
      </c>
      <c r="AC320" s="6">
        <v>2.2999999999999972</v>
      </c>
      <c r="AD320" s="13">
        <v>97.7</v>
      </c>
      <c r="AE320" s="8"/>
      <c r="AF320" s="6"/>
      <c r="AG320" s="6"/>
      <c r="AH320" s="6"/>
      <c r="AI320" s="6"/>
      <c r="AJ320" s="6"/>
      <c r="AK320" s="6"/>
      <c r="AL320" s="6"/>
      <c r="AM320" s="6"/>
      <c r="AN320" s="6">
        <v>6.9407873971047387</v>
      </c>
      <c r="AO320" s="6" t="e">
        <v>#NUM!</v>
      </c>
      <c r="AP320" s="6"/>
      <c r="AQ320" s="6">
        <v>95.55</v>
      </c>
      <c r="AR320" s="6"/>
      <c r="AS320" s="6"/>
      <c r="AT320" s="6"/>
      <c r="AU320" s="6"/>
      <c r="AV320" s="10"/>
      <c r="AW320" s="13"/>
      <c r="AX320" s="1" t="s">
        <v>150</v>
      </c>
      <c r="AY320" s="17">
        <v>46.540892388451397</v>
      </c>
      <c r="AZ320" s="12">
        <v>100</v>
      </c>
      <c r="BA320" s="12">
        <v>0</v>
      </c>
      <c r="BB320" s="12">
        <v>0</v>
      </c>
      <c r="BC320" s="12" t="e">
        <v>#NUM!</v>
      </c>
      <c r="BD320" s="12" t="e">
        <v>#NUM!</v>
      </c>
      <c r="BE320" s="12" t="e">
        <v>#NUM!</v>
      </c>
      <c r="BF320" s="18">
        <v>0</v>
      </c>
      <c r="BG320" s="18">
        <v>2.2999999999999972</v>
      </c>
      <c r="BH320" s="18">
        <v>97.7</v>
      </c>
      <c r="BI320" s="15"/>
      <c r="BJ320" s="19" t="e">
        <f t="shared" ca="1" si="40"/>
        <v>#NUM!</v>
      </c>
      <c r="BK320" s="18" t="e">
        <f t="shared" ca="1" si="41"/>
        <v>#NUM!</v>
      </c>
      <c r="BL320" s="17">
        <f t="shared" si="42"/>
        <v>583302.31622332369</v>
      </c>
      <c r="BM320" s="17" t="e">
        <f t="shared" ca="1" si="43"/>
        <v>#NUM!</v>
      </c>
      <c r="BN320" s="16">
        <f t="shared" si="44"/>
        <v>7.2036655094071129</v>
      </c>
      <c r="BO320" s="15"/>
      <c r="BP320" s="2"/>
    </row>
    <row r="321" spans="1:68" x14ac:dyDescent="0.2">
      <c r="A321"/>
      <c r="B321"/>
      <c r="C321">
        <v>0.16250999999999999</v>
      </c>
      <c r="D321">
        <v>-0.16256000000000001</v>
      </c>
      <c r="E321">
        <v>-7.1190000000000003E-2</v>
      </c>
      <c r="F321">
        <v>1.9732499999999999</v>
      </c>
      <c r="G321">
        <v>1.9061999999999999</v>
      </c>
      <c r="I321" s="11"/>
      <c r="J321" s="10"/>
      <c r="K321" s="6"/>
      <c r="L321" s="10"/>
      <c r="M321" s="10"/>
      <c r="N321" s="10"/>
      <c r="O321" s="10"/>
      <c r="P321" s="10"/>
      <c r="Q321" s="10"/>
      <c r="R321" s="10"/>
      <c r="S321" s="10"/>
      <c r="T321" s="14"/>
      <c r="U321" s="6"/>
      <c r="V321" s="14"/>
      <c r="W321" s="6"/>
      <c r="X321" s="14"/>
      <c r="Y321" s="6"/>
      <c r="Z321" s="14"/>
      <c r="AA321" s="9"/>
      <c r="AB321" s="7"/>
      <c r="AC321" s="6"/>
      <c r="AD321" s="13"/>
      <c r="AE321" s="8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10"/>
      <c r="AW321" s="13"/>
      <c r="AY321" s="17"/>
      <c r="AZ321" s="12"/>
      <c r="BA321" s="12"/>
      <c r="BB321" s="12"/>
      <c r="BC321" s="12"/>
      <c r="BD321" s="12"/>
      <c r="BE321" s="12"/>
      <c r="BF321" s="18"/>
      <c r="BG321" s="18"/>
      <c r="BH321" s="18"/>
      <c r="BI321" s="15"/>
      <c r="BJ321" s="19"/>
      <c r="BK321" s="18"/>
      <c r="BL321" s="17"/>
      <c r="BM321" s="17"/>
      <c r="BN321" s="16"/>
      <c r="BO321" s="15"/>
      <c r="BP321" s="2"/>
    </row>
    <row r="322" spans="1:68" x14ac:dyDescent="0.2">
      <c r="I322" s="11"/>
      <c r="J322" s="10"/>
      <c r="K322" s="6"/>
      <c r="L322" s="10"/>
      <c r="M322" s="10"/>
      <c r="N322" s="10"/>
      <c r="O322" s="10"/>
      <c r="P322" s="10"/>
      <c r="Q322" s="10"/>
      <c r="R322" s="10"/>
      <c r="S322" s="10"/>
      <c r="T322" s="14"/>
      <c r="U322" s="6"/>
      <c r="V322" s="14"/>
      <c r="W322" s="6"/>
      <c r="X322" s="14"/>
      <c r="Y322" s="6"/>
      <c r="Z322" s="14"/>
      <c r="AA322" s="9"/>
      <c r="AB322" s="7"/>
      <c r="AC322" s="6"/>
      <c r="AD322" s="13"/>
      <c r="AE322" s="8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10"/>
      <c r="AW322" s="13"/>
      <c r="AY322" s="17"/>
      <c r="AZ322" s="12"/>
      <c r="BA322" s="12"/>
      <c r="BB322" s="12"/>
      <c r="BC322" s="12"/>
      <c r="BD322" s="12"/>
      <c r="BE322" s="12"/>
      <c r="BF322" s="18"/>
      <c r="BG322" s="18"/>
      <c r="BH322" s="18"/>
      <c r="BI322" s="15"/>
      <c r="BJ322" s="19"/>
      <c r="BK322" s="18"/>
      <c r="BL322" s="17"/>
      <c r="BM322" s="17"/>
      <c r="BN322" s="16"/>
      <c r="BO322" s="15"/>
      <c r="BP322" s="2"/>
    </row>
    <row r="323" spans="1:68" x14ac:dyDescent="0.2">
      <c r="I323" s="11"/>
      <c r="J323" s="10"/>
      <c r="K323" s="6"/>
      <c r="L323" s="10"/>
      <c r="M323" s="10"/>
      <c r="N323" s="10"/>
      <c r="O323" s="10"/>
      <c r="P323" s="10"/>
      <c r="Q323" s="10"/>
      <c r="R323" s="10"/>
      <c r="S323" s="10"/>
      <c r="T323" s="14"/>
      <c r="U323" s="6"/>
      <c r="V323" s="14"/>
      <c r="W323" s="6"/>
      <c r="X323" s="14"/>
      <c r="Y323" s="6"/>
      <c r="Z323" s="14"/>
      <c r="AA323" s="9"/>
      <c r="AB323" s="7"/>
      <c r="AC323" s="6"/>
      <c r="AD323" s="13"/>
      <c r="AE323" s="8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10"/>
      <c r="AW323" s="13"/>
      <c r="AY323" s="17"/>
      <c r="AZ323" s="12"/>
      <c r="BA323" s="12"/>
      <c r="BB323" s="12"/>
      <c r="BC323" s="12"/>
      <c r="BD323" s="12"/>
      <c r="BE323" s="12"/>
      <c r="BF323" s="18"/>
      <c r="BG323" s="18"/>
      <c r="BH323" s="18"/>
      <c r="BI323" s="15"/>
      <c r="BJ323" s="19"/>
      <c r="BK323" s="18"/>
      <c r="BL323" s="17"/>
      <c r="BM323" s="17"/>
      <c r="BN323" s="16"/>
      <c r="BO323" s="15"/>
      <c r="BP323" s="2"/>
    </row>
    <row r="324" spans="1:68" x14ac:dyDescent="0.2">
      <c r="I324" s="11"/>
      <c r="J324" s="10"/>
      <c r="K324" s="6"/>
      <c r="L324" s="10"/>
      <c r="M324" s="10"/>
      <c r="N324" s="10"/>
      <c r="O324" s="10"/>
      <c r="P324" s="10"/>
      <c r="Q324" s="10"/>
      <c r="R324" s="10"/>
      <c r="S324" s="10"/>
      <c r="T324" s="14"/>
      <c r="U324" s="6"/>
      <c r="V324" s="14"/>
      <c r="W324" s="6"/>
      <c r="X324" s="14"/>
      <c r="Y324" s="6"/>
      <c r="Z324" s="14"/>
      <c r="AA324" s="9"/>
      <c r="AB324" s="7"/>
      <c r="AC324" s="6"/>
      <c r="AD324" s="13"/>
      <c r="AE324" s="8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10"/>
      <c r="AW324" s="13"/>
      <c r="AY324" s="17"/>
      <c r="AZ324" s="12"/>
      <c r="BA324" s="12"/>
      <c r="BB324" s="12"/>
      <c r="BC324" s="12"/>
      <c r="BD324" s="12"/>
      <c r="BE324" s="12"/>
      <c r="BF324" s="18"/>
      <c r="BG324" s="18"/>
      <c r="BH324" s="18"/>
      <c r="BI324" s="15"/>
      <c r="BJ324" s="19"/>
      <c r="BK324" s="18"/>
      <c r="BL324" s="17"/>
      <c r="BM324" s="17"/>
      <c r="BN324" s="16"/>
      <c r="BO324" s="15"/>
      <c r="BP324" s="2"/>
    </row>
    <row r="325" spans="1:68" x14ac:dyDescent="0.2">
      <c r="I325" s="11"/>
      <c r="J325" s="10"/>
      <c r="K325" s="6"/>
      <c r="L325" s="10"/>
      <c r="M325" s="10"/>
      <c r="N325" s="10"/>
      <c r="O325" s="10"/>
      <c r="P325" s="10"/>
      <c r="Q325" s="10"/>
      <c r="R325" s="10"/>
      <c r="S325" s="10"/>
      <c r="T325" s="14"/>
      <c r="U325" s="6"/>
      <c r="V325" s="14"/>
      <c r="W325" s="6"/>
      <c r="X325" s="14"/>
      <c r="Y325" s="6"/>
      <c r="Z325" s="14"/>
      <c r="AA325" s="9"/>
      <c r="AB325" s="7"/>
      <c r="AC325" s="6"/>
      <c r="AD325" s="13"/>
      <c r="AE325" s="8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10"/>
      <c r="AW325" s="13"/>
      <c r="AY325" s="17"/>
      <c r="AZ325" s="12"/>
      <c r="BA325" s="12"/>
      <c r="BB325" s="12"/>
      <c r="BC325" s="12"/>
      <c r="BD325" s="12"/>
      <c r="BE325" s="12"/>
      <c r="BF325" s="18"/>
      <c r="BG325" s="18"/>
      <c r="BH325" s="18"/>
      <c r="BI325" s="15"/>
      <c r="BJ325" s="19"/>
      <c r="BK325" s="18"/>
      <c r="BL325" s="17"/>
      <c r="BM325" s="17"/>
      <c r="BN325" s="16"/>
      <c r="BO325" s="15"/>
      <c r="BP325" s="2"/>
    </row>
    <row r="326" spans="1:68" x14ac:dyDescent="0.2">
      <c r="I326" s="11"/>
      <c r="J326" s="10"/>
      <c r="K326" s="6"/>
      <c r="L326" s="10"/>
      <c r="M326" s="10"/>
      <c r="N326" s="10"/>
      <c r="O326" s="10"/>
      <c r="P326" s="10"/>
      <c r="Q326" s="10"/>
      <c r="R326" s="10"/>
      <c r="S326" s="10"/>
      <c r="T326" s="14"/>
      <c r="U326" s="6"/>
      <c r="V326" s="14"/>
      <c r="W326" s="6"/>
      <c r="X326" s="14"/>
      <c r="Y326" s="6"/>
      <c r="Z326" s="14"/>
      <c r="AA326" s="9"/>
      <c r="AB326" s="7"/>
      <c r="AC326" s="6"/>
      <c r="AD326" s="13"/>
      <c r="AE326" s="8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10"/>
      <c r="AW326" s="13"/>
      <c r="AY326" s="17"/>
      <c r="AZ326" s="12"/>
      <c r="BA326" s="12"/>
      <c r="BB326" s="12"/>
      <c r="BC326" s="12"/>
      <c r="BD326" s="12"/>
      <c r="BE326" s="12"/>
      <c r="BF326" s="18"/>
      <c r="BG326" s="18"/>
      <c r="BH326" s="18"/>
      <c r="BI326" s="15"/>
      <c r="BJ326" s="19"/>
      <c r="BK326" s="18"/>
      <c r="BL326" s="17"/>
      <c r="BM326" s="17"/>
      <c r="BN326" s="16"/>
      <c r="BO326" s="15"/>
      <c r="BP326" s="2"/>
    </row>
    <row r="327" spans="1:68" x14ac:dyDescent="0.2">
      <c r="I327" s="11"/>
      <c r="J327" s="10"/>
      <c r="K327" s="6"/>
      <c r="L327" s="10"/>
      <c r="M327" s="10"/>
      <c r="N327" s="10"/>
      <c r="O327" s="10"/>
      <c r="P327" s="10"/>
      <c r="Q327" s="10"/>
      <c r="R327" s="10"/>
      <c r="S327" s="10"/>
      <c r="T327" s="14"/>
      <c r="U327" s="6"/>
      <c r="V327" s="14"/>
      <c r="W327" s="6"/>
      <c r="X327" s="14"/>
      <c r="Y327" s="6"/>
      <c r="Z327" s="14"/>
      <c r="AA327" s="9"/>
      <c r="AB327" s="7"/>
      <c r="AC327" s="6"/>
      <c r="AD327" s="13"/>
      <c r="AE327" s="8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10"/>
      <c r="AW327" s="13"/>
      <c r="AY327" s="17"/>
      <c r="AZ327" s="12"/>
      <c r="BA327" s="12"/>
      <c r="BB327" s="12"/>
      <c r="BC327" s="12"/>
      <c r="BD327" s="12"/>
      <c r="BE327" s="12"/>
      <c r="BF327" s="18"/>
      <c r="BG327" s="18"/>
      <c r="BH327" s="18"/>
      <c r="BI327" s="15"/>
      <c r="BJ327" s="19"/>
      <c r="BK327" s="18"/>
      <c r="BL327" s="17"/>
      <c r="BM327" s="17"/>
      <c r="BN327" s="16"/>
      <c r="BO327" s="15"/>
      <c r="BP327" s="2"/>
    </row>
    <row r="328" spans="1:68" x14ac:dyDescent="0.2">
      <c r="I328" s="11"/>
      <c r="J328" s="10"/>
      <c r="K328" s="6"/>
      <c r="L328" s="10"/>
      <c r="M328" s="10"/>
      <c r="N328" s="10"/>
      <c r="O328" s="10"/>
      <c r="P328" s="10"/>
      <c r="Q328" s="10"/>
      <c r="R328" s="10"/>
      <c r="S328" s="10"/>
      <c r="T328" s="14"/>
      <c r="U328" s="6"/>
      <c r="V328" s="14"/>
      <c r="W328" s="6"/>
      <c r="X328" s="14"/>
      <c r="Y328" s="6"/>
      <c r="Z328" s="14"/>
      <c r="AA328" s="9"/>
      <c r="AB328" s="7"/>
      <c r="AC328" s="6"/>
      <c r="AD328" s="13"/>
      <c r="AE328" s="8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10"/>
      <c r="AW328" s="13"/>
      <c r="AY328" s="17"/>
      <c r="AZ328" s="12"/>
      <c r="BA328" s="12"/>
      <c r="BB328" s="12"/>
      <c r="BC328" s="12"/>
      <c r="BD328" s="12"/>
      <c r="BE328" s="12"/>
      <c r="BF328" s="18"/>
      <c r="BG328" s="18"/>
      <c r="BH328" s="18"/>
      <c r="BI328" s="15"/>
      <c r="BJ328" s="19"/>
      <c r="BK328" s="18"/>
      <c r="BL328" s="17"/>
      <c r="BM328" s="17"/>
      <c r="BN328" s="16"/>
      <c r="BO328" s="15"/>
      <c r="BP328" s="2"/>
    </row>
    <row r="329" spans="1:68" x14ac:dyDescent="0.2">
      <c r="I329" s="11"/>
      <c r="J329" s="10"/>
      <c r="K329" s="6"/>
      <c r="L329" s="10"/>
      <c r="M329" s="10"/>
      <c r="N329" s="10"/>
      <c r="O329" s="10"/>
      <c r="P329" s="10"/>
      <c r="Q329" s="10"/>
      <c r="R329" s="10"/>
      <c r="S329" s="10"/>
      <c r="T329" s="14"/>
      <c r="U329" s="6"/>
      <c r="V329" s="14"/>
      <c r="W329" s="6"/>
      <c r="X329" s="14"/>
      <c r="Y329" s="6"/>
      <c r="Z329" s="14"/>
      <c r="AA329" s="9"/>
      <c r="AB329" s="7"/>
      <c r="AC329" s="6"/>
      <c r="AD329" s="13"/>
      <c r="AE329" s="8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10"/>
      <c r="AW329" s="13"/>
      <c r="AY329" s="17"/>
      <c r="AZ329" s="12"/>
      <c r="BA329" s="12"/>
      <c r="BB329" s="12"/>
      <c r="BC329" s="12"/>
      <c r="BD329" s="12"/>
      <c r="BE329" s="12"/>
      <c r="BF329" s="18"/>
      <c r="BG329" s="18"/>
      <c r="BH329" s="18"/>
      <c r="BI329" s="15"/>
      <c r="BJ329" s="19"/>
      <c r="BK329" s="18"/>
      <c r="BL329" s="17"/>
      <c r="BM329" s="17"/>
      <c r="BN329" s="16"/>
      <c r="BO329" s="15"/>
      <c r="BP329" s="2"/>
    </row>
    <row r="330" spans="1:68" x14ac:dyDescent="0.2">
      <c r="I330" s="11"/>
      <c r="J330" s="10"/>
      <c r="K330" s="6"/>
      <c r="L330" s="10"/>
      <c r="M330" s="10"/>
      <c r="N330" s="10"/>
      <c r="O330" s="10"/>
      <c r="P330" s="10"/>
      <c r="Q330" s="10"/>
      <c r="R330" s="10"/>
      <c r="S330" s="10"/>
      <c r="T330" s="14"/>
      <c r="U330" s="6"/>
      <c r="V330" s="14"/>
      <c r="W330" s="6"/>
      <c r="X330" s="14"/>
      <c r="Y330" s="6"/>
      <c r="Z330" s="14"/>
      <c r="AA330" s="9"/>
      <c r="AB330" s="7"/>
      <c r="AC330" s="6"/>
      <c r="AD330" s="13"/>
      <c r="AE330" s="8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10"/>
      <c r="AW330" s="13"/>
      <c r="AY330" s="17"/>
      <c r="AZ330" s="12"/>
      <c r="BA330" s="12"/>
      <c r="BB330" s="12"/>
      <c r="BC330" s="12"/>
      <c r="BD330" s="12"/>
      <c r="BE330" s="12"/>
      <c r="BF330" s="18"/>
      <c r="BG330" s="18"/>
      <c r="BH330" s="18"/>
      <c r="BI330" s="15"/>
      <c r="BJ330" s="19"/>
      <c r="BK330" s="18"/>
      <c r="BL330" s="17"/>
      <c r="BM330" s="17"/>
      <c r="BN330" s="16"/>
      <c r="BO330" s="15"/>
      <c r="BP330" s="2"/>
    </row>
    <row r="331" spans="1:68" x14ac:dyDescent="0.2">
      <c r="I331" s="11"/>
      <c r="J331" s="10"/>
      <c r="K331" s="6"/>
      <c r="L331" s="10"/>
      <c r="M331" s="10"/>
      <c r="N331" s="10"/>
      <c r="O331" s="10"/>
      <c r="P331" s="10"/>
      <c r="Q331" s="10"/>
      <c r="R331" s="10"/>
      <c r="S331" s="10"/>
      <c r="T331" s="14"/>
      <c r="U331" s="6"/>
      <c r="V331" s="14"/>
      <c r="W331" s="6"/>
      <c r="X331" s="14"/>
      <c r="Y331" s="6"/>
      <c r="Z331" s="14"/>
      <c r="AA331" s="9"/>
      <c r="AB331" s="7"/>
      <c r="AC331" s="6"/>
      <c r="AD331" s="13"/>
      <c r="AE331" s="8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10"/>
      <c r="AW331" s="13"/>
      <c r="AY331" s="17"/>
      <c r="AZ331" s="12"/>
      <c r="BA331" s="12"/>
      <c r="BB331" s="12"/>
      <c r="BC331" s="12"/>
      <c r="BD331" s="12"/>
      <c r="BE331" s="12"/>
      <c r="BF331" s="18"/>
      <c r="BG331" s="18"/>
      <c r="BH331" s="18"/>
      <c r="BI331" s="15"/>
      <c r="BJ331" s="19"/>
      <c r="BK331" s="18"/>
      <c r="BL331" s="17"/>
      <c r="BM331" s="17"/>
      <c r="BN331" s="16"/>
      <c r="BO331" s="15"/>
      <c r="BP331" s="2"/>
    </row>
    <row r="332" spans="1:68" x14ac:dyDescent="0.2">
      <c r="I332" s="11"/>
      <c r="J332" s="10"/>
      <c r="K332" s="6"/>
      <c r="L332" s="10"/>
      <c r="M332" s="10"/>
      <c r="N332" s="10"/>
      <c r="O332" s="10"/>
      <c r="P332" s="10"/>
      <c r="Q332" s="10"/>
      <c r="R332" s="10"/>
      <c r="S332" s="10"/>
      <c r="T332" s="14"/>
      <c r="U332" s="6"/>
      <c r="V332" s="14"/>
      <c r="W332" s="6"/>
      <c r="X332" s="14"/>
      <c r="Y332" s="6"/>
      <c r="Z332" s="14"/>
      <c r="AA332" s="9"/>
      <c r="AB332" s="7"/>
      <c r="AC332" s="6"/>
      <c r="AD332" s="13"/>
      <c r="AE332" s="8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10"/>
      <c r="AW332" s="13"/>
      <c r="AY332" s="17"/>
      <c r="AZ332" s="12"/>
      <c r="BA332" s="12"/>
      <c r="BB332" s="12"/>
      <c r="BC332" s="12"/>
      <c r="BD332" s="12"/>
      <c r="BE332" s="12"/>
      <c r="BF332" s="18"/>
      <c r="BG332" s="18"/>
      <c r="BH332" s="18"/>
      <c r="BI332" s="15"/>
      <c r="BJ332" s="19"/>
      <c r="BK332" s="18"/>
      <c r="BL332" s="17"/>
      <c r="BM332" s="17"/>
      <c r="BN332" s="16"/>
      <c r="BO332" s="15"/>
      <c r="BP332" s="2"/>
    </row>
    <row r="333" spans="1:68" x14ac:dyDescent="0.2">
      <c r="I333" s="11"/>
      <c r="J333" s="10"/>
      <c r="K333" s="6"/>
      <c r="L333" s="10"/>
      <c r="M333" s="10"/>
      <c r="N333" s="10"/>
      <c r="O333" s="10"/>
      <c r="P333" s="10"/>
      <c r="Q333" s="10"/>
      <c r="R333" s="10"/>
      <c r="S333" s="10"/>
      <c r="T333" s="14"/>
      <c r="U333" s="6"/>
      <c r="V333" s="14"/>
      <c r="W333" s="6"/>
      <c r="X333" s="14"/>
      <c r="Y333" s="6"/>
      <c r="Z333" s="14"/>
      <c r="AA333" s="9"/>
      <c r="AB333" s="7"/>
      <c r="AC333" s="6"/>
      <c r="AD333" s="13"/>
      <c r="AE333" s="8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10"/>
      <c r="AW333" s="13"/>
      <c r="AY333" s="17"/>
      <c r="AZ333" s="12"/>
      <c r="BA333" s="12"/>
      <c r="BB333" s="12"/>
      <c r="BC333" s="12"/>
      <c r="BD333" s="12"/>
      <c r="BE333" s="12"/>
      <c r="BF333" s="18"/>
      <c r="BG333" s="18"/>
      <c r="BH333" s="18"/>
      <c r="BI333" s="15"/>
      <c r="BJ333" s="19"/>
      <c r="BK333" s="18"/>
      <c r="BL333" s="17"/>
      <c r="BM333" s="17"/>
      <c r="BN333" s="16"/>
      <c r="BO333" s="15"/>
      <c r="BP333" s="2"/>
    </row>
    <row r="334" spans="1:68" x14ac:dyDescent="0.2">
      <c r="I334" s="11"/>
      <c r="J334" s="10"/>
      <c r="K334" s="6"/>
      <c r="L334" s="10"/>
      <c r="M334" s="10"/>
      <c r="N334" s="10"/>
      <c r="O334" s="10"/>
      <c r="P334" s="10"/>
      <c r="Q334" s="10"/>
      <c r="R334" s="10"/>
      <c r="S334" s="10"/>
      <c r="T334" s="14"/>
      <c r="U334" s="6"/>
      <c r="V334" s="14"/>
      <c r="W334" s="6"/>
      <c r="X334" s="14"/>
      <c r="Y334" s="6"/>
      <c r="Z334" s="14"/>
      <c r="AA334" s="9"/>
      <c r="AB334" s="7"/>
      <c r="AC334" s="6"/>
      <c r="AD334" s="13"/>
      <c r="AE334" s="8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10"/>
      <c r="AW334" s="13"/>
      <c r="AY334" s="17"/>
      <c r="AZ334" s="12"/>
      <c r="BA334" s="12"/>
      <c r="BB334" s="12"/>
      <c r="BC334" s="12"/>
      <c r="BD334" s="12"/>
      <c r="BE334" s="12"/>
      <c r="BF334" s="18"/>
      <c r="BG334" s="18"/>
      <c r="BH334" s="18"/>
      <c r="BI334" s="15"/>
      <c r="BJ334" s="19"/>
      <c r="BK334" s="18"/>
      <c r="BL334" s="17"/>
      <c r="BM334" s="17"/>
      <c r="BN334" s="16"/>
      <c r="BO334" s="15"/>
      <c r="BP334" s="2"/>
    </row>
    <row r="335" spans="1:68" x14ac:dyDescent="0.2">
      <c r="I335" s="11"/>
      <c r="J335" s="10"/>
      <c r="K335" s="6"/>
      <c r="L335" s="10"/>
      <c r="M335" s="10"/>
      <c r="N335" s="10"/>
      <c r="O335" s="10"/>
      <c r="P335" s="10"/>
      <c r="Q335" s="10"/>
      <c r="R335" s="10"/>
      <c r="S335" s="10"/>
      <c r="T335" s="14"/>
      <c r="U335" s="6"/>
      <c r="V335" s="14"/>
      <c r="W335" s="6"/>
      <c r="X335" s="14"/>
      <c r="Y335" s="6"/>
      <c r="Z335" s="14"/>
      <c r="AA335" s="9"/>
      <c r="AB335" s="7"/>
      <c r="AC335" s="6"/>
      <c r="AD335" s="13"/>
      <c r="AE335" s="8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10"/>
      <c r="AW335" s="13"/>
      <c r="AY335" s="17"/>
      <c r="AZ335" s="12"/>
      <c r="BA335" s="12"/>
      <c r="BB335" s="12"/>
      <c r="BC335" s="12"/>
      <c r="BD335" s="12"/>
      <c r="BE335" s="12"/>
      <c r="BF335" s="18"/>
      <c r="BG335" s="18"/>
      <c r="BH335" s="18"/>
      <c r="BI335" s="15"/>
      <c r="BJ335" s="19"/>
      <c r="BK335" s="18"/>
      <c r="BL335" s="17"/>
      <c r="BM335" s="17"/>
      <c r="BN335" s="16"/>
      <c r="BO335" s="15"/>
      <c r="BP335" s="2"/>
    </row>
    <row r="336" spans="1:68" x14ac:dyDescent="0.2">
      <c r="I336" s="11"/>
      <c r="J336" s="10"/>
      <c r="K336" s="6"/>
      <c r="L336" s="10"/>
      <c r="M336" s="10"/>
      <c r="N336" s="10"/>
      <c r="O336" s="10"/>
      <c r="P336" s="10"/>
      <c r="Q336" s="10"/>
      <c r="R336" s="10"/>
      <c r="S336" s="10"/>
      <c r="T336" s="14"/>
      <c r="U336" s="6"/>
      <c r="V336" s="14"/>
      <c r="W336" s="6"/>
      <c r="X336" s="14"/>
      <c r="Y336" s="6"/>
      <c r="Z336" s="14"/>
      <c r="AA336" s="9"/>
      <c r="AB336" s="7"/>
      <c r="AC336" s="6"/>
      <c r="AD336" s="13"/>
      <c r="AE336" s="8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10"/>
      <c r="AW336" s="13"/>
      <c r="AY336" s="17"/>
      <c r="AZ336" s="12"/>
      <c r="BA336" s="12"/>
      <c r="BB336" s="12"/>
      <c r="BC336" s="12"/>
      <c r="BD336" s="12"/>
      <c r="BE336" s="12"/>
      <c r="BF336" s="18"/>
      <c r="BG336" s="18"/>
      <c r="BH336" s="18"/>
      <c r="BI336" s="15"/>
      <c r="BJ336" s="19"/>
      <c r="BK336" s="18"/>
      <c r="BL336" s="17"/>
      <c r="BM336" s="17"/>
      <c r="BN336" s="16"/>
      <c r="BO336" s="15"/>
      <c r="BP336" s="2"/>
    </row>
    <row r="337" spans="9:68" x14ac:dyDescent="0.2">
      <c r="I337" s="11"/>
      <c r="J337" s="10"/>
      <c r="K337" s="6"/>
      <c r="L337" s="10"/>
      <c r="M337" s="10"/>
      <c r="N337" s="10"/>
      <c r="O337" s="10"/>
      <c r="P337" s="10"/>
      <c r="Q337" s="10"/>
      <c r="R337" s="10"/>
      <c r="S337" s="10"/>
      <c r="T337" s="14"/>
      <c r="U337" s="6"/>
      <c r="V337" s="14"/>
      <c r="W337" s="6"/>
      <c r="X337" s="14"/>
      <c r="Y337" s="6"/>
      <c r="Z337" s="14"/>
      <c r="AA337" s="9"/>
      <c r="AB337" s="7"/>
      <c r="AC337" s="6"/>
      <c r="AD337" s="13"/>
      <c r="AE337" s="8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10"/>
      <c r="AW337" s="13"/>
      <c r="AY337" s="17"/>
      <c r="AZ337" s="12"/>
      <c r="BA337" s="12"/>
      <c r="BB337" s="12"/>
      <c r="BC337" s="12"/>
      <c r="BD337" s="12"/>
      <c r="BE337" s="12"/>
      <c r="BF337" s="18"/>
      <c r="BG337" s="18"/>
      <c r="BH337" s="18"/>
      <c r="BI337" s="15"/>
      <c r="BJ337" s="19"/>
      <c r="BK337" s="18"/>
      <c r="BL337" s="17"/>
      <c r="BM337" s="17"/>
      <c r="BN337" s="16"/>
      <c r="BO337" s="15"/>
      <c r="BP337" s="2"/>
    </row>
    <row r="338" spans="9:68" x14ac:dyDescent="0.2">
      <c r="I338" s="11"/>
      <c r="J338" s="10"/>
      <c r="K338" s="6"/>
      <c r="L338" s="10"/>
      <c r="M338" s="10"/>
      <c r="N338" s="10"/>
      <c r="O338" s="10"/>
      <c r="P338" s="10"/>
      <c r="Q338" s="10"/>
      <c r="R338" s="10"/>
      <c r="S338" s="10"/>
      <c r="T338" s="14"/>
      <c r="U338" s="6"/>
      <c r="V338" s="14"/>
      <c r="W338" s="6"/>
      <c r="X338" s="14"/>
      <c r="Y338" s="6"/>
      <c r="Z338" s="14"/>
      <c r="AA338" s="9"/>
      <c r="AB338" s="7"/>
      <c r="AC338" s="6"/>
      <c r="AD338" s="13"/>
      <c r="AE338" s="8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10"/>
      <c r="AW338" s="13"/>
      <c r="AY338" s="17"/>
      <c r="AZ338" s="12"/>
      <c r="BA338" s="12"/>
      <c r="BB338" s="12"/>
      <c r="BC338" s="12"/>
      <c r="BD338" s="12"/>
      <c r="BE338" s="12"/>
      <c r="BF338" s="18"/>
      <c r="BG338" s="18"/>
      <c r="BH338" s="18"/>
      <c r="BI338" s="15"/>
      <c r="BJ338" s="19"/>
      <c r="BK338" s="18"/>
      <c r="BL338" s="17"/>
      <c r="BM338" s="17"/>
      <c r="BN338" s="16"/>
      <c r="BO338" s="15"/>
      <c r="BP338" s="2"/>
    </row>
    <row r="339" spans="9:68" x14ac:dyDescent="0.2">
      <c r="I339" s="11"/>
      <c r="J339" s="10"/>
      <c r="K339" s="6"/>
      <c r="L339" s="10"/>
      <c r="M339" s="10"/>
      <c r="N339" s="10"/>
      <c r="O339" s="10"/>
      <c r="P339" s="10"/>
      <c r="Q339" s="10"/>
      <c r="R339" s="10"/>
      <c r="S339" s="10"/>
      <c r="T339" s="14"/>
      <c r="U339" s="6"/>
      <c r="V339" s="14"/>
      <c r="W339" s="6"/>
      <c r="X339" s="14"/>
      <c r="Y339" s="6"/>
      <c r="Z339" s="14"/>
      <c r="AA339" s="9"/>
      <c r="AB339" s="7"/>
      <c r="AC339" s="6"/>
      <c r="AD339" s="13"/>
      <c r="AE339" s="8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10"/>
      <c r="AW339" s="13"/>
      <c r="AY339" s="17"/>
      <c r="AZ339" s="12"/>
      <c r="BA339" s="12"/>
      <c r="BB339" s="12"/>
      <c r="BC339" s="12"/>
      <c r="BD339" s="12"/>
      <c r="BE339" s="12"/>
      <c r="BF339" s="18"/>
      <c r="BG339" s="18"/>
      <c r="BH339" s="18"/>
      <c r="BI339" s="15"/>
      <c r="BJ339" s="19"/>
      <c r="BK339" s="18"/>
      <c r="BL339" s="17"/>
      <c r="BM339" s="17"/>
      <c r="BN339" s="16"/>
      <c r="BO339" s="15"/>
      <c r="BP339" s="2"/>
    </row>
    <row r="340" spans="9:68" x14ac:dyDescent="0.2">
      <c r="I340" s="11"/>
      <c r="J340" s="10"/>
      <c r="K340" s="6"/>
      <c r="L340" s="10"/>
      <c r="M340" s="10"/>
      <c r="N340" s="10"/>
      <c r="O340" s="10"/>
      <c r="P340" s="10"/>
      <c r="Q340" s="10"/>
      <c r="R340" s="10"/>
      <c r="S340" s="10"/>
      <c r="T340" s="14"/>
      <c r="U340" s="6"/>
      <c r="V340" s="14"/>
      <c r="W340" s="6"/>
      <c r="X340" s="14"/>
      <c r="Y340" s="6"/>
      <c r="Z340" s="14"/>
      <c r="AA340" s="9"/>
      <c r="AB340" s="7"/>
      <c r="AC340" s="6"/>
      <c r="AD340" s="13"/>
      <c r="AE340" s="8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10"/>
      <c r="AW340" s="13"/>
      <c r="AY340" s="17"/>
      <c r="AZ340" s="12"/>
      <c r="BA340" s="12"/>
      <c r="BB340" s="12"/>
      <c r="BC340" s="12"/>
      <c r="BD340" s="12"/>
      <c r="BE340" s="12"/>
      <c r="BF340" s="18"/>
      <c r="BG340" s="18"/>
      <c r="BH340" s="18"/>
      <c r="BI340" s="15"/>
      <c r="BJ340" s="19"/>
      <c r="BK340" s="18"/>
      <c r="BL340" s="17"/>
      <c r="BM340" s="17"/>
      <c r="BN340" s="16"/>
      <c r="BO340" s="15"/>
      <c r="BP340" s="2"/>
    </row>
    <row r="341" spans="9:68" x14ac:dyDescent="0.2">
      <c r="I341" s="11"/>
      <c r="J341" s="10"/>
      <c r="K341" s="6"/>
      <c r="L341" s="10"/>
      <c r="M341" s="10"/>
      <c r="N341" s="10"/>
      <c r="O341" s="10"/>
      <c r="P341" s="10"/>
      <c r="Q341" s="10"/>
      <c r="R341" s="10"/>
      <c r="S341" s="10"/>
      <c r="T341" s="14"/>
      <c r="U341" s="6"/>
      <c r="V341" s="14"/>
      <c r="W341" s="6"/>
      <c r="X341" s="14"/>
      <c r="Y341" s="6"/>
      <c r="Z341" s="14"/>
      <c r="AA341" s="9"/>
      <c r="AB341" s="7"/>
      <c r="AC341" s="6"/>
      <c r="AD341" s="13"/>
      <c r="AE341" s="8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10"/>
      <c r="AW341" s="13"/>
      <c r="AY341" s="17"/>
      <c r="AZ341" s="12"/>
      <c r="BA341" s="12"/>
      <c r="BB341" s="12"/>
      <c r="BC341" s="12"/>
      <c r="BD341" s="12"/>
      <c r="BE341" s="12"/>
      <c r="BF341" s="18"/>
      <c r="BG341" s="18"/>
      <c r="BH341" s="18"/>
      <c r="BI341" s="15"/>
      <c r="BJ341" s="19"/>
      <c r="BK341" s="18"/>
      <c r="BL341" s="17"/>
      <c r="BM341" s="17"/>
      <c r="BN341" s="16"/>
      <c r="BO341" s="15"/>
      <c r="BP341" s="2"/>
    </row>
    <row r="342" spans="9:68" x14ac:dyDescent="0.2">
      <c r="I342" s="11"/>
      <c r="J342" s="10"/>
      <c r="K342" s="6"/>
      <c r="L342" s="10"/>
      <c r="M342" s="10"/>
      <c r="N342" s="10"/>
      <c r="O342" s="10"/>
      <c r="P342" s="10"/>
      <c r="Q342" s="10"/>
      <c r="R342" s="10"/>
      <c r="S342" s="10"/>
      <c r="T342" s="14"/>
      <c r="U342" s="6"/>
      <c r="V342" s="14"/>
      <c r="W342" s="6"/>
      <c r="X342" s="14"/>
      <c r="Y342" s="6"/>
      <c r="Z342" s="14"/>
      <c r="AA342" s="9"/>
      <c r="AB342" s="7"/>
      <c r="AC342" s="6"/>
      <c r="AD342" s="13"/>
      <c r="AE342" s="8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10"/>
      <c r="AW342" s="13"/>
      <c r="AY342" s="17"/>
      <c r="AZ342" s="12"/>
      <c r="BA342" s="12"/>
      <c r="BB342" s="12"/>
      <c r="BC342" s="12"/>
      <c r="BD342" s="12"/>
      <c r="BE342" s="12"/>
      <c r="BF342" s="18"/>
      <c r="BG342" s="18"/>
      <c r="BH342" s="18"/>
      <c r="BI342" s="15"/>
      <c r="BJ342" s="19"/>
      <c r="BK342" s="18"/>
      <c r="BL342" s="17"/>
      <c r="BM342" s="17"/>
      <c r="BN342" s="16"/>
      <c r="BO342" s="15"/>
      <c r="BP342" s="2"/>
    </row>
    <row r="343" spans="9:68" x14ac:dyDescent="0.2">
      <c r="I343" s="11"/>
      <c r="J343" s="10"/>
      <c r="K343" s="6"/>
      <c r="L343" s="10"/>
      <c r="M343" s="10"/>
      <c r="N343" s="10"/>
      <c r="O343" s="10"/>
      <c r="P343" s="10"/>
      <c r="Q343" s="10"/>
      <c r="R343" s="10"/>
      <c r="S343" s="10"/>
      <c r="T343" s="14"/>
      <c r="U343" s="6"/>
      <c r="V343" s="14"/>
      <c r="W343" s="6"/>
      <c r="X343" s="14"/>
      <c r="Y343" s="6"/>
      <c r="Z343" s="14"/>
      <c r="AA343" s="9"/>
      <c r="AB343" s="7"/>
      <c r="AC343" s="6"/>
      <c r="AD343" s="13"/>
      <c r="AE343" s="8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10"/>
      <c r="AW343" s="13"/>
      <c r="AY343" s="17"/>
      <c r="AZ343" s="12"/>
      <c r="BA343" s="12"/>
      <c r="BB343" s="12"/>
      <c r="BC343" s="12"/>
      <c r="BD343" s="12"/>
      <c r="BE343" s="12"/>
      <c r="BF343" s="18"/>
      <c r="BG343" s="18"/>
      <c r="BH343" s="18"/>
      <c r="BI343" s="15"/>
      <c r="BJ343" s="19"/>
      <c r="BK343" s="18"/>
      <c r="BL343" s="17"/>
      <c r="BM343" s="17"/>
      <c r="BN343" s="16"/>
      <c r="BO343" s="15"/>
      <c r="BP343" s="2"/>
    </row>
    <row r="344" spans="9:68" x14ac:dyDescent="0.2">
      <c r="I344" s="11"/>
      <c r="J344" s="10"/>
      <c r="K344" s="6"/>
      <c r="L344" s="10"/>
      <c r="M344" s="10"/>
      <c r="N344" s="10"/>
      <c r="O344" s="10"/>
      <c r="P344" s="10"/>
      <c r="Q344" s="10"/>
      <c r="R344" s="10"/>
      <c r="S344" s="10"/>
      <c r="T344" s="14"/>
      <c r="U344" s="6"/>
      <c r="V344" s="14"/>
      <c r="W344" s="6"/>
      <c r="X344" s="14"/>
      <c r="Y344" s="6"/>
      <c r="Z344" s="14"/>
      <c r="AA344" s="9"/>
      <c r="AB344" s="7"/>
      <c r="AC344" s="6"/>
      <c r="AD344" s="13"/>
      <c r="AE344" s="8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10"/>
      <c r="AW344" s="13"/>
      <c r="AY344" s="17"/>
      <c r="AZ344" s="12"/>
      <c r="BA344" s="12"/>
      <c r="BB344" s="12"/>
      <c r="BC344" s="12"/>
      <c r="BD344" s="12"/>
      <c r="BE344" s="12"/>
      <c r="BF344" s="18"/>
      <c r="BG344" s="18"/>
      <c r="BH344" s="18"/>
      <c r="BI344" s="15"/>
      <c r="BJ344" s="19"/>
      <c r="BK344" s="18"/>
      <c r="BL344" s="17"/>
      <c r="BM344" s="17"/>
      <c r="BN344" s="16"/>
      <c r="BO344" s="15"/>
      <c r="BP344" s="2"/>
    </row>
    <row r="345" spans="9:68" x14ac:dyDescent="0.2">
      <c r="I345" s="11"/>
      <c r="J345" s="10"/>
      <c r="K345" s="6"/>
      <c r="L345" s="10"/>
      <c r="M345" s="10"/>
      <c r="N345" s="10"/>
      <c r="O345" s="10"/>
      <c r="P345" s="10"/>
      <c r="Q345" s="10"/>
      <c r="R345" s="10"/>
      <c r="S345" s="10"/>
      <c r="T345" s="14"/>
      <c r="U345" s="6"/>
      <c r="V345" s="14"/>
      <c r="W345" s="6"/>
      <c r="X345" s="14"/>
      <c r="Y345" s="6"/>
      <c r="Z345" s="14"/>
      <c r="AA345" s="9"/>
      <c r="AB345" s="7"/>
      <c r="AC345" s="6"/>
      <c r="AD345" s="13"/>
      <c r="AE345" s="8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10"/>
      <c r="AW345" s="13"/>
      <c r="AY345" s="17"/>
      <c r="AZ345" s="12"/>
      <c r="BA345" s="12"/>
      <c r="BB345" s="12"/>
      <c r="BC345" s="12"/>
      <c r="BD345" s="12"/>
      <c r="BE345" s="12"/>
      <c r="BF345" s="18"/>
      <c r="BG345" s="18"/>
      <c r="BH345" s="18"/>
      <c r="BI345" s="15"/>
      <c r="BJ345" s="19"/>
      <c r="BK345" s="18"/>
      <c r="BL345" s="17"/>
      <c r="BM345" s="17"/>
      <c r="BN345" s="16"/>
      <c r="BO345" s="15"/>
      <c r="BP345" s="2"/>
    </row>
    <row r="346" spans="9:68" x14ac:dyDescent="0.2">
      <c r="I346" s="11"/>
      <c r="J346" s="10"/>
      <c r="K346" s="6"/>
      <c r="L346" s="10"/>
      <c r="M346" s="10"/>
      <c r="N346" s="10"/>
      <c r="O346" s="10"/>
      <c r="P346" s="10"/>
      <c r="Q346" s="10"/>
      <c r="R346" s="10"/>
      <c r="S346" s="10"/>
      <c r="T346" s="14"/>
      <c r="U346" s="6"/>
      <c r="V346" s="14"/>
      <c r="W346" s="6"/>
      <c r="X346" s="14"/>
      <c r="Y346" s="6"/>
      <c r="Z346" s="14"/>
      <c r="AA346" s="9"/>
      <c r="AB346" s="7"/>
      <c r="AC346" s="6"/>
      <c r="AD346" s="13"/>
      <c r="AE346" s="8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10"/>
      <c r="AW346" s="13"/>
      <c r="AY346" s="17"/>
      <c r="AZ346" s="12"/>
      <c r="BA346" s="12"/>
      <c r="BB346" s="12"/>
      <c r="BC346" s="12"/>
      <c r="BD346" s="12"/>
      <c r="BE346" s="12"/>
      <c r="BF346" s="18"/>
      <c r="BG346" s="18"/>
      <c r="BH346" s="18"/>
      <c r="BI346" s="15"/>
      <c r="BJ346" s="19"/>
      <c r="BK346" s="18"/>
      <c r="BL346" s="17"/>
      <c r="BM346" s="17"/>
      <c r="BN346" s="16"/>
      <c r="BO346" s="15"/>
      <c r="BP346" s="2"/>
    </row>
    <row r="347" spans="9:68" x14ac:dyDescent="0.2">
      <c r="I347" s="11"/>
      <c r="J347" s="10"/>
      <c r="K347" s="6"/>
      <c r="L347" s="10"/>
      <c r="M347" s="10"/>
      <c r="N347" s="10"/>
      <c r="O347" s="10"/>
      <c r="P347" s="10"/>
      <c r="Q347" s="10"/>
      <c r="R347" s="10"/>
      <c r="S347" s="10"/>
      <c r="T347" s="14"/>
      <c r="U347" s="6"/>
      <c r="V347" s="14"/>
      <c r="W347" s="6"/>
      <c r="X347" s="14"/>
      <c r="Y347" s="6"/>
      <c r="Z347" s="14"/>
      <c r="AA347" s="9"/>
      <c r="AB347" s="7"/>
      <c r="AC347" s="6"/>
      <c r="AD347" s="13"/>
      <c r="AE347" s="8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10"/>
      <c r="AW347" s="13"/>
      <c r="AY347" s="17"/>
      <c r="AZ347" s="12"/>
      <c r="BA347" s="12"/>
      <c r="BB347" s="12"/>
      <c r="BC347" s="12"/>
      <c r="BD347" s="12"/>
      <c r="BE347" s="12"/>
      <c r="BF347" s="18"/>
      <c r="BG347" s="18"/>
      <c r="BH347" s="18"/>
      <c r="BI347" s="15"/>
      <c r="BJ347" s="19"/>
      <c r="BK347" s="18"/>
      <c r="BL347" s="17"/>
      <c r="BM347" s="17"/>
      <c r="BN347" s="16"/>
      <c r="BO347" s="15"/>
      <c r="BP347" s="2"/>
    </row>
    <row r="348" spans="9:68" x14ac:dyDescent="0.2">
      <c r="I348" s="11"/>
      <c r="J348" s="10"/>
      <c r="K348" s="6"/>
      <c r="L348" s="10"/>
      <c r="M348" s="10"/>
      <c r="N348" s="10"/>
      <c r="O348" s="10"/>
      <c r="P348" s="10"/>
      <c r="Q348" s="10"/>
      <c r="R348" s="10"/>
      <c r="S348" s="10"/>
      <c r="T348" s="14"/>
      <c r="U348" s="6"/>
      <c r="V348" s="14"/>
      <c r="W348" s="6"/>
      <c r="X348" s="14"/>
      <c r="Y348" s="6"/>
      <c r="Z348" s="14"/>
      <c r="AA348" s="9"/>
      <c r="AB348" s="7"/>
      <c r="AC348" s="6"/>
      <c r="AD348" s="13"/>
      <c r="AE348" s="8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10"/>
      <c r="AW348" s="13"/>
      <c r="AY348" s="17"/>
      <c r="AZ348" s="12"/>
      <c r="BA348" s="12"/>
      <c r="BB348" s="12"/>
      <c r="BC348" s="12"/>
      <c r="BD348" s="12"/>
      <c r="BE348" s="12"/>
      <c r="BF348" s="18"/>
      <c r="BG348" s="18"/>
      <c r="BH348" s="18"/>
      <c r="BI348" s="15"/>
      <c r="BJ348" s="19"/>
      <c r="BK348" s="18"/>
      <c r="BL348" s="17"/>
      <c r="BM348" s="17"/>
      <c r="BN348" s="16"/>
      <c r="BO348" s="15"/>
      <c r="BP348" s="2"/>
    </row>
    <row r="349" spans="9:68" x14ac:dyDescent="0.2">
      <c r="I349" s="11"/>
      <c r="J349" s="10"/>
      <c r="K349" s="6"/>
      <c r="L349" s="10"/>
      <c r="M349" s="10"/>
      <c r="N349" s="10"/>
      <c r="O349" s="10"/>
      <c r="P349" s="10"/>
      <c r="Q349" s="10"/>
      <c r="R349" s="10"/>
      <c r="S349" s="10"/>
      <c r="T349" s="14"/>
      <c r="U349" s="6"/>
      <c r="V349" s="14"/>
      <c r="W349" s="6"/>
      <c r="X349" s="14"/>
      <c r="Y349" s="6"/>
      <c r="Z349" s="14"/>
      <c r="AA349" s="9"/>
      <c r="AB349" s="7"/>
      <c r="AC349" s="6"/>
      <c r="AD349" s="13"/>
      <c r="AE349" s="8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10"/>
      <c r="AW349" s="13"/>
      <c r="AY349" s="17"/>
      <c r="AZ349" s="12"/>
      <c r="BA349" s="12"/>
      <c r="BB349" s="12"/>
      <c r="BC349" s="12"/>
      <c r="BD349" s="12"/>
      <c r="BE349" s="12"/>
      <c r="BF349" s="18"/>
      <c r="BG349" s="18"/>
      <c r="BH349" s="18"/>
      <c r="BI349" s="15"/>
      <c r="BJ349" s="19"/>
      <c r="BK349" s="18"/>
      <c r="BL349" s="17"/>
      <c r="BM349" s="17"/>
      <c r="BN349" s="16"/>
      <c r="BO349" s="15"/>
      <c r="BP349" s="2"/>
    </row>
    <row r="350" spans="9:68" x14ac:dyDescent="0.2">
      <c r="I350" s="11"/>
      <c r="J350" s="10"/>
      <c r="K350" s="6"/>
      <c r="L350" s="10"/>
      <c r="M350" s="10"/>
      <c r="N350" s="10"/>
      <c r="O350" s="10"/>
      <c r="P350" s="10"/>
      <c r="Q350" s="10"/>
      <c r="R350" s="10"/>
      <c r="S350" s="10"/>
      <c r="T350" s="14"/>
      <c r="U350" s="6"/>
      <c r="V350" s="14"/>
      <c r="W350" s="6"/>
      <c r="X350" s="14"/>
      <c r="Y350" s="6"/>
      <c r="Z350" s="14"/>
      <c r="AA350" s="9"/>
      <c r="AB350" s="7"/>
      <c r="AC350" s="6"/>
      <c r="AD350" s="13"/>
      <c r="AE350" s="8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10"/>
      <c r="AW350" s="13"/>
      <c r="AY350" s="17"/>
      <c r="AZ350" s="12"/>
      <c r="BA350" s="12"/>
      <c r="BB350" s="12"/>
      <c r="BC350" s="12"/>
      <c r="BD350" s="12"/>
      <c r="BE350" s="12"/>
      <c r="BF350" s="18"/>
      <c r="BG350" s="18"/>
      <c r="BH350" s="18"/>
      <c r="BI350" s="15"/>
      <c r="BJ350" s="19"/>
      <c r="BK350" s="18"/>
      <c r="BL350" s="17"/>
      <c r="BM350" s="17"/>
      <c r="BN350" s="16"/>
      <c r="BO350" s="15"/>
      <c r="BP350" s="2"/>
    </row>
    <row r="351" spans="9:68" x14ac:dyDescent="0.2">
      <c r="I351" s="11"/>
      <c r="J351" s="10"/>
      <c r="K351" s="6"/>
      <c r="L351" s="10"/>
      <c r="M351" s="10"/>
      <c r="N351" s="10"/>
      <c r="O351" s="10"/>
      <c r="P351" s="10"/>
      <c r="Q351" s="10"/>
      <c r="R351" s="10"/>
      <c r="S351" s="10"/>
      <c r="T351" s="14"/>
      <c r="U351" s="6"/>
      <c r="V351" s="14"/>
      <c r="W351" s="6"/>
      <c r="X351" s="14"/>
      <c r="Y351" s="6"/>
      <c r="Z351" s="14"/>
      <c r="AA351" s="9"/>
      <c r="AB351" s="7"/>
      <c r="AC351" s="6"/>
      <c r="AD351" s="13"/>
      <c r="AE351" s="8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10"/>
      <c r="AW351" s="13"/>
      <c r="AY351" s="17"/>
      <c r="AZ351" s="12"/>
      <c r="BA351" s="12"/>
      <c r="BB351" s="12"/>
      <c r="BC351" s="12"/>
      <c r="BD351" s="12"/>
      <c r="BE351" s="12"/>
      <c r="BF351" s="18"/>
      <c r="BG351" s="18"/>
      <c r="BH351" s="18"/>
      <c r="BI351" s="15"/>
      <c r="BJ351" s="19"/>
      <c r="BK351" s="18"/>
      <c r="BL351" s="17"/>
      <c r="BM351" s="17"/>
      <c r="BN351" s="16"/>
      <c r="BO351" s="15"/>
      <c r="BP351" s="2"/>
    </row>
    <row r="352" spans="9:68" x14ac:dyDescent="0.2">
      <c r="I352" s="11"/>
      <c r="J352" s="10"/>
      <c r="K352" s="6"/>
      <c r="L352" s="10"/>
      <c r="M352" s="10"/>
      <c r="N352" s="10"/>
      <c r="O352" s="10"/>
      <c r="P352" s="10"/>
      <c r="Q352" s="10"/>
      <c r="R352" s="10"/>
      <c r="S352" s="10"/>
      <c r="T352" s="14"/>
      <c r="U352" s="6"/>
      <c r="V352" s="14"/>
      <c r="W352" s="6"/>
      <c r="X352" s="14"/>
      <c r="Y352" s="6"/>
      <c r="Z352" s="14"/>
      <c r="AA352" s="9"/>
      <c r="AB352" s="7"/>
      <c r="AC352" s="6"/>
      <c r="AD352" s="13"/>
      <c r="AE352" s="8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10"/>
      <c r="AW352" s="13"/>
      <c r="AY352" s="17"/>
      <c r="AZ352" s="12"/>
      <c r="BA352" s="12"/>
      <c r="BB352" s="12"/>
      <c r="BC352" s="12"/>
      <c r="BD352" s="12"/>
      <c r="BE352" s="12"/>
      <c r="BF352" s="18"/>
      <c r="BG352" s="18"/>
      <c r="BH352" s="18"/>
      <c r="BI352" s="15"/>
      <c r="BJ352" s="19"/>
      <c r="BK352" s="18"/>
      <c r="BL352" s="17"/>
      <c r="BM352" s="17"/>
      <c r="BN352" s="16"/>
      <c r="BO352" s="15"/>
      <c r="BP352" s="2"/>
    </row>
    <row r="353" spans="9:68" x14ac:dyDescent="0.2">
      <c r="I353" s="11"/>
      <c r="J353" s="10"/>
      <c r="K353" s="6"/>
      <c r="L353" s="10"/>
      <c r="M353" s="10"/>
      <c r="N353" s="10"/>
      <c r="O353" s="10"/>
      <c r="P353" s="10"/>
      <c r="Q353" s="10"/>
      <c r="R353" s="10"/>
      <c r="S353" s="10"/>
      <c r="T353" s="14"/>
      <c r="U353" s="6"/>
      <c r="V353" s="14"/>
      <c r="W353" s="6"/>
      <c r="X353" s="14"/>
      <c r="Y353" s="6"/>
      <c r="Z353" s="14"/>
      <c r="AA353" s="9"/>
      <c r="AB353" s="7"/>
      <c r="AC353" s="6"/>
      <c r="AD353" s="13"/>
      <c r="AE353" s="8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10"/>
      <c r="AW353" s="13"/>
      <c r="AY353" s="17"/>
      <c r="AZ353" s="12"/>
      <c r="BA353" s="12"/>
      <c r="BB353" s="12"/>
      <c r="BC353" s="12"/>
      <c r="BD353" s="12"/>
      <c r="BE353" s="12"/>
      <c r="BF353" s="18"/>
      <c r="BG353" s="18"/>
      <c r="BH353" s="18"/>
      <c r="BI353" s="15"/>
      <c r="BJ353" s="19"/>
      <c r="BK353" s="18"/>
      <c r="BL353" s="17"/>
      <c r="BM353" s="17"/>
      <c r="BN353" s="16"/>
      <c r="BO353" s="15"/>
      <c r="BP353" s="2"/>
    </row>
    <row r="354" spans="9:68" x14ac:dyDescent="0.2">
      <c r="I354" s="11"/>
      <c r="J354" s="10"/>
      <c r="K354" s="6"/>
      <c r="L354" s="10"/>
      <c r="M354" s="10"/>
      <c r="N354" s="10"/>
      <c r="O354" s="10"/>
      <c r="P354" s="10"/>
      <c r="Q354" s="10"/>
      <c r="R354" s="10"/>
      <c r="S354" s="10"/>
      <c r="T354" s="14"/>
      <c r="U354" s="6"/>
      <c r="V354" s="14"/>
      <c r="W354" s="6"/>
      <c r="X354" s="14"/>
      <c r="Y354" s="6"/>
      <c r="Z354" s="14"/>
      <c r="AA354" s="9"/>
      <c r="AB354" s="7"/>
      <c r="AC354" s="6"/>
      <c r="AD354" s="13"/>
      <c r="AE354" s="8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10"/>
      <c r="AW354" s="13"/>
      <c r="AY354" s="17"/>
      <c r="AZ354" s="12"/>
      <c r="BA354" s="12"/>
      <c r="BB354" s="12"/>
      <c r="BC354" s="12"/>
      <c r="BD354" s="12"/>
      <c r="BE354" s="12"/>
      <c r="BF354" s="18"/>
      <c r="BG354" s="18"/>
      <c r="BH354" s="18"/>
      <c r="BI354" s="15"/>
      <c r="BJ354" s="19"/>
      <c r="BK354" s="18"/>
      <c r="BL354" s="17"/>
      <c r="BM354" s="17"/>
      <c r="BN354" s="16"/>
      <c r="BO354" s="15"/>
      <c r="BP354" s="2"/>
    </row>
    <row r="355" spans="9:68" x14ac:dyDescent="0.2">
      <c r="I355" s="11"/>
      <c r="J355" s="10"/>
      <c r="K355" s="6"/>
      <c r="L355" s="10"/>
      <c r="M355" s="10"/>
      <c r="N355" s="10"/>
      <c r="O355" s="10"/>
      <c r="P355" s="10"/>
      <c r="Q355" s="10"/>
      <c r="R355" s="10"/>
      <c r="S355" s="10"/>
      <c r="T355" s="14"/>
      <c r="U355" s="6"/>
      <c r="V355" s="14"/>
      <c r="W355" s="6"/>
      <c r="X355" s="14"/>
      <c r="Y355" s="6"/>
      <c r="Z355" s="14"/>
      <c r="AA355" s="9"/>
      <c r="AB355" s="7"/>
      <c r="AC355" s="6"/>
      <c r="AD355" s="13"/>
      <c r="AE355" s="8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10"/>
      <c r="AW355" s="13"/>
      <c r="AY355" s="17"/>
      <c r="AZ355" s="12"/>
      <c r="BA355" s="12"/>
      <c r="BB355" s="12"/>
      <c r="BC355" s="12"/>
      <c r="BD355" s="12"/>
      <c r="BE355" s="12"/>
      <c r="BF355" s="18"/>
      <c r="BG355" s="18"/>
      <c r="BH355" s="18"/>
      <c r="BI355" s="15"/>
      <c r="BJ355" s="19"/>
      <c r="BK355" s="18"/>
      <c r="BL355" s="17"/>
      <c r="BM355" s="17"/>
      <c r="BN355" s="16"/>
      <c r="BO355" s="15"/>
      <c r="BP355" s="2"/>
    </row>
    <row r="356" spans="9:68" x14ac:dyDescent="0.2">
      <c r="I356" s="11"/>
      <c r="J356" s="10"/>
      <c r="K356" s="6"/>
      <c r="L356" s="10"/>
      <c r="M356" s="10"/>
      <c r="N356" s="10"/>
      <c r="O356" s="10"/>
      <c r="P356" s="10"/>
      <c r="Q356" s="10"/>
      <c r="R356" s="10"/>
      <c r="S356" s="10"/>
      <c r="T356" s="14"/>
      <c r="U356" s="6"/>
      <c r="V356" s="14"/>
      <c r="W356" s="6"/>
      <c r="X356" s="14"/>
      <c r="Y356" s="6"/>
      <c r="Z356" s="14"/>
      <c r="AA356" s="9"/>
      <c r="AB356" s="7"/>
      <c r="AC356" s="6"/>
      <c r="AD356" s="13"/>
      <c r="AE356" s="8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10"/>
      <c r="AW356" s="13"/>
      <c r="AY356" s="17"/>
      <c r="AZ356" s="12"/>
      <c r="BA356" s="12"/>
      <c r="BB356" s="12"/>
      <c r="BC356" s="12"/>
      <c r="BD356" s="12"/>
      <c r="BE356" s="12"/>
      <c r="BF356" s="18"/>
      <c r="BG356" s="18"/>
      <c r="BH356" s="18"/>
      <c r="BI356" s="15"/>
      <c r="BJ356" s="19"/>
      <c r="BK356" s="18"/>
      <c r="BL356" s="17"/>
      <c r="BM356" s="17"/>
      <c r="BN356" s="16"/>
      <c r="BO356" s="15"/>
      <c r="BP356" s="2"/>
    </row>
    <row r="357" spans="9:68" x14ac:dyDescent="0.2">
      <c r="I357" s="11"/>
      <c r="J357" s="10"/>
      <c r="K357" s="6"/>
      <c r="L357" s="10"/>
      <c r="M357" s="10"/>
      <c r="N357" s="10"/>
      <c r="O357" s="10"/>
      <c r="P357" s="10"/>
      <c r="Q357" s="10"/>
      <c r="R357" s="10"/>
      <c r="S357" s="10"/>
      <c r="T357" s="14"/>
      <c r="U357" s="6"/>
      <c r="V357" s="14"/>
      <c r="W357" s="6"/>
      <c r="X357" s="14"/>
      <c r="Y357" s="6"/>
      <c r="Z357" s="14"/>
      <c r="AA357" s="9"/>
      <c r="AB357" s="7"/>
      <c r="AC357" s="6"/>
      <c r="AD357" s="13"/>
      <c r="AE357" s="8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10"/>
      <c r="AW357" s="13"/>
      <c r="AY357" s="17"/>
      <c r="AZ357" s="12"/>
      <c r="BA357" s="12"/>
      <c r="BB357" s="12"/>
      <c r="BC357" s="12"/>
      <c r="BD357" s="12"/>
      <c r="BE357" s="12"/>
      <c r="BF357" s="18"/>
      <c r="BG357" s="18"/>
      <c r="BH357" s="18"/>
      <c r="BI357" s="15"/>
      <c r="BJ357" s="19"/>
      <c r="BK357" s="18"/>
      <c r="BL357" s="17"/>
      <c r="BM357" s="17"/>
      <c r="BN357" s="16"/>
      <c r="BO357" s="15"/>
      <c r="BP357" s="2"/>
    </row>
    <row r="358" spans="9:68" x14ac:dyDescent="0.2">
      <c r="I358" s="11"/>
      <c r="J358" s="10"/>
      <c r="K358" s="6"/>
      <c r="L358" s="10"/>
      <c r="M358" s="10"/>
      <c r="N358" s="10"/>
      <c r="O358" s="10"/>
      <c r="P358" s="10"/>
      <c r="Q358" s="10"/>
      <c r="R358" s="10"/>
      <c r="S358" s="10"/>
      <c r="T358" s="14"/>
      <c r="U358" s="6"/>
      <c r="V358" s="14"/>
      <c r="W358" s="6"/>
      <c r="X358" s="14"/>
      <c r="Y358" s="6"/>
      <c r="Z358" s="14"/>
      <c r="AA358" s="9"/>
      <c r="AB358" s="7"/>
      <c r="AC358" s="6"/>
      <c r="AD358" s="13"/>
      <c r="AE358" s="8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10"/>
      <c r="AW358" s="13"/>
      <c r="AY358" s="17"/>
      <c r="AZ358" s="12"/>
      <c r="BA358" s="12"/>
      <c r="BB358" s="12"/>
      <c r="BC358" s="12"/>
      <c r="BD358" s="12"/>
      <c r="BE358" s="12"/>
      <c r="BF358" s="18"/>
      <c r="BG358" s="18"/>
      <c r="BH358" s="18"/>
      <c r="BI358" s="15"/>
      <c r="BJ358" s="19"/>
      <c r="BK358" s="18"/>
      <c r="BL358" s="17"/>
      <c r="BM358" s="17"/>
      <c r="BN358" s="16"/>
      <c r="BO358" s="15"/>
      <c r="BP358" s="2"/>
    </row>
    <row r="359" spans="9:68" x14ac:dyDescent="0.2">
      <c r="I359" s="11"/>
      <c r="J359" s="10"/>
      <c r="K359" s="6"/>
      <c r="L359" s="10"/>
      <c r="M359" s="10"/>
      <c r="N359" s="10"/>
      <c r="O359" s="10"/>
      <c r="P359" s="10"/>
      <c r="Q359" s="10"/>
      <c r="R359" s="10"/>
      <c r="S359" s="10"/>
      <c r="T359" s="14"/>
      <c r="U359" s="6"/>
      <c r="V359" s="14"/>
      <c r="W359" s="6"/>
      <c r="X359" s="14"/>
      <c r="Y359" s="6"/>
      <c r="Z359" s="14"/>
      <c r="AA359" s="9"/>
      <c r="AB359" s="7"/>
      <c r="AC359" s="6"/>
      <c r="AD359" s="13"/>
      <c r="AE359" s="8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10"/>
      <c r="AW359" s="13"/>
      <c r="AY359" s="17"/>
      <c r="AZ359" s="12"/>
      <c r="BA359" s="12"/>
      <c r="BB359" s="12"/>
      <c r="BC359" s="12"/>
      <c r="BD359" s="12"/>
      <c r="BE359" s="12"/>
      <c r="BF359" s="18"/>
      <c r="BG359" s="18"/>
      <c r="BH359" s="18"/>
      <c r="BI359" s="15"/>
      <c r="BJ359" s="19"/>
      <c r="BK359" s="18"/>
      <c r="BL359" s="17"/>
      <c r="BM359" s="17"/>
      <c r="BN359" s="16"/>
      <c r="BO359" s="15"/>
      <c r="BP359" s="2"/>
    </row>
    <row r="360" spans="9:68" x14ac:dyDescent="0.2">
      <c r="I360" s="11"/>
      <c r="J360" s="10"/>
      <c r="K360" s="6"/>
      <c r="L360" s="10"/>
      <c r="M360" s="10"/>
      <c r="N360" s="10"/>
      <c r="O360" s="10"/>
      <c r="P360" s="10"/>
      <c r="Q360" s="10"/>
      <c r="R360" s="10"/>
      <c r="S360" s="10"/>
      <c r="T360" s="14"/>
      <c r="U360" s="6"/>
      <c r="V360" s="14"/>
      <c r="W360" s="6"/>
      <c r="X360" s="14"/>
      <c r="Y360" s="6"/>
      <c r="Z360" s="14"/>
      <c r="AA360" s="9"/>
      <c r="AB360" s="7"/>
      <c r="AC360" s="6"/>
      <c r="AD360" s="13"/>
      <c r="AE360" s="8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10"/>
      <c r="AW360" s="13"/>
      <c r="AY360" s="17"/>
      <c r="AZ360" s="12"/>
      <c r="BA360" s="12"/>
      <c r="BB360" s="12"/>
      <c r="BC360" s="12"/>
      <c r="BD360" s="12"/>
      <c r="BE360" s="12"/>
      <c r="BF360" s="18"/>
      <c r="BG360" s="18"/>
      <c r="BH360" s="18"/>
      <c r="BI360" s="15"/>
      <c r="BJ360" s="19"/>
      <c r="BK360" s="18"/>
      <c r="BL360" s="17"/>
      <c r="BM360" s="17"/>
      <c r="BN360" s="16"/>
      <c r="BO360" s="15"/>
      <c r="BP360" s="2"/>
    </row>
    <row r="361" spans="9:68" x14ac:dyDescent="0.2">
      <c r="I361" s="11"/>
      <c r="J361" s="10"/>
      <c r="K361" s="6"/>
      <c r="L361" s="10"/>
      <c r="M361" s="10"/>
      <c r="N361" s="10"/>
      <c r="O361" s="10"/>
      <c r="P361" s="10"/>
      <c r="Q361" s="10"/>
      <c r="R361" s="10"/>
      <c r="S361" s="10"/>
      <c r="T361" s="14"/>
      <c r="U361" s="6"/>
      <c r="V361" s="14"/>
      <c r="W361" s="6"/>
      <c r="X361" s="14"/>
      <c r="Y361" s="6"/>
      <c r="Z361" s="14"/>
      <c r="AA361" s="9"/>
      <c r="AB361" s="7"/>
      <c r="AC361" s="6"/>
      <c r="AD361" s="13"/>
      <c r="AE361" s="8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10"/>
      <c r="AW361" s="13"/>
      <c r="AY361" s="17"/>
      <c r="AZ361" s="12"/>
      <c r="BA361" s="12"/>
      <c r="BB361" s="12"/>
      <c r="BC361" s="12"/>
      <c r="BD361" s="12"/>
      <c r="BE361" s="12"/>
      <c r="BF361" s="18"/>
      <c r="BG361" s="18"/>
      <c r="BH361" s="18"/>
      <c r="BI361" s="15"/>
      <c r="BJ361" s="19"/>
      <c r="BK361" s="18"/>
      <c r="BL361" s="17"/>
      <c r="BM361" s="17"/>
      <c r="BN361" s="16"/>
      <c r="BO361" s="15"/>
      <c r="BP361" s="2"/>
    </row>
    <row r="362" spans="9:68" x14ac:dyDescent="0.2">
      <c r="I362" s="11"/>
      <c r="J362" s="10"/>
      <c r="K362" s="6"/>
      <c r="L362" s="10"/>
      <c r="M362" s="10"/>
      <c r="N362" s="10"/>
      <c r="O362" s="10"/>
      <c r="P362" s="10"/>
      <c r="Q362" s="10"/>
      <c r="R362" s="10"/>
      <c r="S362" s="10"/>
      <c r="T362" s="14"/>
      <c r="U362" s="6"/>
      <c r="V362" s="14"/>
      <c r="W362" s="6"/>
      <c r="X362" s="14"/>
      <c r="Y362" s="6"/>
      <c r="Z362" s="14"/>
      <c r="AA362" s="9"/>
      <c r="AB362" s="7"/>
      <c r="AC362" s="6"/>
      <c r="AD362" s="13"/>
      <c r="AE362" s="8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10"/>
      <c r="AW362" s="13"/>
      <c r="AY362" s="17"/>
      <c r="AZ362" s="12"/>
      <c r="BA362" s="12"/>
      <c r="BB362" s="12"/>
      <c r="BC362" s="12"/>
      <c r="BD362" s="12"/>
      <c r="BE362" s="12"/>
      <c r="BF362" s="18"/>
      <c r="BG362" s="18"/>
      <c r="BH362" s="18"/>
      <c r="BI362" s="15"/>
      <c r="BJ362" s="19"/>
      <c r="BK362" s="18"/>
      <c r="BL362" s="17"/>
      <c r="BM362" s="17"/>
      <c r="BN362" s="16"/>
      <c r="BO362" s="15"/>
      <c r="BP362" s="2"/>
    </row>
    <row r="363" spans="9:68" x14ac:dyDescent="0.2">
      <c r="I363" s="11"/>
      <c r="J363" s="10"/>
      <c r="K363" s="6"/>
      <c r="L363" s="10"/>
      <c r="M363" s="10"/>
      <c r="N363" s="10"/>
      <c r="O363" s="10"/>
      <c r="P363" s="10"/>
      <c r="Q363" s="10"/>
      <c r="R363" s="10"/>
      <c r="S363" s="10"/>
      <c r="T363" s="14"/>
      <c r="U363" s="6"/>
      <c r="V363" s="14"/>
      <c r="W363" s="6"/>
      <c r="X363" s="14"/>
      <c r="Y363" s="6"/>
      <c r="Z363" s="14"/>
      <c r="AA363" s="9"/>
      <c r="AB363" s="7"/>
      <c r="AC363" s="6"/>
      <c r="AD363" s="13"/>
      <c r="AE363" s="8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10"/>
      <c r="AW363" s="13"/>
      <c r="AY363" s="17"/>
      <c r="AZ363" s="12"/>
      <c r="BA363" s="12"/>
      <c r="BB363" s="12"/>
      <c r="BC363" s="12"/>
      <c r="BD363" s="12"/>
      <c r="BE363" s="12"/>
      <c r="BF363" s="18"/>
      <c r="BG363" s="18"/>
      <c r="BH363" s="18"/>
      <c r="BI363" s="15"/>
      <c r="BJ363" s="19"/>
      <c r="BK363" s="18"/>
      <c r="BL363" s="17"/>
      <c r="BM363" s="17"/>
      <c r="BN363" s="16"/>
      <c r="BO363" s="15"/>
      <c r="BP363" s="2"/>
    </row>
    <row r="364" spans="9:68" x14ac:dyDescent="0.2">
      <c r="I364" s="11"/>
      <c r="J364" s="10"/>
      <c r="K364" s="6"/>
      <c r="L364" s="10"/>
      <c r="M364" s="10"/>
      <c r="N364" s="10"/>
      <c r="O364" s="10"/>
      <c r="P364" s="10"/>
      <c r="Q364" s="10"/>
      <c r="R364" s="10"/>
      <c r="S364" s="10"/>
      <c r="T364" s="14"/>
      <c r="U364" s="6"/>
      <c r="V364" s="14"/>
      <c r="W364" s="6"/>
      <c r="X364" s="14"/>
      <c r="Y364" s="6"/>
      <c r="Z364" s="14"/>
      <c r="AA364" s="9"/>
      <c r="AB364" s="7"/>
      <c r="AC364" s="6"/>
      <c r="AD364" s="13"/>
      <c r="AE364" s="8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10"/>
      <c r="AW364" s="13"/>
      <c r="AY364" s="17"/>
      <c r="AZ364" s="12"/>
      <c r="BA364" s="12"/>
      <c r="BB364" s="12"/>
      <c r="BC364" s="12"/>
      <c r="BD364" s="12"/>
      <c r="BE364" s="12"/>
      <c r="BF364" s="18"/>
      <c r="BG364" s="18"/>
      <c r="BH364" s="18"/>
      <c r="BI364" s="15"/>
      <c r="BJ364" s="19"/>
      <c r="BK364" s="18"/>
      <c r="BL364" s="17"/>
      <c r="BM364" s="17"/>
      <c r="BN364" s="16"/>
      <c r="BO364" s="15"/>
      <c r="BP364" s="2"/>
    </row>
    <row r="365" spans="9:68" x14ac:dyDescent="0.2">
      <c r="I365" s="11"/>
      <c r="J365" s="10"/>
      <c r="K365" s="6"/>
      <c r="L365" s="10"/>
      <c r="M365" s="10"/>
      <c r="N365" s="10"/>
      <c r="O365" s="10"/>
      <c r="P365" s="10"/>
      <c r="Q365" s="10"/>
      <c r="R365" s="10"/>
      <c r="S365" s="10"/>
      <c r="T365" s="14"/>
      <c r="U365" s="6"/>
      <c r="V365" s="14"/>
      <c r="W365" s="6"/>
      <c r="X365" s="14"/>
      <c r="Y365" s="6"/>
      <c r="Z365" s="14"/>
      <c r="AA365" s="9"/>
      <c r="AB365" s="7"/>
      <c r="AC365" s="6"/>
      <c r="AD365" s="13"/>
      <c r="AE365" s="8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10"/>
      <c r="AW365" s="13"/>
      <c r="AY365" s="17"/>
      <c r="AZ365" s="12"/>
      <c r="BA365" s="12"/>
      <c r="BB365" s="12"/>
      <c r="BC365" s="12"/>
      <c r="BD365" s="12"/>
      <c r="BE365" s="12"/>
      <c r="BF365" s="18"/>
      <c r="BG365" s="18"/>
      <c r="BH365" s="18"/>
      <c r="BI365" s="15"/>
      <c r="BJ365" s="19"/>
      <c r="BK365" s="18"/>
      <c r="BL365" s="17"/>
      <c r="BM365" s="17"/>
      <c r="BN365" s="16"/>
      <c r="BO365" s="15"/>
      <c r="BP365" s="2"/>
    </row>
    <row r="366" spans="9:68" x14ac:dyDescent="0.2">
      <c r="I366" s="11"/>
      <c r="J366" s="10"/>
      <c r="K366" s="6"/>
      <c r="L366" s="10"/>
      <c r="M366" s="10"/>
      <c r="N366" s="10"/>
      <c r="O366" s="10"/>
      <c r="P366" s="10"/>
      <c r="Q366" s="10"/>
      <c r="R366" s="10"/>
      <c r="S366" s="10"/>
      <c r="T366" s="14"/>
      <c r="U366" s="6"/>
      <c r="V366" s="14"/>
      <c r="W366" s="6"/>
      <c r="X366" s="14"/>
      <c r="Y366" s="6"/>
      <c r="Z366" s="14"/>
      <c r="AA366" s="9"/>
      <c r="AB366" s="7"/>
      <c r="AC366" s="6"/>
      <c r="AD366" s="13"/>
      <c r="AE366" s="8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10"/>
      <c r="AW366" s="13"/>
      <c r="AY366" s="17"/>
      <c r="AZ366" s="12"/>
      <c r="BA366" s="12"/>
      <c r="BB366" s="12"/>
      <c r="BC366" s="12"/>
      <c r="BD366" s="12"/>
      <c r="BE366" s="12"/>
      <c r="BF366" s="18"/>
      <c r="BG366" s="18"/>
      <c r="BH366" s="18"/>
      <c r="BI366" s="15"/>
      <c r="BJ366" s="19"/>
      <c r="BK366" s="18"/>
      <c r="BL366" s="17"/>
      <c r="BM366" s="17"/>
      <c r="BN366" s="16"/>
      <c r="BO366" s="15"/>
      <c r="BP366" s="2"/>
    </row>
    <row r="367" spans="9:68" x14ac:dyDescent="0.2">
      <c r="I367" s="11"/>
      <c r="J367" s="10"/>
      <c r="K367" s="6"/>
      <c r="L367" s="10"/>
      <c r="M367" s="10"/>
      <c r="N367" s="10"/>
      <c r="O367" s="10"/>
      <c r="P367" s="10"/>
      <c r="Q367" s="10"/>
      <c r="R367" s="10"/>
      <c r="S367" s="10"/>
      <c r="T367" s="14"/>
      <c r="U367" s="6"/>
      <c r="V367" s="14"/>
      <c r="W367" s="6"/>
      <c r="X367" s="14"/>
      <c r="Y367" s="6"/>
      <c r="Z367" s="14"/>
      <c r="AA367" s="9"/>
      <c r="AB367" s="7"/>
      <c r="AC367" s="6"/>
      <c r="AD367" s="13"/>
      <c r="AE367" s="8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10"/>
      <c r="AW367" s="13"/>
      <c r="AY367" s="17"/>
      <c r="AZ367" s="12"/>
      <c r="BA367" s="12"/>
      <c r="BB367" s="12"/>
      <c r="BC367" s="12"/>
      <c r="BD367" s="12"/>
      <c r="BE367" s="12"/>
      <c r="BF367" s="18"/>
      <c r="BG367" s="18"/>
      <c r="BH367" s="18"/>
      <c r="BI367" s="15"/>
      <c r="BJ367" s="19"/>
      <c r="BK367" s="18"/>
      <c r="BL367" s="17"/>
      <c r="BM367" s="17"/>
      <c r="BN367" s="16"/>
      <c r="BO367" s="15"/>
      <c r="BP367" s="2"/>
    </row>
    <row r="368" spans="9:68" x14ac:dyDescent="0.2">
      <c r="I368" s="11"/>
      <c r="J368" s="10"/>
      <c r="K368" s="6"/>
      <c r="L368" s="10"/>
      <c r="M368" s="10"/>
      <c r="N368" s="10"/>
      <c r="O368" s="10"/>
      <c r="P368" s="10"/>
      <c r="Q368" s="10"/>
      <c r="R368" s="10"/>
      <c r="S368" s="10"/>
      <c r="T368" s="14"/>
      <c r="U368" s="6"/>
      <c r="V368" s="14"/>
      <c r="W368" s="6"/>
      <c r="X368" s="14"/>
      <c r="Y368" s="6"/>
      <c r="Z368" s="14"/>
      <c r="AA368" s="9"/>
      <c r="AB368" s="7"/>
      <c r="AC368" s="6"/>
      <c r="AD368" s="13"/>
      <c r="AE368" s="8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10"/>
      <c r="AW368" s="13"/>
      <c r="AY368" s="17"/>
      <c r="AZ368" s="12"/>
      <c r="BA368" s="12"/>
      <c r="BB368" s="12"/>
      <c r="BC368" s="12"/>
      <c r="BD368" s="12"/>
      <c r="BE368" s="12"/>
      <c r="BF368" s="18"/>
      <c r="BG368" s="18"/>
      <c r="BH368" s="18"/>
      <c r="BI368" s="15"/>
      <c r="BJ368" s="19"/>
      <c r="BK368" s="18"/>
      <c r="BL368" s="17"/>
      <c r="BM368" s="17"/>
      <c r="BN368" s="16"/>
      <c r="BO368" s="15"/>
      <c r="BP368" s="2"/>
    </row>
    <row r="369" spans="9:68" x14ac:dyDescent="0.2">
      <c r="I369" s="11"/>
      <c r="J369" s="10"/>
      <c r="K369" s="6"/>
      <c r="L369" s="10"/>
      <c r="M369" s="10"/>
      <c r="N369" s="10"/>
      <c r="O369" s="10"/>
      <c r="P369" s="10"/>
      <c r="Q369" s="10"/>
      <c r="R369" s="10"/>
      <c r="S369" s="10"/>
      <c r="T369" s="14"/>
      <c r="U369" s="6"/>
      <c r="V369" s="14"/>
      <c r="W369" s="6"/>
      <c r="X369" s="14"/>
      <c r="Y369" s="6"/>
      <c r="Z369" s="14"/>
      <c r="AA369" s="9"/>
      <c r="AB369" s="7"/>
      <c r="AC369" s="6"/>
      <c r="AD369" s="13"/>
      <c r="AE369" s="8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10"/>
      <c r="AW369" s="13"/>
      <c r="AY369" s="17"/>
      <c r="AZ369" s="12"/>
      <c r="BA369" s="12"/>
      <c r="BB369" s="12"/>
      <c r="BC369" s="12"/>
      <c r="BD369" s="12"/>
      <c r="BE369" s="12"/>
      <c r="BF369" s="18"/>
      <c r="BG369" s="18"/>
      <c r="BH369" s="18"/>
      <c r="BI369" s="15"/>
      <c r="BJ369" s="19"/>
      <c r="BK369" s="18"/>
      <c r="BL369" s="17"/>
      <c r="BM369" s="17"/>
      <c r="BN369" s="16"/>
      <c r="BO369" s="15"/>
      <c r="BP369" s="2"/>
    </row>
    <row r="370" spans="9:68" x14ac:dyDescent="0.2">
      <c r="I370" s="11"/>
      <c r="J370" s="10"/>
      <c r="K370" s="6"/>
      <c r="L370" s="10"/>
      <c r="M370" s="10"/>
      <c r="N370" s="10"/>
      <c r="O370" s="10"/>
      <c r="P370" s="10"/>
      <c r="Q370" s="10"/>
      <c r="R370" s="10"/>
      <c r="S370" s="10"/>
      <c r="T370" s="14"/>
      <c r="U370" s="6"/>
      <c r="V370" s="14"/>
      <c r="W370" s="6"/>
      <c r="X370" s="14"/>
      <c r="Y370" s="6"/>
      <c r="Z370" s="14"/>
      <c r="AA370" s="9"/>
      <c r="AB370" s="7"/>
      <c r="AC370" s="6"/>
      <c r="AD370" s="13"/>
      <c r="AE370" s="8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10"/>
      <c r="AW370" s="13"/>
      <c r="AY370" s="17"/>
      <c r="AZ370" s="12"/>
      <c r="BA370" s="12"/>
      <c r="BB370" s="12"/>
      <c r="BC370" s="12"/>
      <c r="BD370" s="12"/>
      <c r="BE370" s="12"/>
      <c r="BF370" s="18"/>
      <c r="BG370" s="18"/>
      <c r="BH370" s="18"/>
      <c r="BI370" s="15"/>
      <c r="BJ370" s="19"/>
      <c r="BK370" s="18"/>
      <c r="BL370" s="17"/>
      <c r="BM370" s="17"/>
      <c r="BN370" s="16"/>
      <c r="BO370" s="15"/>
      <c r="BP370" s="2"/>
    </row>
    <row r="371" spans="9:68" x14ac:dyDescent="0.2">
      <c r="I371" s="11"/>
      <c r="J371" s="10"/>
      <c r="K371" s="6"/>
      <c r="L371" s="10"/>
      <c r="M371" s="10"/>
      <c r="N371" s="10"/>
      <c r="O371" s="10"/>
      <c r="P371" s="10"/>
      <c r="Q371" s="10"/>
      <c r="R371" s="10"/>
      <c r="S371" s="10"/>
      <c r="T371" s="14"/>
      <c r="U371" s="6"/>
      <c r="V371" s="14"/>
      <c r="W371" s="6"/>
      <c r="X371" s="14"/>
      <c r="Y371" s="6"/>
      <c r="Z371" s="14"/>
      <c r="AA371" s="9"/>
      <c r="AB371" s="7"/>
      <c r="AC371" s="6"/>
      <c r="AD371" s="13"/>
      <c r="AE371" s="8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10"/>
      <c r="AW371" s="13"/>
      <c r="AY371" s="17"/>
      <c r="AZ371" s="12"/>
      <c r="BA371" s="12"/>
      <c r="BB371" s="12"/>
      <c r="BC371" s="12"/>
      <c r="BD371" s="12"/>
      <c r="BE371" s="12"/>
      <c r="BF371" s="18"/>
      <c r="BG371" s="18"/>
      <c r="BH371" s="18"/>
      <c r="BI371" s="15"/>
      <c r="BJ371" s="19"/>
      <c r="BK371" s="18"/>
      <c r="BL371" s="17"/>
      <c r="BM371" s="17"/>
      <c r="BN371" s="16"/>
      <c r="BO371" s="15"/>
      <c r="BP371" s="2"/>
    </row>
    <row r="372" spans="9:68" x14ac:dyDescent="0.2">
      <c r="I372" s="11"/>
      <c r="J372" s="10"/>
      <c r="K372" s="6"/>
      <c r="L372" s="10"/>
      <c r="M372" s="10"/>
      <c r="N372" s="10"/>
      <c r="O372" s="10"/>
      <c r="P372" s="10"/>
      <c r="Q372" s="10"/>
      <c r="R372" s="10"/>
      <c r="S372" s="10"/>
      <c r="T372" s="14"/>
      <c r="U372" s="6"/>
      <c r="V372" s="14"/>
      <c r="W372" s="6"/>
      <c r="X372" s="14"/>
      <c r="Y372" s="6"/>
      <c r="Z372" s="14"/>
      <c r="AA372" s="9"/>
      <c r="AB372" s="7"/>
      <c r="AC372" s="6"/>
      <c r="AD372" s="13"/>
      <c r="AE372" s="8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10"/>
      <c r="AW372" s="13"/>
      <c r="AY372" s="17"/>
      <c r="AZ372" s="12"/>
      <c r="BA372" s="12"/>
      <c r="BB372" s="12"/>
      <c r="BC372" s="12"/>
      <c r="BD372" s="12"/>
      <c r="BE372" s="12"/>
      <c r="BF372" s="18"/>
      <c r="BG372" s="18"/>
      <c r="BH372" s="18"/>
      <c r="BI372" s="15"/>
      <c r="BJ372" s="19"/>
      <c r="BK372" s="18"/>
      <c r="BL372" s="17"/>
      <c r="BM372" s="17"/>
      <c r="BN372" s="16"/>
      <c r="BO372" s="15"/>
      <c r="BP372" s="2"/>
    </row>
    <row r="373" spans="9:68" x14ac:dyDescent="0.2">
      <c r="I373" s="11"/>
      <c r="J373" s="10"/>
      <c r="K373" s="6"/>
      <c r="L373" s="10"/>
      <c r="M373" s="10"/>
      <c r="N373" s="10"/>
      <c r="O373" s="10"/>
      <c r="P373" s="10"/>
      <c r="Q373" s="10"/>
      <c r="R373" s="10"/>
      <c r="S373" s="10"/>
      <c r="T373" s="14"/>
      <c r="U373" s="6"/>
      <c r="V373" s="14"/>
      <c r="W373" s="6"/>
      <c r="X373" s="14"/>
      <c r="Y373" s="6"/>
      <c r="Z373" s="14"/>
      <c r="AA373" s="9"/>
      <c r="AB373" s="7"/>
      <c r="AC373" s="6"/>
      <c r="AD373" s="13"/>
      <c r="AE373" s="8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10"/>
      <c r="AW373" s="13"/>
      <c r="AY373" s="17"/>
      <c r="AZ373" s="12"/>
      <c r="BA373" s="12"/>
      <c r="BB373" s="12"/>
      <c r="BC373" s="12"/>
      <c r="BD373" s="12"/>
      <c r="BE373" s="12"/>
      <c r="BF373" s="18"/>
      <c r="BG373" s="18"/>
      <c r="BH373" s="18"/>
      <c r="BI373" s="15"/>
      <c r="BJ373" s="19"/>
      <c r="BK373" s="18"/>
      <c r="BL373" s="17"/>
      <c r="BM373" s="17"/>
      <c r="BN373" s="16"/>
      <c r="BO373" s="15"/>
      <c r="BP373" s="2"/>
    </row>
    <row r="374" spans="9:68" x14ac:dyDescent="0.2">
      <c r="I374" s="11"/>
      <c r="J374" s="10"/>
      <c r="K374" s="6"/>
      <c r="L374" s="10"/>
      <c r="M374" s="10"/>
      <c r="N374" s="10"/>
      <c r="O374" s="10"/>
      <c r="P374" s="10"/>
      <c r="Q374" s="10"/>
      <c r="R374" s="10"/>
      <c r="S374" s="10"/>
      <c r="T374" s="14"/>
      <c r="U374" s="6"/>
      <c r="V374" s="14"/>
      <c r="W374" s="6"/>
      <c r="X374" s="14"/>
      <c r="Y374" s="6"/>
      <c r="Z374" s="14"/>
      <c r="AA374" s="9"/>
      <c r="AB374" s="7"/>
      <c r="AC374" s="6"/>
      <c r="AD374" s="13"/>
      <c r="AE374" s="8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10"/>
      <c r="AW374" s="13"/>
      <c r="AY374" s="17"/>
      <c r="AZ374" s="12"/>
      <c r="BA374" s="12"/>
      <c r="BB374" s="12"/>
      <c r="BC374" s="12"/>
      <c r="BD374" s="12"/>
      <c r="BE374" s="12"/>
      <c r="BF374" s="18"/>
      <c r="BG374" s="18"/>
      <c r="BH374" s="18"/>
      <c r="BI374" s="15"/>
      <c r="BJ374" s="19"/>
      <c r="BK374" s="18"/>
      <c r="BL374" s="17"/>
      <c r="BM374" s="17"/>
      <c r="BN374" s="16"/>
      <c r="BO374" s="15"/>
      <c r="BP374" s="2"/>
    </row>
    <row r="375" spans="9:68" x14ac:dyDescent="0.2">
      <c r="I375" s="11"/>
      <c r="J375" s="10"/>
      <c r="K375" s="6"/>
      <c r="L375" s="10"/>
      <c r="M375" s="10"/>
      <c r="N375" s="10"/>
      <c r="O375" s="10"/>
      <c r="P375" s="10"/>
      <c r="Q375" s="10"/>
      <c r="R375" s="10"/>
      <c r="S375" s="10"/>
      <c r="T375" s="14"/>
      <c r="U375" s="6"/>
      <c r="V375" s="14"/>
      <c r="W375" s="6"/>
      <c r="X375" s="14"/>
      <c r="Y375" s="6"/>
      <c r="Z375" s="14"/>
      <c r="AA375" s="9"/>
      <c r="AB375" s="7"/>
      <c r="AC375" s="6"/>
      <c r="AD375" s="13"/>
      <c r="AE375" s="8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10"/>
      <c r="AW375" s="13"/>
      <c r="AY375" s="17"/>
      <c r="AZ375" s="12"/>
      <c r="BA375" s="12"/>
      <c r="BB375" s="12"/>
      <c r="BC375" s="12"/>
      <c r="BD375" s="12"/>
      <c r="BE375" s="12"/>
      <c r="BF375" s="18"/>
      <c r="BG375" s="18"/>
      <c r="BH375" s="18"/>
      <c r="BI375" s="15"/>
      <c r="BJ375" s="19"/>
      <c r="BK375" s="18"/>
      <c r="BL375" s="17"/>
      <c r="BM375" s="17"/>
      <c r="BN375" s="16"/>
      <c r="BO375" s="15"/>
      <c r="BP375" s="2"/>
    </row>
    <row r="376" spans="9:68" x14ac:dyDescent="0.2">
      <c r="I376" s="11"/>
      <c r="J376" s="10"/>
      <c r="K376" s="6"/>
      <c r="L376" s="10"/>
      <c r="M376" s="10"/>
      <c r="N376" s="10"/>
      <c r="O376" s="10"/>
      <c r="P376" s="10"/>
      <c r="Q376" s="10"/>
      <c r="R376" s="10"/>
      <c r="S376" s="10"/>
      <c r="T376" s="14"/>
      <c r="U376" s="6"/>
      <c r="V376" s="14"/>
      <c r="W376" s="6"/>
      <c r="X376" s="14"/>
      <c r="Y376" s="6"/>
      <c r="Z376" s="14"/>
      <c r="AA376" s="9"/>
      <c r="AB376" s="7"/>
      <c r="AC376" s="6"/>
      <c r="AD376" s="13"/>
      <c r="AE376" s="8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10"/>
      <c r="AW376" s="13"/>
      <c r="AY376" s="17"/>
      <c r="AZ376" s="12"/>
      <c r="BA376" s="12"/>
      <c r="BB376" s="12"/>
      <c r="BC376" s="12"/>
      <c r="BD376" s="12"/>
      <c r="BE376" s="12"/>
      <c r="BF376" s="18"/>
      <c r="BG376" s="18"/>
      <c r="BH376" s="18"/>
      <c r="BI376" s="15"/>
      <c r="BJ376" s="19"/>
      <c r="BK376" s="18"/>
      <c r="BL376" s="17"/>
      <c r="BM376" s="17"/>
      <c r="BN376" s="16"/>
      <c r="BO376" s="15"/>
      <c r="BP376" s="2"/>
    </row>
    <row r="377" spans="9:68" x14ac:dyDescent="0.2">
      <c r="I377" s="11"/>
      <c r="J377" s="10"/>
      <c r="K377" s="6"/>
      <c r="L377" s="10"/>
      <c r="M377" s="10"/>
      <c r="N377" s="10"/>
      <c r="O377" s="10"/>
      <c r="P377" s="10"/>
      <c r="Q377" s="10"/>
      <c r="R377" s="10"/>
      <c r="S377" s="10"/>
      <c r="T377" s="14"/>
      <c r="U377" s="6"/>
      <c r="V377" s="14"/>
      <c r="W377" s="6"/>
      <c r="X377" s="14"/>
      <c r="Y377" s="6"/>
      <c r="Z377" s="14"/>
      <c r="AA377" s="9"/>
      <c r="AB377" s="7"/>
      <c r="AC377" s="6"/>
      <c r="AD377" s="13"/>
      <c r="AE377" s="8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10"/>
      <c r="AW377" s="13"/>
      <c r="AY377" s="17"/>
      <c r="AZ377" s="12"/>
      <c r="BA377" s="12"/>
      <c r="BB377" s="12"/>
      <c r="BC377" s="12"/>
      <c r="BD377" s="12"/>
      <c r="BE377" s="12"/>
      <c r="BF377" s="18"/>
      <c r="BG377" s="18"/>
      <c r="BH377" s="18"/>
      <c r="BI377" s="15"/>
      <c r="BJ377" s="19"/>
      <c r="BK377" s="18"/>
      <c r="BL377" s="17"/>
      <c r="BM377" s="17"/>
      <c r="BN377" s="16"/>
      <c r="BO377" s="15"/>
      <c r="BP377" s="2"/>
    </row>
    <row r="378" spans="9:68" x14ac:dyDescent="0.2">
      <c r="I378" s="11"/>
      <c r="J378" s="10"/>
      <c r="K378" s="6"/>
      <c r="L378" s="10"/>
      <c r="M378" s="10"/>
      <c r="N378" s="10"/>
      <c r="O378" s="10"/>
      <c r="P378" s="10"/>
      <c r="Q378" s="10"/>
      <c r="R378" s="10"/>
      <c r="S378" s="10"/>
      <c r="T378" s="14"/>
      <c r="U378" s="6"/>
      <c r="V378" s="14"/>
      <c r="W378" s="6"/>
      <c r="X378" s="14"/>
      <c r="Y378" s="6"/>
      <c r="Z378" s="14"/>
      <c r="AA378" s="9"/>
      <c r="AB378" s="7"/>
      <c r="AC378" s="6"/>
      <c r="AD378" s="13"/>
      <c r="AE378" s="8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10"/>
      <c r="AW378" s="13"/>
      <c r="AY378" s="17"/>
      <c r="AZ378" s="12"/>
      <c r="BA378" s="12"/>
      <c r="BB378" s="12"/>
      <c r="BC378" s="12"/>
      <c r="BD378" s="12"/>
      <c r="BE378" s="12"/>
      <c r="BF378" s="18"/>
      <c r="BG378" s="18"/>
      <c r="BH378" s="18"/>
      <c r="BI378" s="15"/>
      <c r="BJ378" s="19"/>
      <c r="BK378" s="18"/>
      <c r="BL378" s="17"/>
      <c r="BM378" s="17"/>
      <c r="BN378" s="16"/>
      <c r="BO378" s="15"/>
      <c r="BP378" s="2"/>
    </row>
    <row r="379" spans="9:68" x14ac:dyDescent="0.2">
      <c r="I379" s="11"/>
      <c r="J379" s="10"/>
      <c r="K379" s="6"/>
      <c r="L379" s="10"/>
      <c r="M379" s="10"/>
      <c r="N379" s="10"/>
      <c r="O379" s="10"/>
      <c r="P379" s="10"/>
      <c r="Q379" s="10"/>
      <c r="R379" s="10"/>
      <c r="S379" s="10"/>
      <c r="T379" s="14"/>
      <c r="U379" s="6"/>
      <c r="V379" s="14"/>
      <c r="W379" s="6"/>
      <c r="X379" s="14"/>
      <c r="Y379" s="6"/>
      <c r="Z379" s="14"/>
      <c r="AA379" s="9"/>
      <c r="AB379" s="7"/>
      <c r="AC379" s="6"/>
      <c r="AD379" s="13"/>
      <c r="AE379" s="8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10"/>
      <c r="AW379" s="13"/>
      <c r="AY379" s="17"/>
      <c r="AZ379" s="12"/>
      <c r="BA379" s="12"/>
      <c r="BB379" s="12"/>
      <c r="BC379" s="12"/>
      <c r="BD379" s="12"/>
      <c r="BE379" s="12"/>
      <c r="BF379" s="18"/>
      <c r="BG379" s="18"/>
      <c r="BH379" s="18"/>
      <c r="BI379" s="15"/>
      <c r="BJ379" s="19"/>
      <c r="BK379" s="18"/>
      <c r="BL379" s="17"/>
      <c r="BM379" s="17"/>
      <c r="BN379" s="16"/>
      <c r="BO379" s="15"/>
      <c r="BP379" s="2"/>
    </row>
    <row r="380" spans="9:68" x14ac:dyDescent="0.2">
      <c r="I380" s="11"/>
      <c r="J380" s="10"/>
      <c r="K380" s="6"/>
      <c r="L380" s="10"/>
      <c r="M380" s="10"/>
      <c r="N380" s="10"/>
      <c r="O380" s="10"/>
      <c r="P380" s="10"/>
      <c r="Q380" s="10"/>
      <c r="R380" s="10"/>
      <c r="S380" s="10"/>
      <c r="T380" s="14"/>
      <c r="U380" s="6"/>
      <c r="V380" s="14"/>
      <c r="W380" s="6"/>
      <c r="X380" s="14"/>
      <c r="Y380" s="6"/>
      <c r="Z380" s="14"/>
      <c r="AA380" s="9"/>
      <c r="AB380" s="7"/>
      <c r="AC380" s="6"/>
      <c r="AD380" s="13"/>
      <c r="AE380" s="8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10"/>
      <c r="AW380" s="13"/>
      <c r="AY380" s="17"/>
      <c r="AZ380" s="12"/>
      <c r="BA380" s="12"/>
      <c r="BB380" s="12"/>
      <c r="BC380" s="12"/>
      <c r="BD380" s="12"/>
      <c r="BE380" s="12"/>
      <c r="BF380" s="18"/>
      <c r="BG380" s="18"/>
      <c r="BH380" s="18"/>
      <c r="BI380" s="15"/>
      <c r="BJ380" s="19"/>
      <c r="BK380" s="18"/>
      <c r="BL380" s="17"/>
      <c r="BM380" s="17"/>
      <c r="BN380" s="16"/>
      <c r="BO380" s="15"/>
      <c r="BP380" s="2"/>
    </row>
    <row r="381" spans="9:68" x14ac:dyDescent="0.2">
      <c r="I381" s="11"/>
      <c r="J381" s="10"/>
      <c r="K381" s="6"/>
      <c r="L381" s="10"/>
      <c r="M381" s="10"/>
      <c r="N381" s="10"/>
      <c r="O381" s="10"/>
      <c r="P381" s="10"/>
      <c r="Q381" s="10"/>
      <c r="R381" s="10"/>
      <c r="S381" s="10"/>
      <c r="T381" s="14"/>
      <c r="U381" s="6"/>
      <c r="V381" s="14"/>
      <c r="W381" s="6"/>
      <c r="X381" s="14"/>
      <c r="Y381" s="6"/>
      <c r="Z381" s="14"/>
      <c r="AA381" s="9"/>
      <c r="AB381" s="7"/>
      <c r="AC381" s="6"/>
      <c r="AD381" s="13"/>
      <c r="AE381" s="8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10"/>
      <c r="AW381" s="13"/>
      <c r="AY381" s="17"/>
      <c r="AZ381" s="12"/>
      <c r="BA381" s="12"/>
      <c r="BB381" s="12"/>
      <c r="BC381" s="12"/>
      <c r="BD381" s="12"/>
      <c r="BE381" s="12"/>
      <c r="BF381" s="18"/>
      <c r="BG381" s="18"/>
      <c r="BH381" s="18"/>
      <c r="BI381" s="15"/>
      <c r="BJ381" s="19"/>
      <c r="BK381" s="18"/>
      <c r="BL381" s="17"/>
      <c r="BM381" s="17"/>
      <c r="BN381" s="16"/>
      <c r="BO381" s="15"/>
      <c r="BP381" s="2"/>
    </row>
    <row r="382" spans="9:68" x14ac:dyDescent="0.2">
      <c r="I382" s="11"/>
      <c r="J382" s="10"/>
      <c r="K382" s="6"/>
      <c r="L382" s="10"/>
      <c r="M382" s="10"/>
      <c r="N382" s="10"/>
      <c r="O382" s="10"/>
      <c r="P382" s="10"/>
      <c r="Q382" s="10"/>
      <c r="R382" s="10"/>
      <c r="S382" s="10"/>
      <c r="T382" s="14"/>
      <c r="U382" s="6"/>
      <c r="V382" s="14"/>
      <c r="W382" s="6"/>
      <c r="X382" s="14"/>
      <c r="Y382" s="6"/>
      <c r="Z382" s="14"/>
      <c r="AA382" s="9"/>
      <c r="AB382" s="7"/>
      <c r="AC382" s="6"/>
      <c r="AD382" s="13"/>
      <c r="AE382" s="8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10"/>
      <c r="AW382" s="13"/>
      <c r="AY382" s="17"/>
      <c r="AZ382" s="12"/>
      <c r="BA382" s="12"/>
      <c r="BB382" s="12"/>
      <c r="BC382" s="12"/>
      <c r="BD382" s="12"/>
      <c r="BE382" s="12"/>
      <c r="BF382" s="18"/>
      <c r="BG382" s="18"/>
      <c r="BH382" s="18"/>
      <c r="BI382" s="15"/>
      <c r="BJ382" s="19"/>
      <c r="BK382" s="18"/>
      <c r="BL382" s="17"/>
      <c r="BM382" s="17"/>
      <c r="BN382" s="16"/>
      <c r="BO382" s="15"/>
      <c r="BP382" s="2"/>
    </row>
    <row r="383" spans="9:68" x14ac:dyDescent="0.2">
      <c r="I383" s="11"/>
      <c r="J383" s="10"/>
      <c r="K383" s="6"/>
      <c r="L383" s="10"/>
      <c r="M383" s="10"/>
      <c r="N383" s="10"/>
      <c r="O383" s="10"/>
      <c r="P383" s="10"/>
      <c r="Q383" s="10"/>
      <c r="R383" s="10"/>
      <c r="S383" s="10"/>
      <c r="T383" s="14"/>
      <c r="U383" s="6"/>
      <c r="V383" s="14"/>
      <c r="W383" s="6"/>
      <c r="X383" s="14"/>
      <c r="Y383" s="6"/>
      <c r="Z383" s="14"/>
      <c r="AA383" s="9"/>
      <c r="AB383" s="7"/>
      <c r="AC383" s="6"/>
      <c r="AD383" s="13"/>
      <c r="AE383" s="8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10"/>
      <c r="AW383" s="13"/>
      <c r="AY383" s="17"/>
      <c r="AZ383" s="12"/>
      <c r="BA383" s="12"/>
      <c r="BB383" s="12"/>
      <c r="BC383" s="12"/>
      <c r="BD383" s="12"/>
      <c r="BE383" s="12"/>
      <c r="BF383" s="18"/>
      <c r="BG383" s="18"/>
      <c r="BH383" s="18"/>
      <c r="BI383" s="15"/>
      <c r="BJ383" s="19"/>
      <c r="BK383" s="18"/>
      <c r="BL383" s="17"/>
      <c r="BM383" s="17"/>
      <c r="BN383" s="16"/>
      <c r="BO383" s="15"/>
      <c r="BP383" s="2"/>
    </row>
    <row r="384" spans="9:68" x14ac:dyDescent="0.2">
      <c r="I384" s="11"/>
      <c r="J384" s="10"/>
      <c r="K384" s="6"/>
      <c r="L384" s="10"/>
      <c r="M384" s="10"/>
      <c r="N384" s="10"/>
      <c r="O384" s="10"/>
      <c r="P384" s="10"/>
      <c r="Q384" s="10"/>
      <c r="R384" s="10"/>
      <c r="S384" s="10"/>
      <c r="T384" s="14"/>
      <c r="U384" s="6"/>
      <c r="V384" s="14"/>
      <c r="W384" s="6"/>
      <c r="X384" s="14"/>
      <c r="Y384" s="6"/>
      <c r="Z384" s="14"/>
      <c r="AA384" s="9"/>
      <c r="AB384" s="7"/>
      <c r="AC384" s="6"/>
      <c r="AD384" s="13"/>
      <c r="AE384" s="8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10"/>
      <c r="AW384" s="13"/>
      <c r="AY384" s="17"/>
      <c r="AZ384" s="12"/>
      <c r="BA384" s="12"/>
      <c r="BB384" s="12"/>
      <c r="BC384" s="12"/>
      <c r="BD384" s="12"/>
      <c r="BE384" s="12"/>
      <c r="BF384" s="18"/>
      <c r="BG384" s="18"/>
      <c r="BH384" s="18"/>
      <c r="BI384" s="15"/>
      <c r="BJ384" s="19"/>
      <c r="BK384" s="18"/>
      <c r="BL384" s="17"/>
      <c r="BM384" s="17"/>
      <c r="BN384" s="16"/>
      <c r="BO384" s="15"/>
      <c r="BP384" s="2"/>
    </row>
    <row r="385" spans="9:68" x14ac:dyDescent="0.2">
      <c r="I385" s="11"/>
      <c r="J385" s="10"/>
      <c r="K385" s="6"/>
      <c r="L385" s="10"/>
      <c r="M385" s="10"/>
      <c r="N385" s="10"/>
      <c r="O385" s="10"/>
      <c r="P385" s="10"/>
      <c r="Q385" s="10"/>
      <c r="R385" s="10"/>
      <c r="S385" s="10"/>
      <c r="T385" s="14"/>
      <c r="U385" s="6"/>
      <c r="V385" s="14"/>
      <c r="W385" s="6"/>
      <c r="X385" s="14"/>
      <c r="Y385" s="6"/>
      <c r="Z385" s="14"/>
      <c r="AA385" s="9"/>
      <c r="AB385" s="7"/>
      <c r="AC385" s="6"/>
      <c r="AD385" s="13"/>
      <c r="AE385" s="8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10"/>
      <c r="AW385" s="13"/>
      <c r="AY385" s="17"/>
      <c r="AZ385" s="12"/>
      <c r="BA385" s="12"/>
      <c r="BB385" s="12"/>
      <c r="BC385" s="12"/>
      <c r="BD385" s="12"/>
      <c r="BE385" s="12"/>
      <c r="BF385" s="18"/>
      <c r="BG385" s="18"/>
      <c r="BH385" s="18"/>
      <c r="BI385" s="15"/>
      <c r="BJ385" s="19"/>
      <c r="BK385" s="18"/>
      <c r="BL385" s="17"/>
      <c r="BM385" s="17"/>
      <c r="BN385" s="16"/>
      <c r="BO385" s="15"/>
      <c r="BP385" s="2"/>
    </row>
    <row r="386" spans="9:68" x14ac:dyDescent="0.2">
      <c r="I386" s="11"/>
      <c r="J386" s="10"/>
      <c r="K386" s="6"/>
      <c r="L386" s="10"/>
      <c r="M386" s="10"/>
      <c r="N386" s="10"/>
      <c r="O386" s="10"/>
      <c r="P386" s="10"/>
      <c r="Q386" s="10"/>
      <c r="R386" s="10"/>
      <c r="S386" s="10"/>
      <c r="T386" s="14"/>
      <c r="U386" s="6"/>
      <c r="V386" s="14"/>
      <c r="W386" s="6"/>
      <c r="X386" s="14"/>
      <c r="Y386" s="6"/>
      <c r="Z386" s="14"/>
      <c r="AA386" s="9"/>
      <c r="AB386" s="7"/>
      <c r="AC386" s="6"/>
      <c r="AD386" s="13"/>
      <c r="AE386" s="8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10"/>
      <c r="AW386" s="13"/>
      <c r="AY386" s="17"/>
      <c r="AZ386" s="12"/>
      <c r="BA386" s="12"/>
      <c r="BB386" s="12"/>
      <c r="BC386" s="12"/>
      <c r="BD386" s="12"/>
      <c r="BE386" s="12"/>
      <c r="BF386" s="18"/>
      <c r="BG386" s="18"/>
      <c r="BH386" s="18"/>
      <c r="BI386" s="15"/>
      <c r="BJ386" s="19"/>
      <c r="BK386" s="18"/>
      <c r="BL386" s="17"/>
      <c r="BM386" s="17"/>
      <c r="BN386" s="16"/>
      <c r="BO386" s="15"/>
      <c r="BP386" s="2"/>
    </row>
    <row r="387" spans="9:68" x14ac:dyDescent="0.2">
      <c r="I387" s="11"/>
      <c r="J387" s="10"/>
      <c r="K387" s="6"/>
      <c r="L387" s="10"/>
      <c r="M387" s="10"/>
      <c r="N387" s="10"/>
      <c r="O387" s="10"/>
      <c r="P387" s="10"/>
      <c r="Q387" s="10"/>
      <c r="R387" s="10"/>
      <c r="S387" s="10"/>
      <c r="T387" s="14"/>
      <c r="U387" s="6"/>
      <c r="V387" s="14"/>
      <c r="W387" s="6"/>
      <c r="X387" s="14"/>
      <c r="Y387" s="6"/>
      <c r="Z387" s="14"/>
      <c r="AA387" s="9"/>
      <c r="AB387" s="7"/>
      <c r="AC387" s="6"/>
      <c r="AD387" s="13"/>
      <c r="AE387" s="8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10"/>
      <c r="AW387" s="13"/>
      <c r="AY387" s="17"/>
      <c r="AZ387" s="12"/>
      <c r="BA387" s="12"/>
      <c r="BB387" s="12"/>
      <c r="BC387" s="12"/>
      <c r="BD387" s="12"/>
      <c r="BE387" s="12"/>
      <c r="BF387" s="18"/>
      <c r="BG387" s="18"/>
      <c r="BH387" s="18"/>
      <c r="BI387" s="15"/>
      <c r="BJ387" s="19"/>
      <c r="BK387" s="18"/>
      <c r="BL387" s="17"/>
      <c r="BM387" s="17"/>
      <c r="BN387" s="16"/>
      <c r="BO387" s="15"/>
      <c r="BP387" s="2"/>
    </row>
    <row r="388" spans="9:68" x14ac:dyDescent="0.2">
      <c r="I388" s="11"/>
      <c r="J388" s="10"/>
      <c r="K388" s="6"/>
      <c r="L388" s="10"/>
      <c r="M388" s="10"/>
      <c r="N388" s="10"/>
      <c r="O388" s="10"/>
      <c r="P388" s="10"/>
      <c r="Q388" s="10"/>
      <c r="R388" s="10"/>
      <c r="S388" s="10"/>
      <c r="T388" s="14"/>
      <c r="U388" s="6"/>
      <c r="V388" s="14"/>
      <c r="W388" s="6"/>
      <c r="X388" s="14"/>
      <c r="Y388" s="6"/>
      <c r="Z388" s="14"/>
      <c r="AA388" s="9"/>
      <c r="AB388" s="7"/>
      <c r="AC388" s="6"/>
      <c r="AD388" s="13"/>
      <c r="AE388" s="8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10"/>
      <c r="AW388" s="13"/>
      <c r="AY388" s="17"/>
      <c r="AZ388" s="12"/>
      <c r="BA388" s="12"/>
      <c r="BB388" s="12"/>
      <c r="BC388" s="12"/>
      <c r="BD388" s="12"/>
      <c r="BE388" s="12"/>
      <c r="BF388" s="18"/>
      <c r="BG388" s="18"/>
      <c r="BH388" s="18"/>
      <c r="BI388" s="15"/>
      <c r="BJ388" s="19"/>
      <c r="BK388" s="18"/>
      <c r="BL388" s="17"/>
      <c r="BM388" s="17"/>
      <c r="BN388" s="16"/>
      <c r="BO388" s="15"/>
      <c r="BP388" s="2"/>
    </row>
    <row r="389" spans="9:68" x14ac:dyDescent="0.2">
      <c r="I389" s="11"/>
      <c r="J389" s="10"/>
      <c r="K389" s="6"/>
      <c r="L389" s="10"/>
      <c r="M389" s="10"/>
      <c r="N389" s="10"/>
      <c r="O389" s="10"/>
      <c r="P389" s="10"/>
      <c r="Q389" s="10"/>
      <c r="R389" s="10"/>
      <c r="S389" s="10"/>
      <c r="T389" s="14"/>
      <c r="U389" s="6"/>
      <c r="V389" s="14"/>
      <c r="W389" s="6"/>
      <c r="X389" s="14"/>
      <c r="Y389" s="6"/>
      <c r="Z389" s="14"/>
      <c r="AA389" s="9"/>
      <c r="AB389" s="7"/>
      <c r="AC389" s="6"/>
      <c r="AD389" s="13"/>
      <c r="AE389" s="8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10"/>
      <c r="AW389" s="13"/>
      <c r="AY389" s="17"/>
      <c r="AZ389" s="12"/>
      <c r="BA389" s="12"/>
      <c r="BB389" s="12"/>
      <c r="BC389" s="12"/>
      <c r="BD389" s="12"/>
      <c r="BE389" s="12"/>
      <c r="BF389" s="18"/>
      <c r="BG389" s="18"/>
      <c r="BH389" s="18"/>
      <c r="BI389" s="15"/>
      <c r="BJ389" s="19"/>
      <c r="BK389" s="18"/>
      <c r="BL389" s="17"/>
      <c r="BM389" s="17"/>
      <c r="BN389" s="16"/>
      <c r="BO389" s="15"/>
      <c r="BP389" s="2"/>
    </row>
    <row r="390" spans="9:68" x14ac:dyDescent="0.2">
      <c r="I390" s="11"/>
      <c r="J390" s="10"/>
      <c r="K390" s="6"/>
      <c r="L390" s="10"/>
      <c r="M390" s="10"/>
      <c r="N390" s="10"/>
      <c r="O390" s="10"/>
      <c r="P390" s="10"/>
      <c r="Q390" s="10"/>
      <c r="R390" s="10"/>
      <c r="S390" s="10"/>
      <c r="T390" s="14"/>
      <c r="U390" s="6"/>
      <c r="V390" s="14"/>
      <c r="W390" s="6"/>
      <c r="X390" s="14"/>
      <c r="Y390" s="6"/>
      <c r="Z390" s="14"/>
      <c r="AA390" s="9"/>
      <c r="AB390" s="7"/>
      <c r="AC390" s="6"/>
      <c r="AD390" s="13"/>
      <c r="AE390" s="8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10"/>
      <c r="AW390" s="13"/>
      <c r="AY390" s="17"/>
      <c r="AZ390" s="12"/>
      <c r="BA390" s="12"/>
      <c r="BB390" s="12"/>
      <c r="BC390" s="12"/>
      <c r="BD390" s="12"/>
      <c r="BE390" s="12"/>
      <c r="BF390" s="18"/>
      <c r="BG390" s="18"/>
      <c r="BH390" s="18"/>
      <c r="BI390" s="15"/>
      <c r="BJ390" s="19"/>
      <c r="BK390" s="18"/>
      <c r="BL390" s="17"/>
      <c r="BM390" s="17"/>
      <c r="BN390" s="16"/>
      <c r="BO390" s="15"/>
      <c r="BP390" s="2"/>
    </row>
    <row r="391" spans="9:68" x14ac:dyDescent="0.2">
      <c r="I391" s="11"/>
      <c r="J391" s="10"/>
      <c r="K391" s="6"/>
      <c r="L391" s="10"/>
      <c r="M391" s="10"/>
      <c r="N391" s="10"/>
      <c r="O391" s="10"/>
      <c r="P391" s="10"/>
      <c r="Q391" s="10"/>
      <c r="R391" s="10"/>
      <c r="S391" s="10"/>
      <c r="T391" s="14"/>
      <c r="U391" s="6"/>
      <c r="V391" s="14"/>
      <c r="W391" s="6"/>
      <c r="X391" s="14"/>
      <c r="Y391" s="6"/>
      <c r="Z391" s="14"/>
      <c r="AA391" s="9"/>
      <c r="AB391" s="7"/>
      <c r="AC391" s="6"/>
      <c r="AD391" s="13"/>
      <c r="AE391" s="8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10"/>
      <c r="AW391" s="13"/>
      <c r="AY391" s="17"/>
      <c r="AZ391" s="12"/>
      <c r="BA391" s="12"/>
      <c r="BB391" s="12"/>
      <c r="BC391" s="12"/>
      <c r="BD391" s="12"/>
      <c r="BE391" s="12"/>
      <c r="BF391" s="18"/>
      <c r="BG391" s="18"/>
      <c r="BH391" s="18"/>
      <c r="BI391" s="15"/>
      <c r="BJ391" s="19"/>
      <c r="BK391" s="18"/>
      <c r="BL391" s="17"/>
      <c r="BM391" s="17"/>
      <c r="BN391" s="16"/>
      <c r="BO391" s="15"/>
      <c r="BP391" s="2"/>
    </row>
    <row r="392" spans="9:68" x14ac:dyDescent="0.2">
      <c r="I392" s="11"/>
      <c r="J392" s="10"/>
      <c r="K392" s="6"/>
      <c r="L392" s="10"/>
      <c r="M392" s="10"/>
      <c r="N392" s="10"/>
      <c r="O392" s="10"/>
      <c r="P392" s="10"/>
      <c r="Q392" s="10"/>
      <c r="R392" s="10"/>
      <c r="S392" s="10"/>
      <c r="T392" s="14"/>
      <c r="U392" s="6"/>
      <c r="V392" s="14"/>
      <c r="W392" s="6"/>
      <c r="X392" s="14"/>
      <c r="Y392" s="6"/>
      <c r="Z392" s="14"/>
      <c r="AA392" s="9"/>
      <c r="AB392" s="7"/>
      <c r="AC392" s="6"/>
      <c r="AD392" s="13"/>
      <c r="AE392" s="8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10"/>
      <c r="AW392" s="13"/>
      <c r="AY392" s="17"/>
      <c r="AZ392" s="12"/>
      <c r="BA392" s="12"/>
      <c r="BB392" s="12"/>
      <c r="BC392" s="12"/>
      <c r="BD392" s="12"/>
      <c r="BE392" s="12"/>
      <c r="BF392" s="18"/>
      <c r="BG392" s="18"/>
      <c r="BH392" s="18"/>
      <c r="BI392" s="15"/>
      <c r="BJ392" s="19"/>
      <c r="BK392" s="18"/>
      <c r="BL392" s="17"/>
      <c r="BM392" s="17"/>
      <c r="BN392" s="16"/>
      <c r="BO392" s="15"/>
      <c r="BP392" s="2"/>
    </row>
    <row r="393" spans="9:68" x14ac:dyDescent="0.2">
      <c r="I393" s="11"/>
      <c r="J393" s="10"/>
      <c r="K393" s="6"/>
      <c r="L393" s="10"/>
      <c r="M393" s="10"/>
      <c r="N393" s="10"/>
      <c r="O393" s="10"/>
      <c r="P393" s="10"/>
      <c r="Q393" s="10"/>
      <c r="R393" s="10"/>
      <c r="S393" s="10"/>
      <c r="T393" s="14"/>
      <c r="U393" s="6"/>
      <c r="V393" s="14"/>
      <c r="W393" s="6"/>
      <c r="X393" s="14"/>
      <c r="Y393" s="6"/>
      <c r="Z393" s="14"/>
      <c r="AA393" s="9"/>
      <c r="AB393" s="7"/>
      <c r="AC393" s="6"/>
      <c r="AD393" s="13"/>
      <c r="AE393" s="8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10"/>
      <c r="AW393" s="13"/>
      <c r="AY393" s="17"/>
      <c r="AZ393" s="12"/>
      <c r="BA393" s="12"/>
      <c r="BB393" s="12"/>
      <c r="BC393" s="12"/>
      <c r="BD393" s="12"/>
      <c r="BE393" s="12"/>
      <c r="BF393" s="18"/>
      <c r="BG393" s="18"/>
      <c r="BH393" s="18"/>
      <c r="BI393" s="15"/>
      <c r="BJ393" s="19"/>
      <c r="BK393" s="18"/>
      <c r="BL393" s="17"/>
      <c r="BM393" s="17"/>
      <c r="BN393" s="16"/>
      <c r="BO393" s="15"/>
      <c r="BP393" s="2"/>
    </row>
    <row r="394" spans="9:68" x14ac:dyDescent="0.2">
      <c r="I394" s="11"/>
      <c r="J394" s="10"/>
      <c r="K394" s="6"/>
      <c r="L394" s="10"/>
      <c r="M394" s="10"/>
      <c r="N394" s="10"/>
      <c r="O394" s="10"/>
      <c r="P394" s="10"/>
      <c r="Q394" s="10"/>
      <c r="R394" s="10"/>
      <c r="S394" s="10"/>
      <c r="T394" s="14"/>
      <c r="U394" s="6"/>
      <c r="V394" s="14"/>
      <c r="W394" s="6"/>
      <c r="X394" s="14"/>
      <c r="Y394" s="6"/>
      <c r="Z394" s="14"/>
      <c r="AA394" s="9"/>
      <c r="AB394" s="7"/>
      <c r="AC394" s="6"/>
      <c r="AD394" s="13"/>
      <c r="AE394" s="8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10"/>
      <c r="AW394" s="13"/>
      <c r="AY394" s="17"/>
      <c r="AZ394" s="12"/>
      <c r="BA394" s="12"/>
      <c r="BB394" s="12"/>
      <c r="BC394" s="12"/>
      <c r="BD394" s="12"/>
      <c r="BE394" s="12"/>
      <c r="BF394" s="18"/>
      <c r="BG394" s="18"/>
      <c r="BH394" s="18"/>
      <c r="BI394" s="15"/>
      <c r="BJ394" s="19"/>
      <c r="BK394" s="18"/>
      <c r="BL394" s="17"/>
      <c r="BM394" s="17"/>
      <c r="BN394" s="16"/>
      <c r="BO394" s="15"/>
      <c r="BP394" s="2"/>
    </row>
    <row r="395" spans="9:68" x14ac:dyDescent="0.2">
      <c r="I395" s="11"/>
      <c r="J395" s="10"/>
      <c r="K395" s="6"/>
      <c r="L395" s="10"/>
      <c r="M395" s="10"/>
      <c r="N395" s="10"/>
      <c r="O395" s="10"/>
      <c r="P395" s="10"/>
      <c r="Q395" s="10"/>
      <c r="R395" s="10"/>
      <c r="S395" s="10"/>
      <c r="T395" s="14"/>
      <c r="U395" s="6"/>
      <c r="V395" s="14"/>
      <c r="W395" s="6"/>
      <c r="X395" s="14"/>
      <c r="Y395" s="6"/>
      <c r="Z395" s="14"/>
      <c r="AA395" s="9"/>
      <c r="AB395" s="7"/>
      <c r="AC395" s="6"/>
      <c r="AD395" s="13"/>
      <c r="AE395" s="8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10"/>
      <c r="AW395" s="13"/>
      <c r="AY395" s="17"/>
      <c r="AZ395" s="12"/>
      <c r="BA395" s="12"/>
      <c r="BB395" s="12"/>
      <c r="BC395" s="12"/>
      <c r="BD395" s="12"/>
      <c r="BE395" s="12"/>
      <c r="BF395" s="18"/>
      <c r="BG395" s="18"/>
      <c r="BH395" s="18"/>
      <c r="BI395" s="15"/>
      <c r="BJ395" s="19"/>
      <c r="BK395" s="18"/>
      <c r="BL395" s="17"/>
      <c r="BM395" s="17"/>
      <c r="BN395" s="16"/>
      <c r="BO395" s="15"/>
      <c r="BP395" s="2"/>
    </row>
    <row r="396" spans="9:68" x14ac:dyDescent="0.2">
      <c r="I396" s="11"/>
      <c r="J396" s="10"/>
      <c r="K396" s="6"/>
      <c r="L396" s="10"/>
      <c r="M396" s="10"/>
      <c r="N396" s="10"/>
      <c r="O396" s="10"/>
      <c r="P396" s="10"/>
      <c r="Q396" s="10"/>
      <c r="R396" s="10"/>
      <c r="S396" s="10"/>
      <c r="T396" s="14"/>
      <c r="U396" s="6"/>
      <c r="V396" s="14"/>
      <c r="W396" s="6"/>
      <c r="X396" s="14"/>
      <c r="Y396" s="6"/>
      <c r="Z396" s="14"/>
      <c r="AA396" s="9"/>
      <c r="AB396" s="7"/>
      <c r="AC396" s="6"/>
      <c r="AD396" s="13"/>
      <c r="AE396" s="8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10"/>
      <c r="AW396" s="13"/>
      <c r="AY396" s="17"/>
      <c r="AZ396" s="12"/>
      <c r="BA396" s="12"/>
      <c r="BB396" s="12"/>
      <c r="BC396" s="12"/>
      <c r="BD396" s="12"/>
      <c r="BE396" s="12"/>
      <c r="BF396" s="18"/>
      <c r="BG396" s="18"/>
      <c r="BH396" s="18"/>
      <c r="BI396" s="15"/>
      <c r="BJ396" s="19"/>
      <c r="BK396" s="18"/>
      <c r="BL396" s="17"/>
      <c r="BM396" s="17"/>
      <c r="BN396" s="16"/>
      <c r="BO396" s="15"/>
      <c r="BP396" s="2"/>
    </row>
    <row r="397" spans="9:68" x14ac:dyDescent="0.2">
      <c r="I397" s="11"/>
      <c r="J397" s="10"/>
      <c r="K397" s="6"/>
      <c r="L397" s="10"/>
      <c r="M397" s="10"/>
      <c r="N397" s="10"/>
      <c r="O397" s="10"/>
      <c r="P397" s="10"/>
      <c r="Q397" s="10"/>
      <c r="R397" s="10"/>
      <c r="S397" s="10"/>
      <c r="T397" s="14"/>
      <c r="U397" s="6"/>
      <c r="V397" s="14"/>
      <c r="W397" s="6"/>
      <c r="X397" s="14"/>
      <c r="Y397" s="6"/>
      <c r="Z397" s="14"/>
      <c r="AA397" s="9"/>
      <c r="AB397" s="7"/>
      <c r="AC397" s="6"/>
      <c r="AD397" s="13"/>
      <c r="AE397" s="8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10"/>
      <c r="AW397" s="13"/>
      <c r="AY397" s="17"/>
      <c r="AZ397" s="12"/>
      <c r="BA397" s="12"/>
      <c r="BB397" s="12"/>
      <c r="BC397" s="12"/>
      <c r="BD397" s="12"/>
      <c r="BE397" s="12"/>
      <c r="BF397" s="18"/>
      <c r="BG397" s="18"/>
      <c r="BH397" s="18"/>
      <c r="BI397" s="15"/>
      <c r="BJ397" s="19"/>
      <c r="BK397" s="18"/>
      <c r="BL397" s="17"/>
      <c r="BM397" s="17"/>
      <c r="BN397" s="16"/>
      <c r="BO397" s="15"/>
      <c r="BP397" s="2"/>
    </row>
    <row r="398" spans="9:68" x14ac:dyDescent="0.2">
      <c r="I398" s="11"/>
      <c r="J398" s="10"/>
      <c r="K398" s="6"/>
      <c r="L398" s="10"/>
      <c r="M398" s="10"/>
      <c r="N398" s="10"/>
      <c r="O398" s="10"/>
      <c r="P398" s="10"/>
      <c r="Q398" s="10"/>
      <c r="R398" s="10"/>
      <c r="S398" s="10"/>
      <c r="T398" s="14"/>
      <c r="U398" s="6"/>
      <c r="V398" s="14"/>
      <c r="W398" s="6"/>
      <c r="X398" s="14"/>
      <c r="Y398" s="6"/>
      <c r="Z398" s="14"/>
      <c r="AA398" s="9"/>
      <c r="AB398" s="7"/>
      <c r="AC398" s="6"/>
      <c r="AD398" s="13"/>
      <c r="AE398" s="8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10"/>
      <c r="AW398" s="13"/>
      <c r="AY398" s="17"/>
      <c r="AZ398" s="12"/>
      <c r="BA398" s="12"/>
      <c r="BB398" s="12"/>
      <c r="BC398" s="12"/>
      <c r="BD398" s="12"/>
      <c r="BE398" s="12"/>
      <c r="BF398" s="18"/>
      <c r="BG398" s="18"/>
      <c r="BH398" s="18"/>
      <c r="BI398" s="15"/>
      <c r="BJ398" s="19"/>
      <c r="BK398" s="18"/>
      <c r="BL398" s="17"/>
      <c r="BM398" s="17"/>
      <c r="BN398" s="16"/>
      <c r="BO398" s="15"/>
      <c r="BP398" s="2"/>
    </row>
    <row r="399" spans="9:68" x14ac:dyDescent="0.2">
      <c r="I399" s="11"/>
      <c r="J399" s="10"/>
      <c r="K399" s="6"/>
      <c r="L399" s="10"/>
      <c r="M399" s="10"/>
      <c r="N399" s="10"/>
      <c r="O399" s="10"/>
      <c r="P399" s="10"/>
      <c r="Q399" s="10"/>
      <c r="R399" s="10"/>
      <c r="S399" s="10"/>
      <c r="T399" s="14"/>
      <c r="U399" s="6"/>
      <c r="V399" s="14"/>
      <c r="W399" s="6"/>
      <c r="X399" s="14"/>
      <c r="Y399" s="6"/>
      <c r="Z399" s="14"/>
      <c r="AA399" s="9"/>
      <c r="AB399" s="7"/>
      <c r="AC399" s="6"/>
      <c r="AD399" s="13"/>
      <c r="AE399" s="8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10"/>
      <c r="AW399" s="13"/>
      <c r="AY399" s="17"/>
      <c r="AZ399" s="12"/>
      <c r="BA399" s="12"/>
      <c r="BB399" s="12"/>
      <c r="BC399" s="12"/>
      <c r="BD399" s="12"/>
      <c r="BE399" s="12"/>
      <c r="BF399" s="18"/>
      <c r="BG399" s="18"/>
      <c r="BH399" s="18"/>
      <c r="BI399" s="15"/>
      <c r="BJ399" s="19"/>
      <c r="BK399" s="18"/>
      <c r="BL399" s="17"/>
      <c r="BM399" s="17"/>
      <c r="BN399" s="16"/>
      <c r="BO399" s="15"/>
      <c r="BP399" s="2"/>
    </row>
    <row r="400" spans="9:68" x14ac:dyDescent="0.2">
      <c r="I400" s="11"/>
      <c r="J400" s="10"/>
      <c r="K400" s="6"/>
      <c r="L400" s="10"/>
      <c r="M400" s="10"/>
      <c r="N400" s="10"/>
      <c r="O400" s="10"/>
      <c r="P400" s="10"/>
      <c r="Q400" s="10"/>
      <c r="R400" s="10"/>
      <c r="S400" s="10"/>
      <c r="T400" s="14"/>
      <c r="U400" s="6"/>
      <c r="V400" s="14"/>
      <c r="W400" s="6"/>
      <c r="X400" s="14"/>
      <c r="Y400" s="6"/>
      <c r="Z400" s="14"/>
      <c r="AA400" s="9"/>
      <c r="AB400" s="7"/>
      <c r="AC400" s="6"/>
      <c r="AD400" s="13"/>
      <c r="AE400" s="8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10"/>
      <c r="AW400" s="13"/>
      <c r="AY400" s="17"/>
      <c r="AZ400" s="12"/>
      <c r="BA400" s="12"/>
      <c r="BB400" s="12"/>
      <c r="BC400" s="12"/>
      <c r="BD400" s="12"/>
      <c r="BE400" s="12"/>
      <c r="BF400" s="18"/>
      <c r="BG400" s="18"/>
      <c r="BH400" s="18"/>
      <c r="BI400" s="15"/>
      <c r="BJ400" s="19"/>
      <c r="BK400" s="18"/>
      <c r="BL400" s="17"/>
      <c r="BM400" s="17"/>
      <c r="BN400" s="16"/>
      <c r="BO400" s="15"/>
      <c r="BP400" s="2"/>
    </row>
    <row r="401" spans="9:68" x14ac:dyDescent="0.2">
      <c r="I401" s="11"/>
      <c r="J401" s="10"/>
      <c r="K401" s="6"/>
      <c r="L401" s="10"/>
      <c r="M401" s="10"/>
      <c r="N401" s="10"/>
      <c r="O401" s="10"/>
      <c r="P401" s="10"/>
      <c r="Q401" s="10"/>
      <c r="R401" s="10"/>
      <c r="S401" s="10"/>
      <c r="T401" s="14"/>
      <c r="U401" s="6"/>
      <c r="V401" s="14"/>
      <c r="W401" s="6"/>
      <c r="X401" s="14"/>
      <c r="Y401" s="6"/>
      <c r="Z401" s="14"/>
      <c r="AA401" s="9"/>
      <c r="AB401" s="7"/>
      <c r="AC401" s="6"/>
      <c r="AD401" s="13"/>
      <c r="AE401" s="8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10"/>
      <c r="AW401" s="13"/>
      <c r="AY401" s="17"/>
      <c r="AZ401" s="12"/>
      <c r="BA401" s="12"/>
      <c r="BB401" s="12"/>
      <c r="BC401" s="12"/>
      <c r="BD401" s="12"/>
      <c r="BE401" s="12"/>
      <c r="BF401" s="18"/>
      <c r="BG401" s="18"/>
      <c r="BH401" s="18"/>
      <c r="BI401" s="15"/>
      <c r="BJ401" s="19"/>
      <c r="BK401" s="18"/>
      <c r="BL401" s="17"/>
      <c r="BM401" s="17"/>
      <c r="BN401" s="16"/>
      <c r="BO401" s="15"/>
      <c r="BP401" s="2"/>
    </row>
    <row r="402" spans="9:68" x14ac:dyDescent="0.2">
      <c r="I402" s="11"/>
      <c r="J402" s="10"/>
      <c r="K402" s="6"/>
      <c r="L402" s="10"/>
      <c r="M402" s="10"/>
      <c r="N402" s="10"/>
      <c r="O402" s="10"/>
      <c r="P402" s="10"/>
      <c r="Q402" s="10"/>
      <c r="R402" s="10"/>
      <c r="S402" s="10"/>
      <c r="T402" s="14"/>
      <c r="U402" s="6"/>
      <c r="V402" s="14"/>
      <c r="W402" s="6"/>
      <c r="X402" s="14"/>
      <c r="Y402" s="6"/>
      <c r="Z402" s="14"/>
      <c r="AA402" s="9"/>
      <c r="AB402" s="7"/>
      <c r="AC402" s="6"/>
      <c r="AD402" s="13"/>
      <c r="AE402" s="8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10"/>
      <c r="AW402" s="13"/>
      <c r="AY402" s="17"/>
      <c r="AZ402" s="12"/>
      <c r="BA402" s="12"/>
      <c r="BB402" s="12"/>
      <c r="BC402" s="12"/>
      <c r="BD402" s="12"/>
      <c r="BE402" s="12"/>
      <c r="BF402" s="18"/>
      <c r="BG402" s="18"/>
      <c r="BH402" s="18"/>
      <c r="BI402" s="15"/>
      <c r="BJ402" s="19"/>
      <c r="BK402" s="18"/>
      <c r="BL402" s="17"/>
      <c r="BM402" s="17"/>
      <c r="BN402" s="16"/>
      <c r="BO402" s="15"/>
      <c r="BP402" s="2"/>
    </row>
    <row r="403" spans="9:68" x14ac:dyDescent="0.2">
      <c r="I403" s="11"/>
      <c r="J403" s="10"/>
      <c r="K403" s="6"/>
      <c r="L403" s="10"/>
      <c r="M403" s="10"/>
      <c r="N403" s="10"/>
      <c r="O403" s="10"/>
      <c r="P403" s="10"/>
      <c r="Q403" s="10"/>
      <c r="R403" s="10"/>
      <c r="S403" s="10"/>
      <c r="T403" s="14"/>
      <c r="U403" s="6"/>
      <c r="V403" s="14"/>
      <c r="W403" s="6"/>
      <c r="X403" s="14"/>
      <c r="Y403" s="6"/>
      <c r="Z403" s="14"/>
      <c r="AA403" s="9"/>
      <c r="AB403" s="7"/>
      <c r="AC403" s="6"/>
      <c r="AD403" s="13"/>
      <c r="AE403" s="8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10"/>
      <c r="AW403" s="13"/>
      <c r="AY403" s="17"/>
      <c r="AZ403" s="12"/>
      <c r="BA403" s="12"/>
      <c r="BB403" s="12"/>
      <c r="BC403" s="12"/>
      <c r="BD403" s="12"/>
      <c r="BE403" s="12"/>
      <c r="BF403" s="18"/>
      <c r="BG403" s="18"/>
      <c r="BH403" s="18"/>
      <c r="BI403" s="15"/>
      <c r="BJ403" s="19"/>
      <c r="BK403" s="18"/>
      <c r="BL403" s="17"/>
      <c r="BM403" s="17"/>
      <c r="BN403" s="16"/>
      <c r="BO403" s="15"/>
      <c r="BP403" s="2"/>
    </row>
    <row r="404" spans="9:68" x14ac:dyDescent="0.2">
      <c r="I404" s="11"/>
      <c r="J404" s="10"/>
      <c r="K404" s="6"/>
      <c r="L404" s="10"/>
      <c r="M404" s="10"/>
      <c r="N404" s="10"/>
      <c r="O404" s="10"/>
      <c r="P404" s="10"/>
      <c r="Q404" s="10"/>
      <c r="R404" s="10"/>
      <c r="S404" s="10"/>
      <c r="T404" s="14"/>
      <c r="U404" s="6"/>
      <c r="V404" s="14"/>
      <c r="W404" s="6"/>
      <c r="X404" s="14"/>
      <c r="Y404" s="6"/>
      <c r="Z404" s="14"/>
      <c r="AA404" s="9"/>
      <c r="AB404" s="7"/>
      <c r="AC404" s="6"/>
      <c r="AD404" s="13"/>
      <c r="AE404" s="8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10"/>
      <c r="AW404" s="13"/>
      <c r="AY404" s="17"/>
      <c r="AZ404" s="12"/>
      <c r="BA404" s="12"/>
      <c r="BB404" s="12"/>
      <c r="BC404" s="12"/>
      <c r="BD404" s="12"/>
      <c r="BE404" s="12"/>
      <c r="BF404" s="18"/>
      <c r="BG404" s="18"/>
      <c r="BH404" s="18"/>
      <c r="BI404" s="15"/>
      <c r="BJ404" s="19"/>
      <c r="BK404" s="18"/>
      <c r="BL404" s="17"/>
      <c r="BM404" s="17"/>
      <c r="BN404" s="16"/>
      <c r="BO404" s="15"/>
      <c r="BP404" s="2"/>
    </row>
    <row r="405" spans="9:68" x14ac:dyDescent="0.2">
      <c r="I405" s="11"/>
      <c r="J405" s="10"/>
      <c r="K405" s="6"/>
      <c r="L405" s="10"/>
      <c r="M405" s="10"/>
      <c r="N405" s="10"/>
      <c r="O405" s="10"/>
      <c r="P405" s="10"/>
      <c r="Q405" s="10"/>
      <c r="R405" s="10"/>
      <c r="S405" s="10"/>
      <c r="T405" s="14"/>
      <c r="U405" s="6"/>
      <c r="V405" s="14"/>
      <c r="W405" s="6"/>
      <c r="X405" s="14"/>
      <c r="Y405" s="6"/>
      <c r="Z405" s="14"/>
      <c r="AA405" s="9"/>
      <c r="AB405" s="7"/>
      <c r="AC405" s="6"/>
      <c r="AD405" s="13"/>
      <c r="AE405" s="8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10"/>
      <c r="AW405" s="13"/>
      <c r="AY405" s="17"/>
      <c r="AZ405" s="12"/>
      <c r="BA405" s="12"/>
      <c r="BB405" s="12"/>
      <c r="BC405" s="12"/>
      <c r="BD405" s="12"/>
      <c r="BE405" s="12"/>
      <c r="BF405" s="18"/>
      <c r="BG405" s="18"/>
      <c r="BH405" s="18"/>
      <c r="BI405" s="15"/>
      <c r="BJ405" s="19"/>
      <c r="BK405" s="18"/>
      <c r="BL405" s="17"/>
      <c r="BM405" s="17"/>
      <c r="BN405" s="16"/>
      <c r="BO405" s="15"/>
      <c r="BP405" s="2"/>
    </row>
    <row r="406" spans="9:68" x14ac:dyDescent="0.2">
      <c r="I406" s="11"/>
      <c r="J406" s="10"/>
      <c r="K406" s="6"/>
      <c r="L406" s="10"/>
      <c r="M406" s="10"/>
      <c r="N406" s="10"/>
      <c r="O406" s="10"/>
      <c r="P406" s="10"/>
      <c r="Q406" s="10"/>
      <c r="R406" s="10"/>
      <c r="S406" s="10"/>
      <c r="T406" s="14"/>
      <c r="U406" s="6"/>
      <c r="V406" s="14"/>
      <c r="W406" s="6"/>
      <c r="X406" s="14"/>
      <c r="Y406" s="6"/>
      <c r="Z406" s="14"/>
      <c r="AA406" s="9"/>
      <c r="AB406" s="7"/>
      <c r="AC406" s="6"/>
      <c r="AD406" s="13"/>
      <c r="AE406" s="8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10"/>
      <c r="AW406" s="13"/>
      <c r="AY406" s="17"/>
      <c r="AZ406" s="12"/>
      <c r="BA406" s="12"/>
      <c r="BB406" s="12"/>
      <c r="BC406" s="12"/>
      <c r="BD406" s="12"/>
      <c r="BE406" s="12"/>
      <c r="BF406" s="18"/>
      <c r="BG406" s="18"/>
      <c r="BH406" s="18"/>
      <c r="BI406" s="15"/>
      <c r="BJ406" s="19"/>
      <c r="BK406" s="18"/>
      <c r="BL406" s="17"/>
      <c r="BM406" s="17"/>
      <c r="BN406" s="16"/>
      <c r="BO406" s="15"/>
      <c r="BP406" s="2"/>
    </row>
    <row r="407" spans="9:68" x14ac:dyDescent="0.2">
      <c r="I407" s="11"/>
      <c r="J407" s="10"/>
      <c r="K407" s="6"/>
      <c r="L407" s="10"/>
      <c r="M407" s="10"/>
      <c r="N407" s="10"/>
      <c r="O407" s="10"/>
      <c r="P407" s="10"/>
      <c r="Q407" s="10"/>
      <c r="R407" s="10"/>
      <c r="S407" s="10"/>
      <c r="T407" s="14"/>
      <c r="U407" s="6"/>
      <c r="V407" s="14"/>
      <c r="W407" s="6"/>
      <c r="X407" s="14"/>
      <c r="Y407" s="6"/>
      <c r="Z407" s="14"/>
      <c r="AA407" s="9"/>
      <c r="AB407" s="7"/>
      <c r="AC407" s="6"/>
      <c r="AD407" s="13"/>
      <c r="AE407" s="8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10"/>
      <c r="AW407" s="13"/>
      <c r="AY407" s="17"/>
      <c r="AZ407" s="12"/>
      <c r="BA407" s="12"/>
      <c r="BB407" s="12"/>
      <c r="BC407" s="12"/>
      <c r="BD407" s="12"/>
      <c r="BE407" s="12"/>
      <c r="BF407" s="18"/>
      <c r="BG407" s="18"/>
      <c r="BH407" s="18"/>
      <c r="BI407" s="15"/>
      <c r="BJ407" s="19"/>
      <c r="BK407" s="18"/>
      <c r="BL407" s="17"/>
      <c r="BM407" s="17"/>
      <c r="BN407" s="16"/>
      <c r="BO407" s="15"/>
      <c r="BP407" s="2"/>
    </row>
    <row r="408" spans="9:68" x14ac:dyDescent="0.2">
      <c r="I408" s="11"/>
      <c r="J408" s="10"/>
      <c r="K408" s="6"/>
      <c r="L408" s="10"/>
      <c r="M408" s="10"/>
      <c r="N408" s="10"/>
      <c r="O408" s="10"/>
      <c r="P408" s="10"/>
      <c r="Q408" s="10"/>
      <c r="R408" s="10"/>
      <c r="S408" s="10"/>
      <c r="T408" s="14"/>
      <c r="U408" s="6"/>
      <c r="V408" s="14"/>
      <c r="W408" s="6"/>
      <c r="X408" s="14"/>
      <c r="Y408" s="6"/>
      <c r="Z408" s="14"/>
      <c r="AA408" s="9"/>
      <c r="AB408" s="7"/>
      <c r="AC408" s="6"/>
      <c r="AD408" s="13"/>
      <c r="AE408" s="8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10"/>
      <c r="AW408" s="13"/>
      <c r="AY408" s="17"/>
      <c r="AZ408" s="12"/>
      <c r="BA408" s="12"/>
      <c r="BB408" s="12"/>
      <c r="BC408" s="12"/>
      <c r="BD408" s="12"/>
      <c r="BE408" s="12"/>
      <c r="BF408" s="18"/>
      <c r="BG408" s="18"/>
      <c r="BH408" s="18"/>
      <c r="BI408" s="15"/>
      <c r="BJ408" s="19"/>
      <c r="BK408" s="18"/>
      <c r="BL408" s="17"/>
      <c r="BM408" s="17"/>
      <c r="BN408" s="16"/>
      <c r="BO408" s="15"/>
      <c r="BP408" s="2"/>
    </row>
    <row r="409" spans="9:68" x14ac:dyDescent="0.2">
      <c r="I409" s="11"/>
      <c r="J409" s="10"/>
      <c r="K409" s="6"/>
      <c r="L409" s="10"/>
      <c r="M409" s="10"/>
      <c r="N409" s="10"/>
      <c r="O409" s="10"/>
      <c r="P409" s="10"/>
      <c r="Q409" s="10"/>
      <c r="R409" s="10"/>
      <c r="S409" s="10"/>
      <c r="T409" s="14"/>
      <c r="U409" s="6"/>
      <c r="V409" s="14"/>
      <c r="W409" s="6"/>
      <c r="X409" s="14"/>
      <c r="Y409" s="6"/>
      <c r="Z409" s="14"/>
      <c r="AA409" s="9"/>
      <c r="AB409" s="7"/>
      <c r="AC409" s="6"/>
      <c r="AD409" s="13"/>
      <c r="AE409" s="8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10"/>
      <c r="AW409" s="13"/>
      <c r="AY409" s="17"/>
      <c r="AZ409" s="12"/>
      <c r="BA409" s="12"/>
      <c r="BB409" s="12"/>
      <c r="BC409" s="12"/>
      <c r="BD409" s="12"/>
      <c r="BE409" s="12"/>
      <c r="BF409" s="18"/>
      <c r="BG409" s="18"/>
      <c r="BH409" s="18"/>
      <c r="BI409" s="15"/>
      <c r="BJ409" s="19"/>
      <c r="BK409" s="18"/>
      <c r="BL409" s="17"/>
      <c r="BM409" s="17"/>
      <c r="BN409" s="16"/>
      <c r="BO409" s="15"/>
      <c r="BP409" s="2"/>
    </row>
    <row r="410" spans="9:68" x14ac:dyDescent="0.2">
      <c r="I410" s="11"/>
      <c r="J410" s="10"/>
      <c r="K410" s="6"/>
      <c r="L410" s="10"/>
      <c r="M410" s="10"/>
      <c r="N410" s="10"/>
      <c r="O410" s="10"/>
      <c r="P410" s="10"/>
      <c r="Q410" s="10"/>
      <c r="R410" s="10"/>
      <c r="S410" s="10"/>
      <c r="T410" s="14"/>
      <c r="U410" s="6"/>
      <c r="V410" s="14"/>
      <c r="W410" s="6"/>
      <c r="X410" s="14"/>
      <c r="Y410" s="6"/>
      <c r="Z410" s="14"/>
      <c r="AA410" s="9"/>
      <c r="AB410" s="7"/>
      <c r="AC410" s="6"/>
      <c r="AD410" s="13"/>
      <c r="AE410" s="8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10"/>
      <c r="AW410" s="13"/>
      <c r="AY410" s="17"/>
      <c r="AZ410" s="12"/>
      <c r="BA410" s="12"/>
      <c r="BB410" s="12"/>
      <c r="BC410" s="12"/>
      <c r="BD410" s="12"/>
      <c r="BE410" s="12"/>
      <c r="BF410" s="18"/>
      <c r="BG410" s="18"/>
      <c r="BH410" s="18"/>
      <c r="BI410" s="15"/>
      <c r="BJ410" s="19"/>
      <c r="BK410" s="18"/>
      <c r="BL410" s="17"/>
      <c r="BM410" s="17"/>
      <c r="BN410" s="16"/>
      <c r="BO410" s="15"/>
      <c r="BP410" s="2"/>
    </row>
    <row r="411" spans="9:68" x14ac:dyDescent="0.2">
      <c r="I411" s="11"/>
      <c r="J411" s="10"/>
      <c r="K411" s="6"/>
      <c r="L411" s="10"/>
      <c r="M411" s="10"/>
      <c r="N411" s="10"/>
      <c r="O411" s="10"/>
      <c r="P411" s="10"/>
      <c r="Q411" s="10"/>
      <c r="R411" s="10"/>
      <c r="S411" s="10"/>
      <c r="T411" s="14"/>
      <c r="U411" s="6"/>
      <c r="V411" s="14"/>
      <c r="W411" s="6"/>
      <c r="X411" s="14"/>
      <c r="Y411" s="6"/>
      <c r="Z411" s="14"/>
      <c r="AA411" s="9"/>
      <c r="AB411" s="7"/>
      <c r="AC411" s="6"/>
      <c r="AD411" s="13"/>
      <c r="AE411" s="8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10"/>
      <c r="AW411" s="13"/>
      <c r="AY411" s="17"/>
      <c r="AZ411" s="12"/>
      <c r="BA411" s="12"/>
      <c r="BB411" s="12"/>
      <c r="BC411" s="12"/>
      <c r="BD411" s="12"/>
      <c r="BE411" s="12"/>
      <c r="BF411" s="18"/>
      <c r="BG411" s="18"/>
      <c r="BH411" s="18"/>
      <c r="BI411" s="15"/>
      <c r="BJ411" s="19"/>
      <c r="BK411" s="18"/>
      <c r="BL411" s="17"/>
      <c r="BM411" s="17"/>
      <c r="BN411" s="16"/>
      <c r="BO411" s="15"/>
      <c r="BP411" s="2"/>
    </row>
    <row r="412" spans="9:68" x14ac:dyDescent="0.2">
      <c r="I412" s="11"/>
      <c r="J412" s="10"/>
      <c r="K412" s="6"/>
      <c r="L412" s="10"/>
      <c r="M412" s="10"/>
      <c r="N412" s="10"/>
      <c r="O412" s="10"/>
      <c r="P412" s="10"/>
      <c r="Q412" s="10"/>
      <c r="R412" s="10"/>
      <c r="S412" s="10"/>
      <c r="T412" s="14"/>
      <c r="U412" s="6"/>
      <c r="V412" s="14"/>
      <c r="W412" s="6"/>
      <c r="X412" s="14"/>
      <c r="Y412" s="6"/>
      <c r="Z412" s="14"/>
      <c r="AA412" s="9"/>
      <c r="AB412" s="7"/>
      <c r="AC412" s="6"/>
      <c r="AD412" s="13"/>
      <c r="AE412" s="8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10"/>
      <c r="AW412" s="13"/>
      <c r="AY412" s="17"/>
      <c r="AZ412" s="12"/>
      <c r="BA412" s="12"/>
      <c r="BB412" s="12"/>
      <c r="BC412" s="12"/>
      <c r="BD412" s="12"/>
      <c r="BE412" s="12"/>
      <c r="BF412" s="18"/>
      <c r="BG412" s="18"/>
      <c r="BH412" s="18"/>
      <c r="BI412" s="15"/>
      <c r="BJ412" s="19"/>
      <c r="BK412" s="18"/>
      <c r="BL412" s="17"/>
      <c r="BM412" s="17"/>
      <c r="BN412" s="16"/>
      <c r="BO412" s="15"/>
      <c r="BP412" s="2"/>
    </row>
    <row r="413" spans="9:68" x14ac:dyDescent="0.2">
      <c r="I413" s="11"/>
      <c r="J413" s="10"/>
      <c r="K413" s="6"/>
      <c r="L413" s="10"/>
      <c r="M413" s="10"/>
      <c r="N413" s="10"/>
      <c r="O413" s="10"/>
      <c r="P413" s="10"/>
      <c r="Q413" s="10"/>
      <c r="R413" s="10"/>
      <c r="S413" s="10"/>
      <c r="T413" s="14"/>
      <c r="U413" s="6"/>
      <c r="V413" s="14"/>
      <c r="W413" s="6"/>
      <c r="X413" s="14"/>
      <c r="Y413" s="6"/>
      <c r="Z413" s="14"/>
      <c r="AA413" s="9"/>
      <c r="AB413" s="7"/>
      <c r="AC413" s="6"/>
      <c r="AD413" s="13"/>
      <c r="AE413" s="8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10"/>
      <c r="AW413" s="13"/>
      <c r="AY413" s="17"/>
      <c r="AZ413" s="12"/>
      <c r="BA413" s="12"/>
      <c r="BB413" s="12"/>
      <c r="BC413" s="12"/>
      <c r="BD413" s="12"/>
      <c r="BE413" s="12"/>
      <c r="BF413" s="18"/>
      <c r="BG413" s="18"/>
      <c r="BH413" s="18"/>
      <c r="BI413" s="15"/>
      <c r="BJ413" s="19"/>
      <c r="BK413" s="18"/>
      <c r="BL413" s="17"/>
      <c r="BM413" s="17"/>
      <c r="BN413" s="16"/>
      <c r="BO413" s="15"/>
      <c r="BP413" s="2"/>
    </row>
    <row r="414" spans="9:68" x14ac:dyDescent="0.2">
      <c r="I414" s="11"/>
      <c r="J414" s="10"/>
      <c r="K414" s="6"/>
      <c r="L414" s="10"/>
      <c r="M414" s="10"/>
      <c r="N414" s="10"/>
      <c r="O414" s="10"/>
      <c r="P414" s="10"/>
      <c r="Q414" s="10"/>
      <c r="R414" s="10"/>
      <c r="S414" s="10"/>
      <c r="T414" s="14"/>
      <c r="U414" s="6"/>
      <c r="V414" s="14"/>
      <c r="W414" s="6"/>
      <c r="X414" s="14"/>
      <c r="Y414" s="6"/>
      <c r="Z414" s="14"/>
      <c r="AA414" s="9"/>
      <c r="AB414" s="7"/>
      <c r="AC414" s="6"/>
      <c r="AD414" s="13"/>
      <c r="AE414" s="8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10"/>
      <c r="AW414" s="13"/>
      <c r="AY414" s="17"/>
      <c r="AZ414" s="12"/>
      <c r="BA414" s="12"/>
      <c r="BB414" s="12"/>
      <c r="BC414" s="12"/>
      <c r="BD414" s="12"/>
      <c r="BE414" s="12"/>
      <c r="BF414" s="18"/>
      <c r="BG414" s="18"/>
      <c r="BH414" s="18"/>
      <c r="BI414" s="15"/>
      <c r="BJ414" s="19"/>
      <c r="BK414" s="18"/>
      <c r="BL414" s="17"/>
      <c r="BM414" s="17"/>
      <c r="BN414" s="16"/>
      <c r="BO414" s="15"/>
      <c r="BP414" s="2"/>
    </row>
    <row r="415" spans="9:68" x14ac:dyDescent="0.2">
      <c r="I415" s="11"/>
      <c r="J415" s="10"/>
      <c r="K415" s="6"/>
      <c r="L415" s="10"/>
      <c r="M415" s="10"/>
      <c r="N415" s="10"/>
      <c r="O415" s="10"/>
      <c r="P415" s="10"/>
      <c r="Q415" s="10"/>
      <c r="R415" s="10"/>
      <c r="S415" s="10"/>
      <c r="T415" s="14"/>
      <c r="U415" s="6"/>
      <c r="V415" s="14"/>
      <c r="W415" s="6"/>
      <c r="X415" s="14"/>
      <c r="Y415" s="6"/>
      <c r="Z415" s="14"/>
      <c r="AA415" s="9"/>
      <c r="AB415" s="7"/>
      <c r="AC415" s="6"/>
      <c r="AD415" s="13"/>
      <c r="AE415" s="8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10"/>
      <c r="AW415" s="13"/>
      <c r="AY415" s="17"/>
      <c r="AZ415" s="12"/>
      <c r="BA415" s="12"/>
      <c r="BB415" s="12"/>
      <c r="BC415" s="12"/>
      <c r="BD415" s="12"/>
      <c r="BE415" s="12"/>
      <c r="BF415" s="18"/>
      <c r="BG415" s="18"/>
      <c r="BH415" s="18"/>
      <c r="BI415" s="15"/>
      <c r="BJ415" s="19"/>
      <c r="BK415" s="18"/>
      <c r="BL415" s="17"/>
      <c r="BM415" s="17"/>
      <c r="BN415" s="16"/>
      <c r="BO415" s="15"/>
      <c r="BP415" s="2"/>
    </row>
    <row r="416" spans="9:68" x14ac:dyDescent="0.2">
      <c r="I416" s="11"/>
      <c r="J416" s="10"/>
      <c r="K416" s="6"/>
      <c r="L416" s="10"/>
      <c r="M416" s="10"/>
      <c r="N416" s="10"/>
      <c r="O416" s="10"/>
      <c r="P416" s="10"/>
      <c r="Q416" s="10"/>
      <c r="R416" s="10"/>
      <c r="S416" s="10"/>
      <c r="T416" s="14"/>
      <c r="U416" s="6"/>
      <c r="V416" s="14"/>
      <c r="W416" s="6"/>
      <c r="X416" s="14"/>
      <c r="Y416" s="6"/>
      <c r="Z416" s="14"/>
      <c r="AA416" s="9"/>
      <c r="AB416" s="7"/>
      <c r="AC416" s="6"/>
      <c r="AD416" s="13"/>
      <c r="AE416" s="8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10"/>
      <c r="AW416" s="13"/>
      <c r="AY416" s="17"/>
      <c r="AZ416" s="12"/>
      <c r="BA416" s="12"/>
      <c r="BB416" s="12"/>
      <c r="BC416" s="12"/>
      <c r="BD416" s="12"/>
      <c r="BE416" s="12"/>
      <c r="BF416" s="18"/>
      <c r="BG416" s="18"/>
      <c r="BH416" s="18"/>
      <c r="BI416" s="15"/>
      <c r="BJ416" s="19"/>
      <c r="BK416" s="18"/>
      <c r="BL416" s="17"/>
      <c r="BM416" s="17"/>
      <c r="BN416" s="16"/>
      <c r="BO416" s="15"/>
      <c r="BP416" s="2"/>
    </row>
    <row r="417" spans="9:68" x14ac:dyDescent="0.2">
      <c r="I417" s="11"/>
      <c r="J417" s="10"/>
      <c r="K417" s="6"/>
      <c r="L417" s="10"/>
      <c r="M417" s="10"/>
      <c r="N417" s="10"/>
      <c r="O417" s="10"/>
      <c r="P417" s="10"/>
      <c r="Q417" s="10"/>
      <c r="R417" s="10"/>
      <c r="S417" s="10"/>
      <c r="T417" s="14"/>
      <c r="U417" s="6"/>
      <c r="V417" s="14"/>
      <c r="W417" s="6"/>
      <c r="X417" s="14"/>
      <c r="Y417" s="6"/>
      <c r="Z417" s="14"/>
      <c r="AA417" s="9"/>
      <c r="AB417" s="7"/>
      <c r="AC417" s="6"/>
      <c r="AD417" s="13"/>
      <c r="AE417" s="8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10"/>
      <c r="AW417" s="13"/>
      <c r="AY417" s="17"/>
      <c r="AZ417" s="12"/>
      <c r="BA417" s="12"/>
      <c r="BB417" s="12"/>
      <c r="BC417" s="12"/>
      <c r="BD417" s="12"/>
      <c r="BE417" s="12"/>
      <c r="BF417" s="18"/>
      <c r="BG417" s="18"/>
      <c r="BH417" s="18"/>
      <c r="BI417" s="15"/>
      <c r="BJ417" s="19"/>
      <c r="BK417" s="18"/>
      <c r="BL417" s="17"/>
      <c r="BM417" s="17"/>
      <c r="BN417" s="16"/>
      <c r="BO417" s="15"/>
      <c r="BP417" s="2"/>
    </row>
    <row r="418" spans="9:68" x14ac:dyDescent="0.2">
      <c r="I418" s="11"/>
      <c r="J418" s="10"/>
      <c r="K418" s="6"/>
      <c r="L418" s="10"/>
      <c r="M418" s="10"/>
      <c r="N418" s="10"/>
      <c r="O418" s="10"/>
      <c r="P418" s="10"/>
      <c r="Q418" s="10"/>
      <c r="R418" s="10"/>
      <c r="S418" s="10"/>
      <c r="T418" s="14"/>
      <c r="U418" s="6"/>
      <c r="V418" s="14"/>
      <c r="W418" s="6"/>
      <c r="X418" s="14"/>
      <c r="Y418" s="6"/>
      <c r="Z418" s="14"/>
      <c r="AA418" s="9"/>
      <c r="AB418" s="7"/>
      <c r="AC418" s="6"/>
      <c r="AD418" s="13"/>
      <c r="AE418" s="8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10"/>
      <c r="AW418" s="13"/>
      <c r="AY418" s="17"/>
      <c r="AZ418" s="12"/>
      <c r="BA418" s="12"/>
      <c r="BB418" s="12"/>
      <c r="BC418" s="12"/>
      <c r="BD418" s="12"/>
      <c r="BE418" s="12"/>
      <c r="BF418" s="18"/>
      <c r="BG418" s="18"/>
      <c r="BH418" s="18"/>
      <c r="BI418" s="15"/>
      <c r="BJ418" s="19"/>
      <c r="BK418" s="18"/>
      <c r="BL418" s="17"/>
      <c r="BM418" s="17"/>
      <c r="BN418" s="16"/>
      <c r="BO418" s="15"/>
      <c r="BP418" s="2"/>
    </row>
    <row r="419" spans="9:68" x14ac:dyDescent="0.2">
      <c r="I419" s="11"/>
      <c r="J419" s="10"/>
      <c r="K419" s="6"/>
      <c r="L419" s="10"/>
      <c r="M419" s="10"/>
      <c r="N419" s="10"/>
      <c r="O419" s="10"/>
      <c r="P419" s="10"/>
      <c r="Q419" s="10"/>
      <c r="R419" s="10"/>
      <c r="S419" s="10"/>
      <c r="T419" s="14"/>
      <c r="U419" s="6"/>
      <c r="V419" s="14"/>
      <c r="W419" s="6"/>
      <c r="X419" s="14"/>
      <c r="Y419" s="6"/>
      <c r="Z419" s="14"/>
      <c r="AA419" s="9"/>
      <c r="AB419" s="7"/>
      <c r="AC419" s="6"/>
      <c r="AD419" s="13"/>
      <c r="AE419" s="8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10"/>
      <c r="AW419" s="13"/>
      <c r="AY419" s="17"/>
      <c r="AZ419" s="12"/>
      <c r="BA419" s="12"/>
      <c r="BB419" s="12"/>
      <c r="BC419" s="12"/>
      <c r="BD419" s="12"/>
      <c r="BE419" s="12"/>
      <c r="BF419" s="18"/>
      <c r="BG419" s="18"/>
      <c r="BH419" s="18"/>
      <c r="BI419" s="15"/>
      <c r="BJ419" s="19"/>
      <c r="BK419" s="18"/>
      <c r="BL419" s="17"/>
      <c r="BM419" s="17"/>
      <c r="BN419" s="16"/>
      <c r="BO419" s="15"/>
      <c r="BP419" s="2"/>
    </row>
    <row r="420" spans="9:68" x14ac:dyDescent="0.2">
      <c r="I420" s="11"/>
      <c r="J420" s="10"/>
      <c r="K420" s="6"/>
      <c r="L420" s="10"/>
      <c r="M420" s="10"/>
      <c r="N420" s="10"/>
      <c r="O420" s="10"/>
      <c r="P420" s="10"/>
      <c r="Q420" s="10"/>
      <c r="R420" s="10"/>
      <c r="S420" s="10"/>
      <c r="T420" s="14"/>
      <c r="U420" s="6"/>
      <c r="V420" s="14"/>
      <c r="W420" s="6"/>
      <c r="X420" s="14"/>
      <c r="Y420" s="6"/>
      <c r="Z420" s="14"/>
      <c r="AA420" s="9"/>
      <c r="AB420" s="7"/>
      <c r="AC420" s="6"/>
      <c r="AD420" s="13"/>
      <c r="AE420" s="8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10"/>
      <c r="AW420" s="13"/>
      <c r="AY420" s="17"/>
      <c r="AZ420" s="12"/>
      <c r="BA420" s="12"/>
      <c r="BB420" s="12"/>
      <c r="BC420" s="12"/>
      <c r="BD420" s="12"/>
      <c r="BE420" s="12"/>
      <c r="BF420" s="18"/>
      <c r="BG420" s="18"/>
      <c r="BH420" s="18"/>
      <c r="BI420" s="15"/>
      <c r="BJ420" s="19"/>
      <c r="BK420" s="18"/>
      <c r="BL420" s="17"/>
      <c r="BM420" s="17"/>
      <c r="BN420" s="16"/>
      <c r="BO420" s="15"/>
      <c r="BP420" s="2"/>
    </row>
    <row r="421" spans="9:68" x14ac:dyDescent="0.2">
      <c r="I421" s="11"/>
      <c r="J421" s="10"/>
      <c r="K421" s="6"/>
      <c r="L421" s="10"/>
      <c r="M421" s="10"/>
      <c r="N421" s="10"/>
      <c r="O421" s="10"/>
      <c r="P421" s="10"/>
      <c r="Q421" s="10"/>
      <c r="R421" s="10"/>
      <c r="S421" s="10"/>
      <c r="T421" s="14"/>
      <c r="U421" s="6"/>
      <c r="V421" s="14"/>
      <c r="W421" s="6"/>
      <c r="X421" s="14"/>
      <c r="Y421" s="6"/>
      <c r="Z421" s="14"/>
      <c r="AA421" s="9"/>
      <c r="AB421" s="7"/>
      <c r="AC421" s="6"/>
      <c r="AD421" s="13"/>
      <c r="AE421" s="8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10"/>
      <c r="AW421" s="13"/>
      <c r="AY421" s="17"/>
      <c r="AZ421" s="12"/>
      <c r="BA421" s="12"/>
      <c r="BB421" s="12"/>
      <c r="BC421" s="12"/>
      <c r="BD421" s="12"/>
      <c r="BE421" s="12"/>
      <c r="BF421" s="18"/>
      <c r="BG421" s="18"/>
      <c r="BH421" s="18"/>
      <c r="BI421" s="15"/>
      <c r="BJ421" s="19"/>
      <c r="BK421" s="18"/>
      <c r="BL421" s="17"/>
      <c r="BM421" s="17"/>
      <c r="BN421" s="16"/>
      <c r="BO421" s="15"/>
      <c r="BP421" s="2"/>
    </row>
    <row r="422" spans="9:68" x14ac:dyDescent="0.2">
      <c r="I422" s="11"/>
      <c r="J422" s="10"/>
      <c r="K422" s="6"/>
      <c r="L422" s="10"/>
      <c r="M422" s="10"/>
      <c r="N422" s="10"/>
      <c r="O422" s="10"/>
      <c r="P422" s="10"/>
      <c r="Q422" s="10"/>
      <c r="R422" s="10"/>
      <c r="S422" s="10"/>
      <c r="T422" s="14"/>
      <c r="U422" s="6"/>
      <c r="V422" s="14"/>
      <c r="W422" s="6"/>
      <c r="X422" s="14"/>
      <c r="Y422" s="6"/>
      <c r="Z422" s="14"/>
      <c r="AA422" s="9"/>
      <c r="AB422" s="7"/>
      <c r="AC422" s="6"/>
      <c r="AD422" s="13"/>
      <c r="AE422" s="8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10"/>
      <c r="AW422" s="13"/>
      <c r="AY422" s="17"/>
      <c r="AZ422" s="12"/>
      <c r="BA422" s="12"/>
      <c r="BB422" s="12"/>
      <c r="BC422" s="12"/>
      <c r="BD422" s="12"/>
      <c r="BE422" s="12"/>
      <c r="BF422" s="18"/>
      <c r="BG422" s="18"/>
      <c r="BH422" s="18"/>
      <c r="BI422" s="15"/>
      <c r="BJ422" s="19"/>
      <c r="BK422" s="18"/>
      <c r="BL422" s="17"/>
      <c r="BM422" s="17"/>
      <c r="BN422" s="16"/>
      <c r="BO422" s="15"/>
      <c r="BP422" s="2"/>
    </row>
    <row r="423" spans="9:68" x14ac:dyDescent="0.2">
      <c r="I423" s="11"/>
      <c r="J423" s="10"/>
      <c r="K423" s="6"/>
      <c r="L423" s="10"/>
      <c r="M423" s="10"/>
      <c r="N423" s="10"/>
      <c r="O423" s="10"/>
      <c r="P423" s="10"/>
      <c r="Q423" s="10"/>
      <c r="R423" s="10"/>
      <c r="S423" s="10"/>
      <c r="T423" s="14"/>
      <c r="U423" s="6"/>
      <c r="V423" s="14"/>
      <c r="W423" s="6"/>
      <c r="X423" s="14"/>
      <c r="Y423" s="6"/>
      <c r="Z423" s="14"/>
      <c r="AA423" s="9"/>
      <c r="AB423" s="7"/>
      <c r="AC423" s="6"/>
      <c r="AD423" s="13"/>
      <c r="AE423" s="8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10"/>
      <c r="AW423" s="13"/>
      <c r="AY423" s="17"/>
      <c r="AZ423" s="12"/>
      <c r="BA423" s="12"/>
      <c r="BB423" s="12"/>
      <c r="BC423" s="12"/>
      <c r="BD423" s="12"/>
      <c r="BE423" s="12"/>
      <c r="BF423" s="18"/>
      <c r="BG423" s="18"/>
      <c r="BH423" s="18"/>
      <c r="BI423" s="15"/>
      <c r="BJ423" s="19"/>
      <c r="BK423" s="18"/>
      <c r="BL423" s="17"/>
      <c r="BM423" s="17"/>
      <c r="BN423" s="16"/>
      <c r="BP423" s="2"/>
    </row>
    <row r="424" spans="9:68" x14ac:dyDescent="0.2">
      <c r="I424" s="11"/>
      <c r="J424" s="10"/>
      <c r="K424" s="6"/>
      <c r="L424" s="10"/>
      <c r="M424" s="10"/>
      <c r="N424" s="10"/>
      <c r="O424" s="10"/>
      <c r="P424" s="10"/>
      <c r="Q424" s="10"/>
      <c r="R424" s="10"/>
      <c r="S424" s="10"/>
      <c r="T424" s="14"/>
      <c r="U424" s="6"/>
      <c r="V424" s="14"/>
      <c r="W424" s="6"/>
      <c r="X424" s="14"/>
      <c r="Y424" s="6"/>
      <c r="Z424" s="14"/>
      <c r="AA424" s="9"/>
      <c r="AB424" s="7"/>
      <c r="AC424" s="6"/>
      <c r="AD424" s="13"/>
      <c r="AE424" s="8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10"/>
      <c r="AW424" s="13"/>
      <c r="AY424" s="17"/>
      <c r="AZ424" s="12"/>
      <c r="BA424" s="12"/>
      <c r="BB424" s="12"/>
      <c r="BC424" s="12"/>
      <c r="BD424" s="12"/>
      <c r="BE424" s="12"/>
      <c r="BF424" s="18"/>
      <c r="BG424" s="18"/>
      <c r="BH424" s="18"/>
      <c r="BI424" s="15"/>
      <c r="BJ424" s="19"/>
      <c r="BK424" s="18"/>
      <c r="BL424" s="17"/>
      <c r="BM424" s="17"/>
      <c r="BN424" s="16"/>
      <c r="BP424" s="2"/>
    </row>
    <row r="425" spans="9:68" x14ac:dyDescent="0.2">
      <c r="I425" s="11"/>
      <c r="J425" s="10"/>
      <c r="K425" s="6"/>
      <c r="L425" s="10"/>
      <c r="M425" s="10"/>
      <c r="N425" s="10"/>
      <c r="O425" s="10"/>
      <c r="P425" s="10"/>
      <c r="Q425" s="10"/>
      <c r="R425" s="10"/>
      <c r="S425" s="10"/>
      <c r="T425" s="14"/>
      <c r="U425" s="6"/>
      <c r="V425" s="14"/>
      <c r="W425" s="6"/>
      <c r="X425" s="14"/>
      <c r="Y425" s="6"/>
      <c r="Z425" s="14"/>
      <c r="AA425" s="9"/>
      <c r="AB425" s="7"/>
      <c r="AC425" s="6"/>
      <c r="AD425" s="13"/>
      <c r="AE425" s="8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10"/>
      <c r="AW425" s="13"/>
      <c r="AY425" s="17"/>
      <c r="AZ425" s="12"/>
      <c r="BA425" s="12"/>
      <c r="BB425" s="12"/>
      <c r="BC425" s="12"/>
      <c r="BD425" s="12"/>
      <c r="BE425" s="12"/>
      <c r="BF425" s="18"/>
      <c r="BG425" s="18"/>
      <c r="BH425" s="18"/>
      <c r="BI425" s="15"/>
      <c r="BJ425" s="19"/>
      <c r="BK425" s="18"/>
      <c r="BL425" s="17"/>
      <c r="BM425" s="17"/>
      <c r="BN425" s="16"/>
      <c r="BP425" s="2"/>
    </row>
    <row r="426" spans="9:68" x14ac:dyDescent="0.2">
      <c r="I426" s="11"/>
      <c r="J426" s="10"/>
      <c r="K426" s="6"/>
      <c r="L426" s="10"/>
      <c r="M426" s="10"/>
      <c r="N426" s="10"/>
      <c r="O426" s="10"/>
      <c r="P426" s="10"/>
      <c r="Q426" s="10"/>
      <c r="R426" s="10"/>
      <c r="S426" s="10"/>
      <c r="T426" s="14"/>
      <c r="U426" s="6"/>
      <c r="V426" s="14"/>
      <c r="W426" s="6"/>
      <c r="X426" s="14"/>
      <c r="Y426" s="6"/>
      <c r="Z426" s="14"/>
      <c r="AA426" s="9"/>
      <c r="AB426" s="7"/>
      <c r="AC426" s="6"/>
      <c r="AD426" s="13"/>
      <c r="AE426" s="8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10"/>
      <c r="AW426" s="13"/>
      <c r="AY426" s="17"/>
      <c r="AZ426" s="12"/>
      <c r="BA426" s="12"/>
      <c r="BB426" s="12"/>
      <c r="BC426" s="12"/>
      <c r="BD426" s="12"/>
      <c r="BE426" s="12"/>
      <c r="BF426" s="18"/>
      <c r="BG426" s="18"/>
      <c r="BH426" s="18"/>
      <c r="BI426" s="15"/>
      <c r="BJ426" s="19"/>
      <c r="BK426" s="18"/>
      <c r="BL426" s="17"/>
      <c r="BM426" s="17"/>
      <c r="BN426" s="16"/>
      <c r="BP426" s="2"/>
    </row>
    <row r="427" spans="9:68" x14ac:dyDescent="0.2">
      <c r="I427" s="11"/>
      <c r="J427" s="10"/>
      <c r="K427" s="6"/>
      <c r="L427" s="10"/>
      <c r="M427" s="10"/>
      <c r="N427" s="10"/>
      <c r="O427" s="10"/>
      <c r="P427" s="10"/>
      <c r="Q427" s="10"/>
      <c r="R427" s="10"/>
      <c r="S427" s="10"/>
      <c r="T427" s="14"/>
      <c r="U427" s="6"/>
      <c r="V427" s="14"/>
      <c r="W427" s="6"/>
      <c r="X427" s="14"/>
      <c r="Y427" s="6"/>
      <c r="Z427" s="14"/>
      <c r="AA427" s="9"/>
      <c r="AB427" s="7"/>
      <c r="AC427" s="6"/>
      <c r="AD427" s="13"/>
      <c r="AE427" s="8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10"/>
      <c r="AW427" s="13"/>
      <c r="AY427" s="17"/>
      <c r="AZ427" s="12"/>
      <c r="BA427" s="12"/>
      <c r="BB427" s="12"/>
      <c r="BC427" s="12"/>
      <c r="BD427" s="12"/>
      <c r="BE427" s="12"/>
      <c r="BF427" s="18"/>
      <c r="BG427" s="18"/>
      <c r="BH427" s="18"/>
      <c r="BI427" s="15"/>
      <c r="BJ427" s="19"/>
      <c r="BK427" s="18"/>
      <c r="BL427" s="17"/>
      <c r="BM427" s="17"/>
      <c r="BN427" s="16"/>
      <c r="BP427" s="2"/>
    </row>
    <row r="428" spans="9:68" x14ac:dyDescent="0.2">
      <c r="I428" s="11"/>
      <c r="J428" s="10"/>
      <c r="K428" s="6"/>
      <c r="L428" s="10"/>
      <c r="M428" s="10"/>
      <c r="N428" s="10"/>
      <c r="O428" s="10"/>
      <c r="P428" s="10"/>
      <c r="Q428" s="10"/>
      <c r="R428" s="10"/>
      <c r="S428" s="10"/>
      <c r="T428" s="14"/>
      <c r="U428" s="6"/>
      <c r="V428" s="14"/>
      <c r="W428" s="6"/>
      <c r="X428" s="14"/>
      <c r="Y428" s="6"/>
      <c r="Z428" s="14"/>
      <c r="AA428" s="9"/>
      <c r="AB428" s="7"/>
      <c r="AC428" s="6"/>
      <c r="AD428" s="13"/>
      <c r="AE428" s="8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10"/>
      <c r="AW428" s="13"/>
      <c r="AY428" s="17"/>
      <c r="AZ428" s="12"/>
      <c r="BA428" s="12"/>
      <c r="BB428" s="12"/>
      <c r="BC428" s="12"/>
      <c r="BD428" s="12"/>
      <c r="BE428" s="12"/>
      <c r="BF428" s="18"/>
      <c r="BG428" s="18"/>
      <c r="BH428" s="18"/>
      <c r="BI428" s="15"/>
      <c r="BJ428" s="19"/>
      <c r="BK428" s="18"/>
      <c r="BL428" s="17"/>
      <c r="BM428" s="17"/>
      <c r="BN428" s="16"/>
      <c r="BP428" s="2"/>
    </row>
    <row r="429" spans="9:68" x14ac:dyDescent="0.2">
      <c r="I429" s="11"/>
      <c r="J429" s="10"/>
      <c r="K429" s="6"/>
      <c r="L429" s="10"/>
      <c r="M429" s="10"/>
      <c r="N429" s="10"/>
      <c r="O429" s="10"/>
      <c r="P429" s="10"/>
      <c r="Q429" s="10"/>
      <c r="R429" s="10"/>
      <c r="S429" s="10"/>
      <c r="T429" s="14"/>
      <c r="U429" s="6"/>
      <c r="V429" s="14"/>
      <c r="W429" s="6"/>
      <c r="X429" s="14"/>
      <c r="Y429" s="6"/>
      <c r="Z429" s="14"/>
      <c r="AA429" s="9"/>
      <c r="AB429" s="7"/>
      <c r="AC429" s="6"/>
      <c r="AD429" s="13"/>
      <c r="AE429" s="8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10"/>
      <c r="AW429" s="13"/>
      <c r="AY429" s="17"/>
      <c r="AZ429" s="12"/>
      <c r="BA429" s="12"/>
      <c r="BB429" s="12"/>
      <c r="BC429" s="12"/>
      <c r="BD429" s="12"/>
      <c r="BE429" s="12"/>
      <c r="BF429" s="18"/>
      <c r="BG429" s="18"/>
      <c r="BH429" s="18"/>
      <c r="BI429" s="15"/>
      <c r="BJ429" s="19"/>
      <c r="BK429" s="18"/>
      <c r="BL429" s="17"/>
      <c r="BM429" s="17"/>
      <c r="BN429" s="16"/>
      <c r="BP429" s="2"/>
    </row>
    <row r="430" spans="9:68" x14ac:dyDescent="0.2">
      <c r="I430" s="11"/>
      <c r="J430" s="10"/>
      <c r="K430" s="6"/>
      <c r="L430" s="10"/>
      <c r="M430" s="10"/>
      <c r="N430" s="10"/>
      <c r="O430" s="10"/>
      <c r="P430" s="10"/>
      <c r="Q430" s="10"/>
      <c r="R430" s="10"/>
      <c r="S430" s="10"/>
      <c r="T430" s="14"/>
      <c r="U430" s="6"/>
      <c r="V430" s="14"/>
      <c r="W430" s="6"/>
      <c r="X430" s="14"/>
      <c r="Y430" s="6"/>
      <c r="Z430" s="14"/>
      <c r="AA430" s="9"/>
      <c r="AB430" s="7"/>
      <c r="AC430" s="6"/>
      <c r="AD430" s="13"/>
      <c r="AE430" s="8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10"/>
      <c r="AW430" s="13"/>
      <c r="AY430" s="17"/>
      <c r="AZ430" s="12"/>
      <c r="BA430" s="12"/>
      <c r="BB430" s="12"/>
      <c r="BC430" s="12"/>
      <c r="BD430" s="12"/>
      <c r="BE430" s="12"/>
      <c r="BF430" s="18"/>
      <c r="BG430" s="18"/>
      <c r="BH430" s="18"/>
      <c r="BI430" s="15"/>
      <c r="BJ430" s="19"/>
      <c r="BK430" s="18"/>
      <c r="BL430" s="17"/>
      <c r="BM430" s="17"/>
      <c r="BN430" s="16"/>
      <c r="BP430" s="2"/>
    </row>
    <row r="431" spans="9:68" x14ac:dyDescent="0.2">
      <c r="I431" s="11"/>
      <c r="J431" s="10"/>
      <c r="K431" s="6"/>
      <c r="L431" s="10"/>
      <c r="M431" s="10"/>
      <c r="N431" s="10"/>
      <c r="O431" s="10"/>
      <c r="P431" s="10"/>
      <c r="Q431" s="10"/>
      <c r="R431" s="10"/>
      <c r="S431" s="10"/>
      <c r="T431" s="14"/>
      <c r="U431" s="6"/>
      <c r="V431" s="14"/>
      <c r="W431" s="6"/>
      <c r="X431" s="14"/>
      <c r="Y431" s="6"/>
      <c r="Z431" s="14"/>
      <c r="AA431" s="9"/>
      <c r="AB431" s="7"/>
      <c r="AC431" s="6"/>
      <c r="AD431" s="13"/>
      <c r="AE431" s="8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10"/>
      <c r="AW431" s="13"/>
      <c r="AY431" s="17"/>
      <c r="AZ431" s="12"/>
      <c r="BA431" s="12"/>
      <c r="BB431" s="12"/>
      <c r="BC431" s="12"/>
      <c r="BD431" s="12"/>
      <c r="BE431" s="12"/>
      <c r="BF431" s="18"/>
      <c r="BG431" s="18"/>
      <c r="BH431" s="18"/>
      <c r="BI431" s="15"/>
      <c r="BJ431" s="19"/>
      <c r="BK431" s="18"/>
      <c r="BL431" s="17"/>
      <c r="BM431" s="17"/>
      <c r="BN431" s="16"/>
      <c r="BP431" s="2"/>
    </row>
    <row r="432" spans="9:68" x14ac:dyDescent="0.2">
      <c r="I432" s="11"/>
      <c r="J432" s="10"/>
      <c r="K432" s="6"/>
      <c r="L432" s="10"/>
      <c r="M432" s="10"/>
      <c r="N432" s="10"/>
      <c r="O432" s="10"/>
      <c r="P432" s="10"/>
      <c r="Q432" s="10"/>
      <c r="R432" s="10"/>
      <c r="S432" s="10"/>
      <c r="T432" s="14"/>
      <c r="U432" s="6"/>
      <c r="V432" s="14"/>
      <c r="W432" s="6"/>
      <c r="X432" s="14"/>
      <c r="Y432" s="6"/>
      <c r="Z432" s="14"/>
      <c r="AA432" s="9"/>
      <c r="AB432" s="7"/>
      <c r="AC432" s="6"/>
      <c r="AD432" s="13"/>
      <c r="AE432" s="8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10"/>
      <c r="AW432" s="13"/>
      <c r="AY432" s="17"/>
      <c r="AZ432" s="12"/>
      <c r="BA432" s="12"/>
      <c r="BB432" s="12"/>
      <c r="BC432" s="12"/>
      <c r="BD432" s="12"/>
      <c r="BE432" s="12"/>
      <c r="BF432" s="18"/>
      <c r="BG432" s="18"/>
      <c r="BH432" s="18"/>
      <c r="BI432" s="15"/>
      <c r="BJ432" s="19"/>
      <c r="BK432" s="18"/>
      <c r="BL432" s="17"/>
      <c r="BM432" s="17"/>
      <c r="BN432" s="16"/>
      <c r="BP432" s="2"/>
    </row>
    <row r="433" spans="9:68" x14ac:dyDescent="0.2">
      <c r="I433" s="11"/>
      <c r="J433" s="10"/>
      <c r="K433" s="6"/>
      <c r="L433" s="10"/>
      <c r="M433" s="10"/>
      <c r="N433" s="10"/>
      <c r="O433" s="10"/>
      <c r="P433" s="10"/>
      <c r="Q433" s="10"/>
      <c r="R433" s="10"/>
      <c r="S433" s="10"/>
      <c r="T433" s="14"/>
      <c r="U433" s="6"/>
      <c r="V433" s="14"/>
      <c r="W433" s="6"/>
      <c r="X433" s="14"/>
      <c r="Y433" s="6"/>
      <c r="Z433" s="14"/>
      <c r="AA433" s="9"/>
      <c r="AB433" s="7"/>
      <c r="AC433" s="6"/>
      <c r="AD433" s="13"/>
      <c r="AE433" s="8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10"/>
      <c r="AW433" s="13"/>
      <c r="AY433" s="17"/>
      <c r="AZ433" s="12"/>
      <c r="BA433" s="12"/>
      <c r="BB433" s="12"/>
      <c r="BC433" s="12"/>
      <c r="BD433" s="12"/>
      <c r="BE433" s="12"/>
      <c r="BF433" s="18"/>
      <c r="BG433" s="18"/>
      <c r="BH433" s="18"/>
      <c r="BI433" s="15"/>
      <c r="BJ433" s="19"/>
      <c r="BK433" s="18"/>
      <c r="BL433" s="17"/>
      <c r="BM433" s="17"/>
      <c r="BN433" s="16"/>
      <c r="BP433" s="2"/>
    </row>
    <row r="434" spans="9:68" x14ac:dyDescent="0.2">
      <c r="I434" s="11"/>
      <c r="J434" s="10"/>
      <c r="K434" s="6"/>
      <c r="L434" s="10"/>
      <c r="M434" s="10"/>
      <c r="N434" s="10"/>
      <c r="O434" s="10"/>
      <c r="P434" s="10"/>
      <c r="Q434" s="10"/>
      <c r="R434" s="10"/>
      <c r="S434" s="10"/>
      <c r="T434" s="14"/>
      <c r="U434" s="6"/>
      <c r="V434" s="14"/>
      <c r="W434" s="6"/>
      <c r="X434" s="14"/>
      <c r="Y434" s="6"/>
      <c r="Z434" s="14"/>
      <c r="AA434" s="9"/>
      <c r="AB434" s="7"/>
      <c r="AC434" s="6"/>
      <c r="AD434" s="13"/>
      <c r="AE434" s="8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10"/>
      <c r="AW434" s="13"/>
      <c r="AY434" s="17"/>
      <c r="AZ434" s="12"/>
      <c r="BA434" s="12"/>
      <c r="BB434" s="12"/>
      <c r="BC434" s="12"/>
      <c r="BD434" s="12"/>
      <c r="BE434" s="12"/>
      <c r="BF434" s="18"/>
      <c r="BG434" s="18"/>
      <c r="BH434" s="18"/>
      <c r="BI434" s="15"/>
      <c r="BJ434" s="19"/>
      <c r="BK434" s="18"/>
      <c r="BL434" s="17"/>
      <c r="BM434" s="17"/>
      <c r="BN434" s="16"/>
      <c r="BP434" s="2"/>
    </row>
    <row r="435" spans="9:68" x14ac:dyDescent="0.2">
      <c r="I435" s="11"/>
      <c r="J435" s="10"/>
      <c r="K435" s="6"/>
      <c r="L435" s="10"/>
      <c r="M435" s="10"/>
      <c r="N435" s="10"/>
      <c r="O435" s="10"/>
      <c r="P435" s="10"/>
      <c r="Q435" s="10"/>
      <c r="R435" s="10"/>
      <c r="S435" s="10"/>
      <c r="T435" s="14"/>
      <c r="U435" s="6"/>
      <c r="V435" s="14"/>
      <c r="W435" s="6"/>
      <c r="X435" s="14"/>
      <c r="Y435" s="6"/>
      <c r="Z435" s="14"/>
      <c r="AA435" s="9"/>
      <c r="AB435" s="7"/>
      <c r="AC435" s="6"/>
      <c r="AD435" s="13"/>
      <c r="AE435" s="8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10"/>
      <c r="AW435" s="13"/>
      <c r="AY435" s="17"/>
      <c r="AZ435" s="12"/>
      <c r="BA435" s="12"/>
      <c r="BB435" s="12"/>
      <c r="BC435" s="12"/>
      <c r="BD435" s="12"/>
      <c r="BE435" s="12"/>
      <c r="BF435" s="18"/>
      <c r="BG435" s="18"/>
      <c r="BH435" s="18"/>
      <c r="BI435" s="15"/>
      <c r="BJ435" s="19"/>
      <c r="BK435" s="18"/>
      <c r="BL435" s="17"/>
      <c r="BM435" s="17"/>
      <c r="BN435" s="16"/>
      <c r="BP435" s="2"/>
    </row>
    <row r="436" spans="9:68" x14ac:dyDescent="0.2">
      <c r="I436" s="11"/>
      <c r="J436" s="10"/>
      <c r="K436" s="6"/>
      <c r="L436" s="10"/>
      <c r="M436" s="10"/>
      <c r="N436" s="10"/>
      <c r="O436" s="10"/>
      <c r="P436" s="10"/>
      <c r="Q436" s="10"/>
      <c r="R436" s="10"/>
      <c r="S436" s="10"/>
      <c r="T436" s="14"/>
      <c r="U436" s="6"/>
      <c r="V436" s="14"/>
      <c r="W436" s="6"/>
      <c r="X436" s="14"/>
      <c r="Y436" s="6"/>
      <c r="Z436" s="14"/>
      <c r="AA436" s="9"/>
      <c r="AB436" s="7"/>
      <c r="AC436" s="6"/>
      <c r="AD436" s="13"/>
      <c r="AE436" s="8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10"/>
      <c r="AW436" s="13"/>
      <c r="AY436" s="17"/>
      <c r="AZ436" s="12"/>
      <c r="BA436" s="12"/>
      <c r="BB436" s="12"/>
      <c r="BC436" s="12"/>
      <c r="BD436" s="12"/>
      <c r="BE436" s="12"/>
      <c r="BF436" s="18"/>
      <c r="BG436" s="18"/>
      <c r="BH436" s="18"/>
      <c r="BI436" s="15"/>
      <c r="BJ436" s="19"/>
      <c r="BK436" s="18"/>
      <c r="BL436" s="17"/>
      <c r="BM436" s="17"/>
      <c r="BN436" s="16"/>
      <c r="BP436" s="2"/>
    </row>
    <row r="437" spans="9:68" x14ac:dyDescent="0.2">
      <c r="I437" s="11"/>
      <c r="J437" s="10"/>
      <c r="K437" s="6"/>
      <c r="L437" s="10"/>
      <c r="M437" s="10"/>
      <c r="N437" s="10"/>
      <c r="O437" s="10"/>
      <c r="P437" s="10"/>
      <c r="Q437" s="10"/>
      <c r="R437" s="10"/>
      <c r="S437" s="10"/>
      <c r="T437" s="14"/>
      <c r="U437" s="6"/>
      <c r="V437" s="14"/>
      <c r="W437" s="6"/>
      <c r="X437" s="14"/>
      <c r="Y437" s="6"/>
      <c r="Z437" s="14"/>
      <c r="AA437" s="9"/>
      <c r="AB437" s="7"/>
      <c r="AC437" s="6"/>
      <c r="AD437" s="13"/>
      <c r="AE437" s="8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10"/>
      <c r="AW437" s="13"/>
      <c r="AY437" s="17"/>
      <c r="AZ437" s="12"/>
      <c r="BA437" s="12"/>
      <c r="BB437" s="12"/>
      <c r="BC437" s="12"/>
      <c r="BD437" s="12"/>
      <c r="BE437" s="12"/>
      <c r="BF437" s="18"/>
      <c r="BG437" s="18"/>
      <c r="BH437" s="18"/>
      <c r="BI437" s="15"/>
      <c r="BJ437" s="19"/>
      <c r="BK437" s="18"/>
      <c r="BL437" s="17"/>
      <c r="BM437" s="17"/>
      <c r="BN437" s="16"/>
      <c r="BP437" s="2"/>
    </row>
    <row r="438" spans="9:68" x14ac:dyDescent="0.2">
      <c r="I438" s="11"/>
      <c r="J438" s="10"/>
      <c r="K438" s="6"/>
      <c r="L438" s="10"/>
      <c r="M438" s="10"/>
      <c r="N438" s="10"/>
      <c r="O438" s="10"/>
      <c r="P438" s="10"/>
      <c r="Q438" s="10"/>
      <c r="R438" s="10"/>
      <c r="S438" s="10"/>
      <c r="T438" s="14"/>
      <c r="U438" s="6"/>
      <c r="V438" s="14"/>
      <c r="W438" s="6"/>
      <c r="X438" s="14"/>
      <c r="Y438" s="6"/>
      <c r="Z438" s="14"/>
      <c r="AA438" s="9"/>
      <c r="AB438" s="7"/>
      <c r="AC438" s="6"/>
      <c r="AD438" s="13"/>
      <c r="AE438" s="8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10"/>
      <c r="AW438" s="13"/>
      <c r="AY438" s="17"/>
      <c r="AZ438" s="12"/>
      <c r="BA438" s="12"/>
      <c r="BB438" s="12"/>
      <c r="BC438" s="12"/>
      <c r="BD438" s="12"/>
      <c r="BE438" s="12"/>
      <c r="BF438" s="18"/>
      <c r="BG438" s="18"/>
      <c r="BH438" s="18"/>
      <c r="BI438" s="15"/>
      <c r="BJ438" s="19"/>
      <c r="BK438" s="18"/>
      <c r="BL438" s="17"/>
      <c r="BM438" s="17"/>
      <c r="BN438" s="16"/>
      <c r="BP438" s="2"/>
    </row>
    <row r="439" spans="9:68" x14ac:dyDescent="0.2">
      <c r="I439" s="11"/>
      <c r="J439" s="10"/>
      <c r="K439" s="6"/>
      <c r="L439" s="10"/>
      <c r="M439" s="10"/>
      <c r="N439" s="10"/>
      <c r="O439" s="10"/>
      <c r="P439" s="10"/>
      <c r="Q439" s="10"/>
      <c r="R439" s="10"/>
      <c r="S439" s="10"/>
      <c r="T439" s="14"/>
      <c r="U439" s="6"/>
      <c r="V439" s="14"/>
      <c r="W439" s="6"/>
      <c r="X439" s="14"/>
      <c r="Y439" s="6"/>
      <c r="Z439" s="14"/>
      <c r="AA439" s="9"/>
      <c r="AB439" s="7"/>
      <c r="AC439" s="6"/>
      <c r="AD439" s="13"/>
      <c r="AE439" s="8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10"/>
      <c r="AW439" s="13"/>
      <c r="AY439" s="17"/>
      <c r="AZ439" s="12"/>
      <c r="BA439" s="12"/>
      <c r="BB439" s="12"/>
      <c r="BC439" s="12"/>
      <c r="BD439" s="12"/>
      <c r="BE439" s="12"/>
      <c r="BF439" s="18"/>
      <c r="BG439" s="18"/>
      <c r="BH439" s="18"/>
      <c r="BI439" s="15"/>
      <c r="BJ439" s="19"/>
      <c r="BK439" s="18"/>
      <c r="BL439" s="17"/>
      <c r="BM439" s="17"/>
      <c r="BN439" s="16"/>
      <c r="BP439" s="2"/>
    </row>
    <row r="440" spans="9:68" x14ac:dyDescent="0.2">
      <c r="I440" s="11"/>
      <c r="J440" s="10"/>
      <c r="K440" s="6"/>
      <c r="L440" s="10"/>
      <c r="M440" s="10"/>
      <c r="N440" s="10"/>
      <c r="O440" s="10"/>
      <c r="P440" s="10"/>
      <c r="Q440" s="10"/>
      <c r="R440" s="10"/>
      <c r="S440" s="10"/>
      <c r="T440" s="14"/>
      <c r="U440" s="6"/>
      <c r="V440" s="14"/>
      <c r="W440" s="6"/>
      <c r="X440" s="14"/>
      <c r="Y440" s="6"/>
      <c r="Z440" s="14"/>
      <c r="AA440" s="9"/>
      <c r="AB440" s="7"/>
      <c r="AC440" s="6"/>
      <c r="AD440" s="13"/>
      <c r="AE440" s="8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10"/>
      <c r="AW440" s="13"/>
      <c r="AY440" s="17"/>
      <c r="AZ440" s="12"/>
      <c r="BA440" s="12"/>
      <c r="BB440" s="12"/>
      <c r="BC440" s="12"/>
      <c r="BD440" s="12"/>
      <c r="BE440" s="12"/>
      <c r="BF440" s="18"/>
      <c r="BG440" s="18"/>
      <c r="BH440" s="18"/>
      <c r="BI440" s="15"/>
      <c r="BJ440" s="19"/>
      <c r="BK440" s="18"/>
      <c r="BL440" s="17"/>
      <c r="BM440" s="17"/>
      <c r="BN440" s="16"/>
      <c r="BP440" s="2"/>
    </row>
    <row r="441" spans="9:68" x14ac:dyDescent="0.2">
      <c r="I441" s="11"/>
      <c r="J441" s="10"/>
      <c r="K441" s="6"/>
      <c r="L441" s="10"/>
      <c r="M441" s="10"/>
      <c r="N441" s="10"/>
      <c r="O441" s="10"/>
      <c r="P441" s="10"/>
      <c r="Q441" s="10"/>
      <c r="R441" s="10"/>
      <c r="S441" s="10"/>
      <c r="T441" s="14"/>
      <c r="U441" s="6"/>
      <c r="V441" s="14"/>
      <c r="W441" s="6"/>
      <c r="X441" s="14"/>
      <c r="Y441" s="6"/>
      <c r="Z441" s="14"/>
      <c r="AA441" s="9"/>
      <c r="AB441" s="7"/>
      <c r="AC441" s="6"/>
      <c r="AD441" s="13"/>
      <c r="AE441" s="8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10"/>
      <c r="AW441" s="13"/>
      <c r="AY441" s="17"/>
      <c r="AZ441" s="12"/>
      <c r="BA441" s="12"/>
      <c r="BB441" s="12"/>
      <c r="BC441" s="12"/>
      <c r="BD441" s="12"/>
      <c r="BE441" s="12"/>
      <c r="BF441" s="18"/>
      <c r="BG441" s="18"/>
      <c r="BH441" s="18"/>
      <c r="BI441" s="15"/>
      <c r="BJ441" s="19"/>
      <c r="BK441" s="18"/>
      <c r="BL441" s="17"/>
      <c r="BM441" s="17"/>
      <c r="BN441" s="16"/>
      <c r="BP441" s="2"/>
    </row>
    <row r="442" spans="9:68" x14ac:dyDescent="0.2">
      <c r="I442" s="11"/>
      <c r="J442" s="10"/>
      <c r="K442" s="6"/>
      <c r="L442" s="10"/>
      <c r="M442" s="10"/>
      <c r="N442" s="10"/>
      <c r="O442" s="10"/>
      <c r="P442" s="10"/>
      <c r="Q442" s="10"/>
      <c r="R442" s="10"/>
      <c r="S442" s="10"/>
      <c r="T442" s="14"/>
      <c r="U442" s="6"/>
      <c r="V442" s="14"/>
      <c r="W442" s="6"/>
      <c r="X442" s="14"/>
      <c r="Y442" s="6"/>
      <c r="Z442" s="14"/>
      <c r="AA442" s="9"/>
      <c r="AB442" s="7"/>
      <c r="AC442" s="6"/>
      <c r="AD442" s="13"/>
      <c r="AE442" s="8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10"/>
      <c r="AW442" s="13"/>
      <c r="AY442" s="17"/>
      <c r="AZ442" s="12"/>
      <c r="BA442" s="12"/>
      <c r="BB442" s="12"/>
      <c r="BC442" s="12"/>
      <c r="BD442" s="12"/>
      <c r="BE442" s="12"/>
      <c r="BF442" s="18"/>
      <c r="BG442" s="18"/>
      <c r="BH442" s="18"/>
      <c r="BI442" s="15"/>
      <c r="BJ442" s="19"/>
      <c r="BK442" s="18"/>
      <c r="BL442" s="17"/>
      <c r="BM442" s="17"/>
      <c r="BN442" s="16"/>
      <c r="BP442" s="2"/>
    </row>
    <row r="443" spans="9:68" x14ac:dyDescent="0.2">
      <c r="I443" s="11"/>
      <c r="J443" s="10"/>
      <c r="K443" s="6"/>
      <c r="L443" s="10"/>
      <c r="M443" s="10"/>
      <c r="N443" s="10"/>
      <c r="O443" s="10"/>
      <c r="P443" s="10"/>
      <c r="Q443" s="10"/>
      <c r="R443" s="10"/>
      <c r="S443" s="10"/>
      <c r="T443" s="14"/>
      <c r="U443" s="6"/>
      <c r="V443" s="14"/>
      <c r="W443" s="6"/>
      <c r="X443" s="14"/>
      <c r="Y443" s="6"/>
      <c r="Z443" s="14"/>
      <c r="AA443" s="9"/>
      <c r="AB443" s="7"/>
      <c r="AC443" s="6"/>
      <c r="AD443" s="13"/>
      <c r="AE443" s="8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10"/>
      <c r="AW443" s="13"/>
      <c r="AY443" s="17"/>
      <c r="AZ443" s="12"/>
      <c r="BA443" s="12"/>
      <c r="BB443" s="12"/>
      <c r="BC443" s="12"/>
      <c r="BD443" s="12"/>
      <c r="BE443" s="12"/>
      <c r="BF443" s="18"/>
      <c r="BG443" s="18"/>
      <c r="BH443" s="18"/>
      <c r="BI443" s="15"/>
      <c r="BJ443" s="19"/>
      <c r="BK443" s="18"/>
      <c r="BL443" s="17"/>
      <c r="BM443" s="17"/>
      <c r="BN443" s="16"/>
      <c r="BP443" s="2"/>
    </row>
    <row r="444" spans="9:68" x14ac:dyDescent="0.2">
      <c r="I444" s="11"/>
      <c r="J444" s="10"/>
      <c r="K444" s="6"/>
      <c r="L444" s="10"/>
      <c r="M444" s="10"/>
      <c r="N444" s="10"/>
      <c r="O444" s="10"/>
      <c r="P444" s="10"/>
      <c r="Q444" s="10"/>
      <c r="R444" s="10"/>
      <c r="S444" s="10"/>
      <c r="T444" s="14"/>
      <c r="U444" s="6"/>
      <c r="V444" s="14"/>
      <c r="W444" s="6"/>
      <c r="X444" s="14"/>
      <c r="Y444" s="6"/>
      <c r="Z444" s="14"/>
      <c r="AA444" s="9"/>
      <c r="AB444" s="7"/>
      <c r="AC444" s="6"/>
      <c r="AD444" s="13"/>
      <c r="AE444" s="8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10"/>
      <c r="AW444" s="13"/>
      <c r="AY444" s="17"/>
      <c r="AZ444" s="12"/>
      <c r="BA444" s="12"/>
      <c r="BB444" s="12"/>
      <c r="BC444" s="12"/>
      <c r="BD444" s="12"/>
      <c r="BE444" s="12"/>
      <c r="BF444" s="18"/>
      <c r="BG444" s="18"/>
      <c r="BH444" s="18"/>
      <c r="BI444" s="15"/>
      <c r="BJ444" s="19"/>
      <c r="BK444" s="18"/>
      <c r="BL444" s="17"/>
      <c r="BM444" s="17"/>
      <c r="BN444" s="16"/>
      <c r="BP444" s="2"/>
    </row>
    <row r="445" spans="9:68" x14ac:dyDescent="0.2">
      <c r="I445" s="11"/>
      <c r="J445" s="10"/>
      <c r="K445" s="6"/>
      <c r="L445" s="10"/>
      <c r="M445" s="10"/>
      <c r="N445" s="10"/>
      <c r="O445" s="10"/>
      <c r="P445" s="10"/>
      <c r="Q445" s="10"/>
      <c r="R445" s="10"/>
      <c r="S445" s="10"/>
      <c r="T445" s="14"/>
      <c r="U445" s="6"/>
      <c r="V445" s="14"/>
      <c r="W445" s="6"/>
      <c r="X445" s="14"/>
      <c r="Y445" s="6"/>
      <c r="Z445" s="14"/>
      <c r="AA445" s="9"/>
      <c r="AB445" s="7"/>
      <c r="AC445" s="6"/>
      <c r="AD445" s="13"/>
      <c r="AE445" s="8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10"/>
      <c r="AW445" s="13"/>
      <c r="AY445" s="17"/>
      <c r="AZ445" s="12"/>
      <c r="BA445" s="12"/>
      <c r="BB445" s="12"/>
      <c r="BC445" s="12"/>
      <c r="BD445" s="12"/>
      <c r="BE445" s="12"/>
      <c r="BF445" s="18"/>
      <c r="BG445" s="18"/>
      <c r="BH445" s="18"/>
      <c r="BI445" s="15"/>
      <c r="BJ445" s="19"/>
      <c r="BK445" s="18"/>
      <c r="BL445" s="17"/>
      <c r="BM445" s="17"/>
      <c r="BN445" s="16"/>
      <c r="BP445" s="2"/>
    </row>
    <row r="446" spans="9:68" x14ac:dyDescent="0.2">
      <c r="I446" s="11"/>
      <c r="J446" s="10"/>
      <c r="K446" s="6"/>
      <c r="L446" s="10"/>
      <c r="M446" s="10"/>
      <c r="N446" s="10"/>
      <c r="O446" s="10"/>
      <c r="P446" s="10"/>
      <c r="Q446" s="10"/>
      <c r="R446" s="10"/>
      <c r="S446" s="10"/>
      <c r="T446" s="14"/>
      <c r="U446" s="6"/>
      <c r="V446" s="14"/>
      <c r="W446" s="6"/>
      <c r="X446" s="14"/>
      <c r="Y446" s="6"/>
      <c r="Z446" s="14"/>
      <c r="AA446" s="9"/>
      <c r="AB446" s="7"/>
      <c r="AC446" s="6"/>
      <c r="AD446" s="13"/>
      <c r="AE446" s="8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10"/>
      <c r="AW446" s="13"/>
      <c r="AY446" s="17"/>
      <c r="AZ446" s="12"/>
      <c r="BA446" s="12"/>
      <c r="BB446" s="12"/>
      <c r="BC446" s="12"/>
      <c r="BD446" s="12"/>
      <c r="BE446" s="12"/>
      <c r="BF446" s="18"/>
      <c r="BG446" s="18"/>
      <c r="BH446" s="18"/>
      <c r="BI446" s="15"/>
      <c r="BJ446" s="19"/>
      <c r="BK446" s="18"/>
      <c r="BL446" s="17"/>
      <c r="BM446" s="17"/>
      <c r="BN446" s="16"/>
      <c r="BP446" s="2"/>
    </row>
    <row r="447" spans="9:68" x14ac:dyDescent="0.2">
      <c r="I447" s="11"/>
      <c r="J447" s="10"/>
      <c r="K447" s="6"/>
      <c r="L447" s="10"/>
      <c r="M447" s="10"/>
      <c r="N447" s="10"/>
      <c r="O447" s="10"/>
      <c r="P447" s="10"/>
      <c r="Q447" s="10"/>
      <c r="R447" s="10"/>
      <c r="S447" s="10"/>
      <c r="T447" s="14"/>
      <c r="U447" s="6"/>
      <c r="V447" s="14"/>
      <c r="W447" s="6"/>
      <c r="X447" s="14"/>
      <c r="Y447" s="6"/>
      <c r="Z447" s="14"/>
      <c r="AA447" s="9"/>
      <c r="AB447" s="7"/>
      <c r="AC447" s="6"/>
      <c r="AD447" s="13"/>
      <c r="AE447" s="8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10"/>
      <c r="AW447" s="13"/>
      <c r="AY447" s="17"/>
      <c r="AZ447" s="12"/>
      <c r="BA447" s="12"/>
      <c r="BB447" s="12"/>
      <c r="BC447" s="12"/>
      <c r="BD447" s="12"/>
      <c r="BE447" s="12"/>
      <c r="BF447" s="18"/>
      <c r="BG447" s="18"/>
      <c r="BH447" s="18"/>
      <c r="BI447" s="15"/>
      <c r="BJ447" s="19"/>
      <c r="BK447" s="18"/>
      <c r="BL447" s="17"/>
      <c r="BM447" s="17"/>
      <c r="BN447" s="16"/>
      <c r="BP447" s="2"/>
    </row>
    <row r="448" spans="9:68" x14ac:dyDescent="0.2">
      <c r="I448" s="11"/>
      <c r="J448" s="10"/>
      <c r="K448" s="6"/>
      <c r="L448" s="10"/>
      <c r="M448" s="10"/>
      <c r="N448" s="10"/>
      <c r="O448" s="10"/>
      <c r="P448" s="10"/>
      <c r="Q448" s="10"/>
      <c r="R448" s="10"/>
      <c r="S448" s="10"/>
      <c r="T448" s="14"/>
      <c r="U448" s="6"/>
      <c r="V448" s="14"/>
      <c r="W448" s="6"/>
      <c r="X448" s="14"/>
      <c r="Y448" s="6"/>
      <c r="Z448" s="14"/>
      <c r="AA448" s="9"/>
      <c r="AB448" s="7"/>
      <c r="AC448" s="6"/>
      <c r="AD448" s="13"/>
      <c r="AE448" s="8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10"/>
      <c r="AW448" s="13"/>
      <c r="AY448" s="17"/>
      <c r="AZ448" s="12"/>
      <c r="BA448" s="12"/>
      <c r="BB448" s="12"/>
      <c r="BC448" s="12"/>
      <c r="BD448" s="12"/>
      <c r="BE448" s="12"/>
      <c r="BF448" s="18"/>
      <c r="BG448" s="18"/>
      <c r="BH448" s="18"/>
      <c r="BI448" s="15"/>
      <c r="BJ448" s="19"/>
      <c r="BK448" s="18"/>
      <c r="BL448" s="17"/>
      <c r="BM448" s="17"/>
      <c r="BN448" s="16"/>
      <c r="BP448" s="2"/>
    </row>
    <row r="449" spans="9:68" x14ac:dyDescent="0.2">
      <c r="I449" s="11"/>
      <c r="J449" s="10"/>
      <c r="K449" s="6"/>
      <c r="L449" s="10"/>
      <c r="M449" s="10"/>
      <c r="N449" s="10"/>
      <c r="O449" s="10"/>
      <c r="P449" s="10"/>
      <c r="Q449" s="10"/>
      <c r="R449" s="10"/>
      <c r="S449" s="10"/>
      <c r="T449" s="14"/>
      <c r="U449" s="6"/>
      <c r="V449" s="14"/>
      <c r="W449" s="6"/>
      <c r="X449" s="14"/>
      <c r="Y449" s="6"/>
      <c r="Z449" s="14"/>
      <c r="AA449" s="9"/>
      <c r="AB449" s="7"/>
      <c r="AC449" s="6"/>
      <c r="AD449" s="13"/>
      <c r="AE449" s="8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10"/>
      <c r="AW449" s="13"/>
      <c r="AY449" s="17"/>
      <c r="AZ449" s="12"/>
      <c r="BA449" s="12"/>
      <c r="BB449" s="12"/>
      <c r="BC449" s="12"/>
      <c r="BD449" s="12"/>
      <c r="BE449" s="12"/>
      <c r="BF449" s="18"/>
      <c r="BG449" s="18"/>
      <c r="BH449" s="18"/>
      <c r="BI449" s="15"/>
      <c r="BJ449" s="19"/>
      <c r="BK449" s="18"/>
      <c r="BL449" s="17"/>
      <c r="BM449" s="17"/>
      <c r="BN449" s="16"/>
      <c r="BP449" s="2"/>
    </row>
    <row r="450" spans="9:68" x14ac:dyDescent="0.2">
      <c r="I450" s="11"/>
      <c r="J450" s="10"/>
      <c r="K450" s="6"/>
      <c r="L450" s="10"/>
      <c r="M450" s="10"/>
      <c r="N450" s="10"/>
      <c r="O450" s="10"/>
      <c r="P450" s="10"/>
      <c r="Q450" s="10"/>
      <c r="R450" s="10"/>
      <c r="S450" s="10"/>
      <c r="T450" s="14"/>
      <c r="U450" s="6"/>
      <c r="V450" s="14"/>
      <c r="W450" s="6"/>
      <c r="X450" s="14"/>
      <c r="Y450" s="6"/>
      <c r="Z450" s="14"/>
      <c r="AA450" s="9"/>
      <c r="AB450" s="7"/>
      <c r="AC450" s="6"/>
      <c r="AD450" s="13"/>
      <c r="AE450" s="8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10"/>
      <c r="AW450" s="13"/>
      <c r="AY450" s="17"/>
      <c r="AZ450" s="12"/>
      <c r="BA450" s="12"/>
      <c r="BB450" s="12"/>
      <c r="BC450" s="12"/>
      <c r="BD450" s="12"/>
      <c r="BE450" s="12"/>
      <c r="BF450" s="18"/>
      <c r="BG450" s="18"/>
      <c r="BH450" s="18"/>
      <c r="BI450" s="15"/>
      <c r="BJ450" s="19"/>
      <c r="BK450" s="18"/>
      <c r="BL450" s="17"/>
      <c r="BM450" s="17"/>
      <c r="BN450" s="16"/>
      <c r="BP450" s="2"/>
    </row>
    <row r="451" spans="9:68" x14ac:dyDescent="0.2">
      <c r="I451" s="11"/>
      <c r="J451" s="10"/>
      <c r="K451" s="6"/>
      <c r="L451" s="10"/>
      <c r="M451" s="10"/>
      <c r="N451" s="10"/>
      <c r="O451" s="10"/>
      <c r="P451" s="10"/>
      <c r="Q451" s="10"/>
      <c r="R451" s="10"/>
      <c r="S451" s="10"/>
      <c r="T451" s="14"/>
      <c r="U451" s="6"/>
      <c r="V451" s="14"/>
      <c r="W451" s="6"/>
      <c r="X451" s="14"/>
      <c r="Y451" s="6"/>
      <c r="Z451" s="14"/>
      <c r="AA451" s="9"/>
      <c r="AB451" s="7"/>
      <c r="AC451" s="6"/>
      <c r="AD451" s="13"/>
      <c r="AE451" s="8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10"/>
      <c r="AW451" s="13"/>
      <c r="AY451" s="17"/>
      <c r="AZ451" s="12"/>
      <c r="BA451" s="12"/>
      <c r="BB451" s="12"/>
      <c r="BC451" s="12"/>
      <c r="BD451" s="12"/>
      <c r="BE451" s="12"/>
      <c r="BF451" s="18"/>
      <c r="BG451" s="18"/>
      <c r="BH451" s="18"/>
      <c r="BI451" s="15"/>
      <c r="BJ451" s="19"/>
      <c r="BK451" s="18"/>
      <c r="BL451" s="17"/>
      <c r="BM451" s="17"/>
      <c r="BN451" s="16"/>
      <c r="BP451" s="2"/>
    </row>
    <row r="452" spans="9:68" x14ac:dyDescent="0.2">
      <c r="I452" s="11"/>
      <c r="J452" s="10"/>
      <c r="K452" s="6"/>
      <c r="L452" s="10"/>
      <c r="M452" s="10"/>
      <c r="N452" s="10"/>
      <c r="O452" s="10"/>
      <c r="P452" s="10"/>
      <c r="Q452" s="10"/>
      <c r="R452" s="10"/>
      <c r="S452" s="10"/>
      <c r="T452" s="14"/>
      <c r="U452" s="6"/>
      <c r="V452" s="14"/>
      <c r="W452" s="6"/>
      <c r="X452" s="14"/>
      <c r="Y452" s="6"/>
      <c r="Z452" s="14"/>
      <c r="AA452" s="9"/>
      <c r="AB452" s="7"/>
      <c r="AC452" s="6"/>
      <c r="AD452" s="13"/>
      <c r="AE452" s="8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10"/>
      <c r="AW452" s="13"/>
      <c r="AY452" s="17"/>
      <c r="AZ452" s="12"/>
      <c r="BA452" s="12"/>
      <c r="BB452" s="12"/>
      <c r="BC452" s="12"/>
      <c r="BD452" s="12"/>
      <c r="BE452" s="12"/>
      <c r="BF452" s="18"/>
      <c r="BG452" s="18"/>
      <c r="BH452" s="18"/>
      <c r="BI452" s="15"/>
      <c r="BJ452" s="19"/>
      <c r="BK452" s="18"/>
      <c r="BL452" s="17"/>
      <c r="BM452" s="17"/>
      <c r="BN452" s="16"/>
      <c r="BP452" s="2"/>
    </row>
    <row r="453" spans="9:68" x14ac:dyDescent="0.2">
      <c r="I453" s="11"/>
      <c r="J453" s="10"/>
      <c r="K453" s="6"/>
      <c r="L453" s="10"/>
      <c r="M453" s="10"/>
      <c r="N453" s="10"/>
      <c r="O453" s="10"/>
      <c r="P453" s="10"/>
      <c r="Q453" s="10"/>
      <c r="R453" s="10"/>
      <c r="S453" s="10"/>
      <c r="T453" s="14"/>
      <c r="U453" s="6"/>
      <c r="V453" s="14"/>
      <c r="W453" s="6"/>
      <c r="X453" s="14"/>
      <c r="Y453" s="6"/>
      <c r="Z453" s="14"/>
      <c r="AA453" s="9"/>
      <c r="AB453" s="7"/>
      <c r="AC453" s="6"/>
      <c r="AD453" s="13"/>
      <c r="AE453" s="8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10"/>
      <c r="AW453" s="13"/>
      <c r="AY453" s="17"/>
      <c r="AZ453" s="12"/>
      <c r="BA453" s="12"/>
      <c r="BB453" s="12"/>
      <c r="BC453" s="12"/>
      <c r="BD453" s="12"/>
      <c r="BE453" s="12"/>
      <c r="BF453" s="18"/>
      <c r="BG453" s="18"/>
      <c r="BH453" s="18"/>
      <c r="BI453" s="15"/>
      <c r="BJ453" s="19"/>
      <c r="BK453" s="18"/>
      <c r="BL453" s="17"/>
      <c r="BM453" s="17"/>
      <c r="BN453" s="16"/>
      <c r="BP453" s="2"/>
    </row>
    <row r="454" spans="9:68" x14ac:dyDescent="0.2">
      <c r="I454" s="11"/>
      <c r="J454" s="10"/>
      <c r="K454" s="6"/>
      <c r="L454" s="10"/>
      <c r="M454" s="10"/>
      <c r="N454" s="10"/>
      <c r="O454" s="10"/>
      <c r="P454" s="10"/>
      <c r="Q454" s="10"/>
      <c r="R454" s="10"/>
      <c r="S454" s="10"/>
      <c r="T454" s="14"/>
      <c r="U454" s="6"/>
      <c r="V454" s="14"/>
      <c r="W454" s="6"/>
      <c r="X454" s="14"/>
      <c r="Y454" s="6"/>
      <c r="Z454" s="14"/>
      <c r="AA454" s="9"/>
      <c r="AB454" s="7"/>
      <c r="AC454" s="6"/>
      <c r="AD454" s="13"/>
      <c r="AE454" s="8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10"/>
      <c r="AW454" s="13"/>
      <c r="AY454" s="17"/>
      <c r="AZ454" s="12"/>
      <c r="BA454" s="12"/>
      <c r="BB454" s="12"/>
      <c r="BC454" s="12"/>
      <c r="BD454" s="12"/>
      <c r="BE454" s="12"/>
      <c r="BF454" s="18"/>
      <c r="BG454" s="18"/>
      <c r="BH454" s="18"/>
      <c r="BI454" s="15"/>
      <c r="BJ454" s="19"/>
      <c r="BK454" s="18"/>
      <c r="BL454" s="17"/>
      <c r="BM454" s="17"/>
      <c r="BN454" s="16"/>
      <c r="BP454" s="2"/>
    </row>
    <row r="455" spans="9:68" x14ac:dyDescent="0.2">
      <c r="I455" s="11"/>
      <c r="J455" s="10"/>
      <c r="K455" s="6"/>
      <c r="L455" s="10"/>
      <c r="M455" s="10"/>
      <c r="N455" s="10"/>
      <c r="O455" s="10"/>
      <c r="P455" s="10"/>
      <c r="Q455" s="10"/>
      <c r="R455" s="10"/>
      <c r="S455" s="10"/>
      <c r="T455" s="14"/>
      <c r="U455" s="6"/>
      <c r="V455" s="14"/>
      <c r="W455" s="6"/>
      <c r="X455" s="14"/>
      <c r="Y455" s="6"/>
      <c r="Z455" s="14"/>
      <c r="AA455" s="9"/>
      <c r="AB455" s="7"/>
      <c r="AC455" s="6"/>
      <c r="AD455" s="13"/>
      <c r="AE455" s="8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10"/>
      <c r="AW455" s="13"/>
      <c r="AY455" s="17"/>
      <c r="AZ455" s="12"/>
      <c r="BA455" s="12"/>
      <c r="BB455" s="12"/>
      <c r="BC455" s="12"/>
      <c r="BD455" s="12"/>
      <c r="BE455" s="12"/>
      <c r="BF455" s="18"/>
      <c r="BG455" s="18"/>
      <c r="BH455" s="18"/>
      <c r="BI455" s="15"/>
      <c r="BJ455" s="19"/>
      <c r="BK455" s="18"/>
      <c r="BL455" s="17"/>
      <c r="BM455" s="17"/>
      <c r="BN455" s="16"/>
      <c r="BP455" s="2"/>
    </row>
    <row r="456" spans="9:68" x14ac:dyDescent="0.2">
      <c r="I456" s="11"/>
      <c r="J456" s="10"/>
      <c r="K456" s="6"/>
      <c r="L456" s="10"/>
      <c r="M456" s="10"/>
      <c r="N456" s="10"/>
      <c r="O456" s="10"/>
      <c r="P456" s="10"/>
      <c r="Q456" s="10"/>
      <c r="R456" s="10"/>
      <c r="S456" s="10"/>
      <c r="T456" s="14"/>
      <c r="U456" s="6"/>
      <c r="V456" s="14"/>
      <c r="W456" s="6"/>
      <c r="X456" s="14"/>
      <c r="Y456" s="6"/>
      <c r="Z456" s="14"/>
      <c r="AA456" s="9"/>
      <c r="AB456" s="7"/>
      <c r="AC456" s="6"/>
      <c r="AD456" s="13"/>
      <c r="AE456" s="8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10"/>
      <c r="AW456" s="13"/>
      <c r="AY456" s="17"/>
      <c r="AZ456" s="12"/>
      <c r="BA456" s="12"/>
      <c r="BB456" s="12"/>
      <c r="BC456" s="12"/>
      <c r="BD456" s="12"/>
      <c r="BE456" s="12"/>
      <c r="BF456" s="18"/>
      <c r="BG456" s="18"/>
      <c r="BH456" s="18"/>
      <c r="BI456" s="15"/>
      <c r="BJ456" s="19"/>
      <c r="BK456" s="18"/>
      <c r="BL456" s="17"/>
      <c r="BM456" s="17"/>
      <c r="BN456" s="16"/>
      <c r="BP456" s="2"/>
    </row>
    <row r="457" spans="9:68" x14ac:dyDescent="0.2">
      <c r="I457" s="11"/>
      <c r="J457" s="10"/>
      <c r="K457" s="6"/>
      <c r="L457" s="10"/>
      <c r="M457" s="10"/>
      <c r="N457" s="10"/>
      <c r="O457" s="10"/>
      <c r="P457" s="10"/>
      <c r="Q457" s="10"/>
      <c r="R457" s="10"/>
      <c r="S457" s="10"/>
      <c r="T457" s="14"/>
      <c r="U457" s="6"/>
      <c r="V457" s="14"/>
      <c r="W457" s="6"/>
      <c r="X457" s="14"/>
      <c r="Y457" s="6"/>
      <c r="Z457" s="14"/>
      <c r="AA457" s="9"/>
      <c r="AB457" s="7"/>
      <c r="AC457" s="6"/>
      <c r="AD457" s="13"/>
      <c r="AE457" s="8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10"/>
      <c r="AW457" s="13"/>
      <c r="AY457" s="17"/>
      <c r="AZ457" s="12"/>
      <c r="BA457" s="12"/>
      <c r="BB457" s="12"/>
      <c r="BC457" s="12"/>
      <c r="BD457" s="12"/>
      <c r="BE457" s="12"/>
      <c r="BF457" s="18"/>
      <c r="BG457" s="18"/>
      <c r="BH457" s="18"/>
      <c r="BI457" s="15"/>
      <c r="BJ457" s="19"/>
      <c r="BK457" s="18"/>
      <c r="BL457" s="17"/>
      <c r="BM457" s="17"/>
      <c r="BN457" s="16"/>
      <c r="BP457" s="2"/>
    </row>
    <row r="458" spans="9:68" x14ac:dyDescent="0.2">
      <c r="I458" s="11"/>
      <c r="J458" s="10"/>
      <c r="K458" s="6"/>
      <c r="L458" s="10"/>
      <c r="M458" s="10"/>
      <c r="N458" s="10"/>
      <c r="O458" s="10"/>
      <c r="P458" s="10"/>
      <c r="Q458" s="10"/>
      <c r="R458" s="10"/>
      <c r="S458" s="10"/>
      <c r="T458" s="14"/>
      <c r="U458" s="6"/>
      <c r="V458" s="14"/>
      <c r="W458" s="6"/>
      <c r="X458" s="14"/>
      <c r="Y458" s="6"/>
      <c r="Z458" s="14"/>
      <c r="AA458" s="9"/>
      <c r="AB458" s="7"/>
      <c r="AC458" s="6"/>
      <c r="AD458" s="13"/>
      <c r="AE458" s="8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10"/>
      <c r="AW458" s="13"/>
      <c r="AY458" s="17"/>
      <c r="AZ458" s="12"/>
      <c r="BA458" s="12"/>
      <c r="BB458" s="12"/>
      <c r="BC458" s="12"/>
      <c r="BD458" s="12"/>
      <c r="BE458" s="12"/>
      <c r="BF458" s="18"/>
      <c r="BG458" s="18"/>
      <c r="BH458" s="18"/>
      <c r="BI458" s="15"/>
      <c r="BJ458" s="19"/>
      <c r="BK458" s="18"/>
      <c r="BL458" s="17"/>
      <c r="BM458" s="17"/>
      <c r="BN458" s="16"/>
      <c r="BP458" s="2"/>
    </row>
    <row r="459" spans="9:68" x14ac:dyDescent="0.2">
      <c r="I459" s="11"/>
      <c r="J459" s="10"/>
      <c r="K459" s="6"/>
      <c r="L459" s="10"/>
      <c r="M459" s="10"/>
      <c r="N459" s="10"/>
      <c r="O459" s="10"/>
      <c r="P459" s="10"/>
      <c r="Q459" s="10"/>
      <c r="R459" s="10"/>
      <c r="S459" s="10"/>
      <c r="T459" s="14"/>
      <c r="U459" s="6"/>
      <c r="V459" s="14"/>
      <c r="W459" s="6"/>
      <c r="X459" s="14"/>
      <c r="Y459" s="6"/>
      <c r="Z459" s="14"/>
      <c r="AA459" s="9"/>
      <c r="AB459" s="7"/>
      <c r="AC459" s="6"/>
      <c r="AD459" s="13"/>
      <c r="AE459" s="8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10"/>
      <c r="AW459" s="13"/>
      <c r="AY459" s="17"/>
      <c r="AZ459" s="12"/>
      <c r="BA459" s="12"/>
      <c r="BB459" s="12"/>
      <c r="BC459" s="12"/>
      <c r="BD459" s="12"/>
      <c r="BE459" s="12"/>
      <c r="BF459" s="18"/>
      <c r="BG459" s="18"/>
      <c r="BH459" s="18"/>
      <c r="BI459" s="15"/>
      <c r="BJ459" s="19"/>
      <c r="BK459" s="18"/>
      <c r="BL459" s="17"/>
      <c r="BM459" s="17"/>
      <c r="BN459" s="16"/>
      <c r="BP459" s="2"/>
    </row>
    <row r="460" spans="9:68" x14ac:dyDescent="0.2">
      <c r="I460" s="11"/>
      <c r="J460" s="10"/>
      <c r="K460" s="6"/>
      <c r="L460" s="10"/>
      <c r="M460" s="10"/>
      <c r="N460" s="10"/>
      <c r="O460" s="10"/>
      <c r="P460" s="10"/>
      <c r="Q460" s="10"/>
      <c r="R460" s="10"/>
      <c r="S460" s="10"/>
      <c r="T460" s="14"/>
      <c r="U460" s="6"/>
      <c r="V460" s="14"/>
      <c r="W460" s="6"/>
      <c r="X460" s="14"/>
      <c r="Y460" s="6"/>
      <c r="Z460" s="14"/>
      <c r="AA460" s="9"/>
      <c r="AB460" s="7"/>
      <c r="AC460" s="6"/>
      <c r="AD460" s="13"/>
      <c r="AE460" s="8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10"/>
      <c r="AW460" s="13"/>
      <c r="AY460" s="17"/>
      <c r="AZ460" s="12"/>
      <c r="BA460" s="12"/>
      <c r="BB460" s="12"/>
      <c r="BC460" s="12"/>
      <c r="BD460" s="12"/>
      <c r="BE460" s="12"/>
      <c r="BF460" s="18"/>
      <c r="BG460" s="18"/>
      <c r="BH460" s="18"/>
      <c r="BI460" s="15"/>
      <c r="BJ460" s="19"/>
      <c r="BK460" s="18"/>
      <c r="BL460" s="17"/>
      <c r="BM460" s="17"/>
      <c r="BN460" s="16"/>
      <c r="BP460" s="2"/>
    </row>
    <row r="461" spans="9:68" x14ac:dyDescent="0.2">
      <c r="I461" s="11"/>
      <c r="J461" s="10"/>
      <c r="K461" s="6"/>
      <c r="L461" s="10"/>
      <c r="M461" s="10"/>
      <c r="N461" s="10"/>
      <c r="O461" s="10"/>
      <c r="P461" s="10"/>
      <c r="Q461" s="10"/>
      <c r="R461" s="10"/>
      <c r="S461" s="10"/>
      <c r="T461" s="14"/>
      <c r="U461" s="6"/>
      <c r="V461" s="14"/>
      <c r="W461" s="6"/>
      <c r="X461" s="14"/>
      <c r="Y461" s="6"/>
      <c r="Z461" s="14"/>
      <c r="AA461" s="9"/>
      <c r="AB461" s="7"/>
      <c r="AC461" s="6"/>
      <c r="AD461" s="13"/>
      <c r="AE461" s="8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10"/>
      <c r="AW461" s="13"/>
      <c r="AY461" s="17"/>
      <c r="AZ461" s="12"/>
      <c r="BA461" s="12"/>
      <c r="BB461" s="12"/>
      <c r="BC461" s="12"/>
      <c r="BD461" s="12"/>
      <c r="BE461" s="12"/>
      <c r="BF461" s="18"/>
      <c r="BG461" s="18"/>
      <c r="BH461" s="18"/>
      <c r="BI461" s="15"/>
      <c r="BJ461" s="19"/>
      <c r="BK461" s="18"/>
      <c r="BL461" s="17"/>
      <c r="BM461" s="17"/>
      <c r="BN461" s="16"/>
      <c r="BP461" s="2"/>
    </row>
    <row r="462" spans="9:68" x14ac:dyDescent="0.2">
      <c r="I462" s="11"/>
      <c r="J462" s="10"/>
      <c r="K462" s="6"/>
      <c r="L462" s="10"/>
      <c r="M462" s="10"/>
      <c r="N462" s="10"/>
      <c r="O462" s="10"/>
      <c r="P462" s="10"/>
      <c r="Q462" s="10"/>
      <c r="R462" s="10"/>
      <c r="S462" s="10"/>
      <c r="T462" s="14"/>
      <c r="U462" s="6"/>
      <c r="V462" s="14"/>
      <c r="W462" s="6"/>
      <c r="X462" s="14"/>
      <c r="Y462" s="6"/>
      <c r="Z462" s="14"/>
      <c r="AA462" s="9"/>
      <c r="AB462" s="7"/>
      <c r="AC462" s="6"/>
      <c r="AD462" s="13"/>
      <c r="AE462" s="8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10"/>
      <c r="AW462" s="13"/>
      <c r="AY462" s="17"/>
      <c r="AZ462" s="12"/>
      <c r="BA462" s="12"/>
      <c r="BB462" s="12"/>
      <c r="BC462" s="12"/>
      <c r="BD462" s="12"/>
      <c r="BE462" s="12"/>
      <c r="BF462" s="18"/>
      <c r="BG462" s="18"/>
      <c r="BH462" s="18"/>
      <c r="BI462" s="15"/>
      <c r="BJ462" s="19"/>
      <c r="BK462" s="18"/>
      <c r="BL462" s="17"/>
      <c r="BM462" s="17"/>
      <c r="BN462" s="16"/>
      <c r="BP462" s="2"/>
    </row>
    <row r="463" spans="9:68" x14ac:dyDescent="0.2">
      <c r="I463" s="11"/>
      <c r="J463" s="10"/>
      <c r="K463" s="6"/>
      <c r="L463" s="10"/>
      <c r="M463" s="10"/>
      <c r="N463" s="10"/>
      <c r="O463" s="10"/>
      <c r="P463" s="10"/>
      <c r="Q463" s="10"/>
      <c r="R463" s="10"/>
      <c r="S463" s="10"/>
      <c r="T463" s="14"/>
      <c r="U463" s="6"/>
      <c r="V463" s="14"/>
      <c r="W463" s="6"/>
      <c r="X463" s="14"/>
      <c r="Y463" s="6"/>
      <c r="Z463" s="14"/>
      <c r="AA463" s="9"/>
      <c r="AB463" s="7"/>
      <c r="AC463" s="6"/>
      <c r="AD463" s="13"/>
      <c r="AE463" s="8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10"/>
      <c r="AW463" s="13"/>
      <c r="AY463" s="17"/>
      <c r="AZ463" s="12"/>
      <c r="BA463" s="12"/>
      <c r="BB463" s="12"/>
      <c r="BC463" s="12"/>
      <c r="BD463" s="12"/>
      <c r="BE463" s="12"/>
      <c r="BF463" s="18"/>
      <c r="BG463" s="18"/>
      <c r="BH463" s="18"/>
      <c r="BI463" s="15"/>
      <c r="BJ463" s="19"/>
      <c r="BK463" s="18"/>
      <c r="BL463" s="17"/>
      <c r="BM463" s="17"/>
      <c r="BN463" s="16"/>
      <c r="BP463" s="2"/>
    </row>
    <row r="464" spans="9:68" x14ac:dyDescent="0.2">
      <c r="I464" s="11"/>
      <c r="J464" s="10"/>
      <c r="K464" s="6"/>
      <c r="L464" s="10"/>
      <c r="M464" s="10"/>
      <c r="N464" s="10"/>
      <c r="O464" s="10"/>
      <c r="P464" s="10"/>
      <c r="Q464" s="10"/>
      <c r="R464" s="10"/>
      <c r="S464" s="10"/>
      <c r="T464" s="14"/>
      <c r="U464" s="6"/>
      <c r="V464" s="14"/>
      <c r="W464" s="6"/>
      <c r="X464" s="14"/>
      <c r="Y464" s="6"/>
      <c r="Z464" s="14"/>
      <c r="AA464" s="9"/>
      <c r="AB464" s="7"/>
      <c r="AC464" s="6"/>
      <c r="AD464" s="13"/>
      <c r="AE464" s="8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10"/>
      <c r="AW464" s="13"/>
      <c r="AY464" s="17"/>
      <c r="AZ464" s="12"/>
      <c r="BA464" s="12"/>
      <c r="BB464" s="12"/>
      <c r="BC464" s="12"/>
      <c r="BD464" s="12"/>
      <c r="BE464" s="12"/>
      <c r="BF464" s="18"/>
      <c r="BG464" s="18"/>
      <c r="BH464" s="18"/>
      <c r="BI464" s="15"/>
      <c r="BJ464" s="19"/>
      <c r="BK464" s="18"/>
      <c r="BL464" s="17"/>
      <c r="BM464" s="17"/>
      <c r="BN464" s="16"/>
      <c r="BP464" s="2"/>
    </row>
    <row r="465" spans="9:68" x14ac:dyDescent="0.2">
      <c r="I465" s="11"/>
      <c r="J465" s="10"/>
      <c r="K465" s="6"/>
      <c r="L465" s="10"/>
      <c r="M465" s="10"/>
      <c r="N465" s="10"/>
      <c r="O465" s="10"/>
      <c r="P465" s="10"/>
      <c r="Q465" s="10"/>
      <c r="R465" s="10"/>
      <c r="S465" s="10"/>
      <c r="T465" s="14"/>
      <c r="U465" s="6"/>
      <c r="V465" s="14"/>
      <c r="W465" s="6"/>
      <c r="X465" s="14"/>
      <c r="Y465" s="6"/>
      <c r="Z465" s="14"/>
      <c r="AA465" s="9"/>
      <c r="AB465" s="7"/>
      <c r="AC465" s="6"/>
      <c r="AD465" s="13"/>
      <c r="AE465" s="8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10"/>
      <c r="AW465" s="13"/>
      <c r="AY465" s="17"/>
      <c r="AZ465" s="12"/>
      <c r="BA465" s="12"/>
      <c r="BB465" s="12"/>
      <c r="BC465" s="12"/>
      <c r="BD465" s="12"/>
      <c r="BE465" s="12"/>
      <c r="BF465" s="18"/>
      <c r="BG465" s="18"/>
      <c r="BH465" s="18"/>
      <c r="BI465" s="15"/>
      <c r="BJ465" s="19"/>
      <c r="BK465" s="18"/>
      <c r="BL465" s="17"/>
      <c r="BM465" s="17"/>
      <c r="BN465" s="16"/>
      <c r="BP465" s="2"/>
    </row>
    <row r="466" spans="9:68" x14ac:dyDescent="0.2">
      <c r="I466" s="11"/>
      <c r="J466" s="10"/>
      <c r="K466" s="6"/>
      <c r="L466" s="10"/>
      <c r="M466" s="10"/>
      <c r="N466" s="10"/>
      <c r="O466" s="10"/>
      <c r="P466" s="10"/>
      <c r="Q466" s="10"/>
      <c r="R466" s="10"/>
      <c r="S466" s="10"/>
      <c r="T466" s="14"/>
      <c r="U466" s="6"/>
      <c r="V466" s="14"/>
      <c r="W466" s="6"/>
      <c r="X466" s="14"/>
      <c r="Y466" s="6"/>
      <c r="Z466" s="14"/>
      <c r="AA466" s="9"/>
      <c r="AB466" s="7"/>
      <c r="AC466" s="6"/>
      <c r="AD466" s="13"/>
      <c r="AE466" s="8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10"/>
      <c r="AW466" s="13"/>
      <c r="AY466" s="17"/>
      <c r="AZ466" s="12"/>
      <c r="BA466" s="12"/>
      <c r="BB466" s="12"/>
      <c r="BC466" s="12"/>
      <c r="BD466" s="12"/>
      <c r="BE466" s="12"/>
      <c r="BF466" s="18"/>
      <c r="BG466" s="18"/>
      <c r="BH466" s="18"/>
      <c r="BI466" s="15"/>
      <c r="BJ466" s="19"/>
      <c r="BK466" s="18"/>
      <c r="BL466" s="17"/>
      <c r="BM466" s="17"/>
      <c r="BN466" s="16"/>
      <c r="BP466" s="2"/>
    </row>
    <row r="467" spans="9:68" x14ac:dyDescent="0.2">
      <c r="I467" s="11"/>
      <c r="J467" s="10"/>
      <c r="K467" s="6"/>
      <c r="L467" s="10"/>
      <c r="M467" s="10"/>
      <c r="N467" s="10"/>
      <c r="O467" s="10"/>
      <c r="P467" s="10"/>
      <c r="Q467" s="10"/>
      <c r="R467" s="10"/>
      <c r="S467" s="10"/>
      <c r="T467" s="14"/>
      <c r="U467" s="6"/>
      <c r="V467" s="14"/>
      <c r="W467" s="6"/>
      <c r="X467" s="14"/>
      <c r="Y467" s="6"/>
      <c r="Z467" s="14"/>
      <c r="AA467" s="9"/>
      <c r="AB467" s="7"/>
      <c r="AC467" s="6"/>
      <c r="AD467" s="13"/>
      <c r="AE467" s="8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10"/>
      <c r="AW467" s="13"/>
      <c r="AY467" s="17"/>
      <c r="AZ467" s="12"/>
      <c r="BA467" s="12"/>
      <c r="BB467" s="12"/>
      <c r="BC467" s="12"/>
      <c r="BD467" s="12"/>
      <c r="BE467" s="12"/>
      <c r="BF467" s="18"/>
      <c r="BG467" s="18"/>
      <c r="BH467" s="18"/>
      <c r="BI467" s="15"/>
      <c r="BJ467" s="19"/>
      <c r="BK467" s="18"/>
      <c r="BL467" s="17"/>
      <c r="BM467" s="17"/>
      <c r="BN467" s="16"/>
      <c r="BP467" s="2"/>
    </row>
    <row r="468" spans="9:68" x14ac:dyDescent="0.2">
      <c r="I468" s="11"/>
      <c r="J468" s="10"/>
      <c r="K468" s="6"/>
      <c r="L468" s="10"/>
      <c r="M468" s="10"/>
      <c r="N468" s="10"/>
      <c r="O468" s="10"/>
      <c r="P468" s="10"/>
      <c r="Q468" s="10"/>
      <c r="R468" s="10"/>
      <c r="S468" s="10"/>
      <c r="T468" s="14"/>
      <c r="U468" s="6"/>
      <c r="V468" s="14"/>
      <c r="W468" s="6"/>
      <c r="X468" s="14"/>
      <c r="Y468" s="6"/>
      <c r="Z468" s="14"/>
      <c r="AA468" s="9"/>
      <c r="AB468" s="7"/>
      <c r="AC468" s="6"/>
      <c r="AD468" s="13"/>
      <c r="AE468" s="8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10"/>
      <c r="AW468" s="13"/>
      <c r="AY468" s="17"/>
      <c r="AZ468" s="12"/>
      <c r="BA468" s="12"/>
      <c r="BB468" s="12"/>
      <c r="BC468" s="12"/>
      <c r="BD468" s="12"/>
      <c r="BE468" s="12"/>
      <c r="BF468" s="18"/>
      <c r="BG468" s="18"/>
      <c r="BH468" s="18"/>
      <c r="BI468" s="15"/>
      <c r="BJ468" s="19"/>
      <c r="BK468" s="18"/>
      <c r="BL468" s="17"/>
      <c r="BM468" s="17"/>
      <c r="BN468" s="16"/>
      <c r="BP468" s="2"/>
    </row>
    <row r="469" spans="9:68" x14ac:dyDescent="0.2">
      <c r="I469" s="11"/>
      <c r="J469" s="10"/>
      <c r="K469" s="6"/>
      <c r="L469" s="10"/>
      <c r="M469" s="10"/>
      <c r="N469" s="10"/>
      <c r="O469" s="10"/>
      <c r="P469" s="10"/>
      <c r="Q469" s="10"/>
      <c r="R469" s="10"/>
      <c r="S469" s="10"/>
      <c r="T469" s="14"/>
      <c r="U469" s="6"/>
      <c r="V469" s="14"/>
      <c r="W469" s="6"/>
      <c r="X469" s="14"/>
      <c r="Y469" s="6"/>
      <c r="Z469" s="14"/>
      <c r="AA469" s="9"/>
      <c r="AB469" s="7"/>
      <c r="AC469" s="6"/>
      <c r="AD469" s="13"/>
      <c r="AE469" s="8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10"/>
      <c r="AW469" s="13"/>
      <c r="AY469" s="17"/>
      <c r="AZ469" s="12"/>
      <c r="BA469" s="12"/>
      <c r="BB469" s="12"/>
      <c r="BC469" s="12"/>
      <c r="BD469" s="12"/>
      <c r="BE469" s="12"/>
      <c r="BF469" s="18"/>
      <c r="BG469" s="18"/>
      <c r="BH469" s="18"/>
      <c r="BI469" s="15"/>
      <c r="BJ469" s="19"/>
      <c r="BK469" s="18"/>
      <c r="BL469" s="17"/>
      <c r="BM469" s="17"/>
      <c r="BN469" s="16"/>
      <c r="BP469" s="2"/>
    </row>
    <row r="470" spans="9:68" x14ac:dyDescent="0.2">
      <c r="I470" s="11"/>
      <c r="J470" s="10"/>
      <c r="K470" s="6"/>
      <c r="L470" s="10"/>
      <c r="M470" s="10"/>
      <c r="N470" s="10"/>
      <c r="O470" s="10"/>
      <c r="P470" s="10"/>
      <c r="Q470" s="10"/>
      <c r="R470" s="10"/>
      <c r="S470" s="10"/>
      <c r="T470" s="14"/>
      <c r="U470" s="6"/>
      <c r="V470" s="14"/>
      <c r="W470" s="6"/>
      <c r="X470" s="14"/>
      <c r="Y470" s="6"/>
      <c r="Z470" s="14"/>
      <c r="AA470" s="9"/>
      <c r="AB470" s="7"/>
      <c r="AC470" s="6"/>
      <c r="AD470" s="13"/>
      <c r="AE470" s="8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10"/>
      <c r="AW470" s="13"/>
      <c r="AY470" s="17"/>
      <c r="AZ470" s="12"/>
      <c r="BA470" s="12"/>
      <c r="BB470" s="12"/>
      <c r="BC470" s="12"/>
      <c r="BD470" s="12"/>
      <c r="BE470" s="12"/>
      <c r="BF470" s="18"/>
      <c r="BG470" s="18"/>
      <c r="BH470" s="18"/>
      <c r="BI470" s="15"/>
      <c r="BJ470" s="19"/>
      <c r="BK470" s="18"/>
      <c r="BL470" s="17"/>
      <c r="BM470" s="17"/>
      <c r="BN470" s="16"/>
      <c r="BP470" s="2"/>
    </row>
    <row r="471" spans="9:68" x14ac:dyDescent="0.2">
      <c r="I471" s="11"/>
      <c r="J471" s="10"/>
      <c r="K471" s="6"/>
      <c r="L471" s="10"/>
      <c r="M471" s="10"/>
      <c r="N471" s="10"/>
      <c r="O471" s="10"/>
      <c r="P471" s="10"/>
      <c r="Q471" s="10"/>
      <c r="R471" s="10"/>
      <c r="S471" s="10"/>
      <c r="T471" s="14"/>
      <c r="U471" s="6"/>
      <c r="V471" s="14"/>
      <c r="W471" s="6"/>
      <c r="X471" s="14"/>
      <c r="Y471" s="6"/>
      <c r="Z471" s="14"/>
      <c r="AA471" s="9"/>
      <c r="AB471" s="7"/>
      <c r="AC471" s="6"/>
      <c r="AD471" s="13"/>
      <c r="AE471" s="8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10"/>
      <c r="AW471" s="13"/>
      <c r="AY471" s="17"/>
      <c r="AZ471" s="12"/>
      <c r="BA471" s="12"/>
      <c r="BB471" s="12"/>
      <c r="BC471" s="12"/>
      <c r="BD471" s="12"/>
      <c r="BE471" s="12"/>
      <c r="BF471" s="18"/>
      <c r="BG471" s="18"/>
      <c r="BH471" s="18"/>
      <c r="BI471" s="15"/>
      <c r="BJ471" s="19"/>
      <c r="BK471" s="18"/>
      <c r="BL471" s="17"/>
      <c r="BM471" s="17"/>
      <c r="BN471" s="16"/>
      <c r="BP471" s="2"/>
    </row>
    <row r="472" spans="9:68" x14ac:dyDescent="0.2">
      <c r="I472" s="11"/>
      <c r="J472" s="10"/>
      <c r="K472" s="6"/>
      <c r="L472" s="10"/>
      <c r="M472" s="10"/>
      <c r="N472" s="10"/>
      <c r="O472" s="10"/>
      <c r="P472" s="10"/>
      <c r="Q472" s="10"/>
      <c r="R472" s="10"/>
      <c r="S472" s="10"/>
      <c r="T472" s="14"/>
      <c r="U472" s="6"/>
      <c r="V472" s="14"/>
      <c r="W472" s="6"/>
      <c r="X472" s="14"/>
      <c r="Y472" s="6"/>
      <c r="Z472" s="14"/>
      <c r="AA472" s="9"/>
      <c r="AB472" s="7"/>
      <c r="AC472" s="6"/>
      <c r="AD472" s="13"/>
      <c r="AE472" s="8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10"/>
      <c r="AW472" s="13"/>
      <c r="AY472" s="17"/>
      <c r="AZ472" s="12"/>
      <c r="BA472" s="12"/>
      <c r="BB472" s="12"/>
      <c r="BC472" s="12"/>
      <c r="BD472" s="12"/>
      <c r="BE472" s="12"/>
      <c r="BF472" s="18"/>
      <c r="BG472" s="18"/>
      <c r="BH472" s="18"/>
      <c r="BI472" s="15"/>
      <c r="BJ472" s="19"/>
      <c r="BK472" s="18"/>
      <c r="BL472" s="17"/>
      <c r="BM472" s="17"/>
      <c r="BN472" s="16"/>
      <c r="BP472" s="2"/>
    </row>
    <row r="473" spans="9:68" x14ac:dyDescent="0.2">
      <c r="I473" s="11"/>
      <c r="J473" s="10"/>
      <c r="K473" s="6"/>
      <c r="L473" s="10"/>
      <c r="M473" s="10"/>
      <c r="N473" s="10"/>
      <c r="O473" s="10"/>
      <c r="P473" s="10"/>
      <c r="Q473" s="10"/>
      <c r="R473" s="10"/>
      <c r="S473" s="10"/>
      <c r="T473" s="14"/>
      <c r="U473" s="6"/>
      <c r="V473" s="14"/>
      <c r="W473" s="6"/>
      <c r="X473" s="14"/>
      <c r="Y473" s="6"/>
      <c r="Z473" s="14"/>
      <c r="AA473" s="9"/>
      <c r="AB473" s="7"/>
      <c r="AC473" s="6"/>
      <c r="AD473" s="13"/>
      <c r="AE473" s="8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10"/>
      <c r="AW473" s="13"/>
      <c r="AY473" s="17"/>
      <c r="AZ473" s="12"/>
      <c r="BA473" s="12"/>
      <c r="BB473" s="12"/>
      <c r="BC473" s="12"/>
      <c r="BD473" s="12"/>
      <c r="BE473" s="12"/>
      <c r="BF473" s="18"/>
      <c r="BG473" s="18"/>
      <c r="BH473" s="18"/>
      <c r="BI473" s="15"/>
      <c r="BJ473" s="19"/>
      <c r="BK473" s="18"/>
      <c r="BL473" s="17"/>
      <c r="BM473" s="17"/>
      <c r="BN473" s="16"/>
      <c r="BP473" s="2"/>
    </row>
    <row r="474" spans="9:68" x14ac:dyDescent="0.2">
      <c r="I474" s="11"/>
      <c r="J474" s="10"/>
      <c r="K474" s="6"/>
      <c r="L474" s="10"/>
      <c r="M474" s="10"/>
      <c r="N474" s="10"/>
      <c r="O474" s="10"/>
      <c r="P474" s="10"/>
      <c r="Q474" s="10"/>
      <c r="R474" s="10"/>
      <c r="S474" s="10"/>
      <c r="T474" s="14"/>
      <c r="U474" s="6"/>
      <c r="V474" s="14"/>
      <c r="W474" s="6"/>
      <c r="X474" s="14"/>
      <c r="Y474" s="6"/>
      <c r="Z474" s="14"/>
      <c r="AA474" s="9"/>
      <c r="AB474" s="7"/>
      <c r="AC474" s="6"/>
      <c r="AD474" s="13"/>
      <c r="AE474" s="8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10"/>
      <c r="AW474" s="13"/>
      <c r="AY474" s="17"/>
      <c r="AZ474" s="12"/>
      <c r="BA474" s="12"/>
      <c r="BB474" s="12"/>
      <c r="BC474" s="12"/>
      <c r="BD474" s="12"/>
      <c r="BE474" s="12"/>
      <c r="BF474" s="18"/>
      <c r="BG474" s="18"/>
      <c r="BH474" s="18"/>
      <c r="BI474" s="15"/>
      <c r="BJ474" s="19"/>
      <c r="BK474" s="18"/>
      <c r="BL474" s="17"/>
      <c r="BM474" s="17"/>
      <c r="BN474" s="16"/>
      <c r="BP474" s="2"/>
    </row>
    <row r="475" spans="9:68" x14ac:dyDescent="0.2">
      <c r="I475" s="11"/>
      <c r="J475" s="10"/>
      <c r="K475" s="6"/>
      <c r="L475" s="10"/>
      <c r="M475" s="10"/>
      <c r="N475" s="10"/>
      <c r="O475" s="10"/>
      <c r="P475" s="10"/>
      <c r="Q475" s="10"/>
      <c r="R475" s="10"/>
      <c r="S475" s="10"/>
      <c r="T475" s="14"/>
      <c r="U475" s="6"/>
      <c r="V475" s="14"/>
      <c r="W475" s="6"/>
      <c r="X475" s="14"/>
      <c r="Y475" s="6"/>
      <c r="Z475" s="14"/>
      <c r="AA475" s="9"/>
      <c r="AB475" s="7"/>
      <c r="AC475" s="6"/>
      <c r="AD475" s="13"/>
      <c r="AE475" s="8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10"/>
      <c r="AW475" s="13"/>
      <c r="AY475" s="17"/>
      <c r="AZ475" s="12"/>
      <c r="BA475" s="12"/>
      <c r="BB475" s="12"/>
      <c r="BC475" s="12"/>
      <c r="BD475" s="12"/>
      <c r="BE475" s="12"/>
      <c r="BF475" s="18"/>
      <c r="BG475" s="18"/>
      <c r="BH475" s="18"/>
      <c r="BI475" s="15"/>
      <c r="BJ475" s="19"/>
      <c r="BK475" s="18"/>
      <c r="BL475" s="17"/>
      <c r="BM475" s="17"/>
      <c r="BN475" s="16"/>
      <c r="BP475" s="2"/>
    </row>
    <row r="476" spans="9:68" x14ac:dyDescent="0.2">
      <c r="I476" s="11"/>
      <c r="J476" s="10"/>
      <c r="K476" s="6"/>
      <c r="L476" s="10"/>
      <c r="M476" s="10"/>
      <c r="N476" s="10"/>
      <c r="O476" s="10"/>
      <c r="P476" s="10"/>
      <c r="Q476" s="10"/>
      <c r="R476" s="10"/>
      <c r="S476" s="10"/>
      <c r="T476" s="14"/>
      <c r="U476" s="6"/>
      <c r="V476" s="14"/>
      <c r="W476" s="6"/>
      <c r="X476" s="14"/>
      <c r="Y476" s="6"/>
      <c r="Z476" s="14"/>
      <c r="AA476" s="9"/>
      <c r="AB476" s="7"/>
      <c r="AC476" s="6"/>
      <c r="AD476" s="13"/>
      <c r="AE476" s="8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10"/>
      <c r="AW476" s="13"/>
      <c r="AY476" s="17"/>
      <c r="AZ476" s="12"/>
      <c r="BA476" s="12"/>
      <c r="BB476" s="12"/>
      <c r="BC476" s="12"/>
      <c r="BD476" s="12"/>
      <c r="BE476" s="12"/>
      <c r="BF476" s="18"/>
      <c r="BG476" s="18"/>
      <c r="BH476" s="18"/>
      <c r="BI476" s="15"/>
      <c r="BJ476" s="19"/>
      <c r="BK476" s="18"/>
      <c r="BL476" s="17"/>
      <c r="BM476" s="17"/>
      <c r="BN476" s="16"/>
      <c r="BP476" s="2"/>
    </row>
    <row r="477" spans="9:68" x14ac:dyDescent="0.2">
      <c r="I477" s="11"/>
      <c r="J477" s="10"/>
      <c r="K477" s="6"/>
      <c r="L477" s="10"/>
      <c r="M477" s="10"/>
      <c r="N477" s="10"/>
      <c r="O477" s="10"/>
      <c r="P477" s="10"/>
      <c r="Q477" s="10"/>
      <c r="R477" s="10"/>
      <c r="S477" s="10"/>
      <c r="T477" s="14"/>
      <c r="U477" s="6"/>
      <c r="V477" s="14"/>
      <c r="W477" s="6"/>
      <c r="X477" s="14"/>
      <c r="Y477" s="6"/>
      <c r="Z477" s="14"/>
      <c r="AA477" s="9"/>
      <c r="AB477" s="7"/>
      <c r="AC477" s="6"/>
      <c r="AD477" s="13"/>
      <c r="AE477" s="8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10"/>
      <c r="AW477" s="13"/>
      <c r="AY477" s="17"/>
      <c r="AZ477" s="12"/>
      <c r="BA477" s="12"/>
      <c r="BB477" s="12"/>
      <c r="BC477" s="12"/>
      <c r="BD477" s="12"/>
      <c r="BE477" s="12"/>
      <c r="BF477" s="18"/>
      <c r="BG477" s="18"/>
      <c r="BH477" s="18"/>
      <c r="BI477" s="15"/>
      <c r="BJ477" s="19"/>
      <c r="BK477" s="18"/>
      <c r="BL477" s="17"/>
      <c r="BM477" s="17"/>
      <c r="BN477" s="16"/>
      <c r="BP477" s="2"/>
    </row>
    <row r="478" spans="9:68" x14ac:dyDescent="0.2">
      <c r="I478" s="11"/>
      <c r="J478" s="10"/>
      <c r="K478" s="6"/>
      <c r="L478" s="10"/>
      <c r="M478" s="10"/>
      <c r="N478" s="10"/>
      <c r="O478" s="10"/>
      <c r="P478" s="10"/>
      <c r="Q478" s="10"/>
      <c r="R478" s="10"/>
      <c r="S478" s="10"/>
      <c r="T478" s="14"/>
      <c r="U478" s="6"/>
      <c r="V478" s="14"/>
      <c r="W478" s="6"/>
      <c r="X478" s="14"/>
      <c r="Y478" s="6"/>
      <c r="Z478" s="14"/>
      <c r="AA478" s="9"/>
      <c r="AB478" s="7"/>
      <c r="AC478" s="6"/>
      <c r="AD478" s="13"/>
      <c r="AE478" s="8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10"/>
      <c r="AW478" s="13"/>
      <c r="AY478" s="17"/>
      <c r="AZ478" s="12"/>
      <c r="BA478" s="12"/>
      <c r="BB478" s="12"/>
      <c r="BC478" s="12"/>
      <c r="BD478" s="12"/>
      <c r="BE478" s="12"/>
      <c r="BF478" s="18"/>
      <c r="BG478" s="18"/>
      <c r="BH478" s="18"/>
      <c r="BI478" s="15"/>
      <c r="BJ478" s="19"/>
      <c r="BK478" s="18"/>
      <c r="BL478" s="17"/>
      <c r="BM478" s="17"/>
      <c r="BN478" s="16"/>
      <c r="BP478" s="2"/>
    </row>
    <row r="479" spans="9:68" x14ac:dyDescent="0.2">
      <c r="I479" s="11"/>
      <c r="J479" s="10"/>
      <c r="K479" s="6"/>
      <c r="L479" s="10"/>
      <c r="M479" s="10"/>
      <c r="N479" s="10"/>
      <c r="O479" s="10"/>
      <c r="P479" s="10"/>
      <c r="Q479" s="10"/>
      <c r="R479" s="10"/>
      <c r="S479" s="10"/>
      <c r="T479" s="14"/>
      <c r="U479" s="6"/>
      <c r="V479" s="14"/>
      <c r="W479" s="6"/>
      <c r="X479" s="14"/>
      <c r="Y479" s="6"/>
      <c r="Z479" s="14"/>
      <c r="AA479" s="9"/>
      <c r="AB479" s="7"/>
      <c r="AC479" s="6"/>
      <c r="AD479" s="13"/>
      <c r="AE479" s="8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10"/>
      <c r="AW479" s="13"/>
      <c r="AY479" s="17"/>
      <c r="AZ479" s="12"/>
      <c r="BA479" s="12"/>
      <c r="BB479" s="12"/>
      <c r="BC479" s="12"/>
      <c r="BD479" s="12"/>
      <c r="BE479" s="12"/>
      <c r="BF479" s="18"/>
      <c r="BG479" s="18"/>
      <c r="BH479" s="18"/>
      <c r="BI479" s="15"/>
      <c r="BJ479" s="19"/>
      <c r="BK479" s="18"/>
      <c r="BL479" s="17"/>
      <c r="BM479" s="17"/>
      <c r="BN479" s="16"/>
      <c r="BP479" s="2"/>
    </row>
    <row r="480" spans="9:68" x14ac:dyDescent="0.2">
      <c r="I480" s="11"/>
      <c r="J480" s="10"/>
      <c r="K480" s="6"/>
      <c r="L480" s="10"/>
      <c r="M480" s="10"/>
      <c r="N480" s="10"/>
      <c r="O480" s="10"/>
      <c r="P480" s="10"/>
      <c r="Q480" s="10"/>
      <c r="R480" s="10"/>
      <c r="S480" s="10"/>
      <c r="T480" s="14"/>
      <c r="U480" s="6"/>
      <c r="V480" s="14"/>
      <c r="W480" s="6"/>
      <c r="X480" s="14"/>
      <c r="Y480" s="6"/>
      <c r="Z480" s="14"/>
      <c r="AA480" s="9"/>
      <c r="AB480" s="7"/>
      <c r="AC480" s="6"/>
      <c r="AD480" s="13"/>
      <c r="AE480" s="8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10"/>
      <c r="AW480" s="13"/>
      <c r="AY480" s="17"/>
      <c r="AZ480" s="12"/>
      <c r="BA480" s="12"/>
      <c r="BB480" s="12"/>
      <c r="BC480" s="12"/>
      <c r="BD480" s="12"/>
      <c r="BE480" s="12"/>
      <c r="BF480" s="18"/>
      <c r="BG480" s="18"/>
      <c r="BH480" s="18"/>
      <c r="BI480" s="15"/>
      <c r="BJ480" s="19"/>
      <c r="BK480" s="18"/>
      <c r="BL480" s="17"/>
      <c r="BM480" s="17"/>
      <c r="BN480" s="16"/>
      <c r="BP480" s="2"/>
    </row>
    <row r="481" spans="9:68" x14ac:dyDescent="0.2">
      <c r="I481" s="11"/>
      <c r="J481" s="10"/>
      <c r="K481" s="6"/>
      <c r="L481" s="10"/>
      <c r="M481" s="10"/>
      <c r="N481" s="10"/>
      <c r="O481" s="10"/>
      <c r="P481" s="10"/>
      <c r="Q481" s="10"/>
      <c r="R481" s="10"/>
      <c r="S481" s="10"/>
      <c r="T481" s="14"/>
      <c r="U481" s="6"/>
      <c r="V481" s="14"/>
      <c r="W481" s="6"/>
      <c r="X481" s="14"/>
      <c r="Y481" s="6"/>
      <c r="Z481" s="14"/>
      <c r="AA481" s="9"/>
      <c r="AB481" s="7"/>
      <c r="AC481" s="6"/>
      <c r="AD481" s="13"/>
      <c r="AE481" s="8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10"/>
      <c r="AW481" s="13"/>
      <c r="AY481" s="17"/>
      <c r="AZ481" s="12"/>
      <c r="BA481" s="12"/>
      <c r="BB481" s="12"/>
      <c r="BC481" s="12"/>
      <c r="BD481" s="12"/>
      <c r="BE481" s="12"/>
      <c r="BF481" s="18"/>
      <c r="BG481" s="18"/>
      <c r="BH481" s="18"/>
      <c r="BI481" s="15"/>
      <c r="BJ481" s="19"/>
      <c r="BK481" s="18"/>
      <c r="BL481" s="17"/>
      <c r="BM481" s="17"/>
      <c r="BN481" s="16"/>
      <c r="BP481" s="2"/>
    </row>
    <row r="482" spans="9:68" x14ac:dyDescent="0.2">
      <c r="I482" s="11"/>
      <c r="J482" s="10"/>
      <c r="K482" s="6"/>
      <c r="L482" s="10"/>
      <c r="M482" s="10"/>
      <c r="N482" s="10"/>
      <c r="O482" s="10"/>
      <c r="P482" s="10"/>
      <c r="Q482" s="10"/>
      <c r="R482" s="10"/>
      <c r="S482" s="10"/>
      <c r="T482" s="14"/>
      <c r="U482" s="6"/>
      <c r="V482" s="14"/>
      <c r="W482" s="6"/>
      <c r="X482" s="14"/>
      <c r="Y482" s="6"/>
      <c r="Z482" s="14"/>
      <c r="AA482" s="9"/>
      <c r="AB482" s="7"/>
      <c r="AC482" s="6"/>
      <c r="AD482" s="13"/>
      <c r="AE482" s="8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10"/>
      <c r="AW482" s="13"/>
      <c r="AY482" s="17"/>
      <c r="AZ482" s="12"/>
      <c r="BA482" s="12"/>
      <c r="BB482" s="12"/>
      <c r="BC482" s="12"/>
      <c r="BD482" s="12"/>
      <c r="BE482" s="12"/>
      <c r="BF482" s="18"/>
      <c r="BG482" s="18"/>
      <c r="BH482" s="18"/>
      <c r="BI482" s="15"/>
      <c r="BJ482" s="19"/>
      <c r="BK482" s="18"/>
      <c r="BL482" s="17"/>
      <c r="BM482" s="17"/>
      <c r="BN482" s="16"/>
      <c r="BP482" s="2"/>
    </row>
    <row r="483" spans="9:68" x14ac:dyDescent="0.2">
      <c r="I483" s="11"/>
      <c r="J483" s="10"/>
      <c r="K483" s="6"/>
      <c r="L483" s="10"/>
      <c r="M483" s="10"/>
      <c r="N483" s="10"/>
      <c r="O483" s="10"/>
      <c r="P483" s="10"/>
      <c r="Q483" s="10"/>
      <c r="R483" s="10"/>
      <c r="S483" s="10"/>
      <c r="T483" s="14"/>
      <c r="U483" s="6"/>
      <c r="V483" s="14"/>
      <c r="W483" s="6"/>
      <c r="X483" s="14"/>
      <c r="Y483" s="6"/>
      <c r="Z483" s="14"/>
      <c r="AA483" s="9"/>
      <c r="AB483" s="7"/>
      <c r="AC483" s="6"/>
      <c r="AD483" s="13"/>
      <c r="AE483" s="8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10"/>
      <c r="AW483" s="13"/>
      <c r="AY483" s="17"/>
      <c r="AZ483" s="12"/>
      <c r="BA483" s="12"/>
      <c r="BB483" s="12"/>
      <c r="BC483" s="12"/>
      <c r="BD483" s="12"/>
      <c r="BE483" s="12"/>
      <c r="BF483" s="18"/>
      <c r="BG483" s="18"/>
      <c r="BH483" s="18"/>
      <c r="BI483" s="15"/>
      <c r="BJ483" s="19"/>
      <c r="BK483" s="18"/>
      <c r="BL483" s="17"/>
      <c r="BM483" s="17"/>
      <c r="BN483" s="16"/>
      <c r="BP483" s="2"/>
    </row>
    <row r="484" spans="9:68" x14ac:dyDescent="0.2">
      <c r="I484" s="11"/>
      <c r="J484" s="10"/>
      <c r="K484" s="6"/>
      <c r="L484" s="10"/>
      <c r="M484" s="10"/>
      <c r="N484" s="10"/>
      <c r="O484" s="10"/>
      <c r="P484" s="10"/>
      <c r="Q484" s="10"/>
      <c r="R484" s="10"/>
      <c r="S484" s="10"/>
      <c r="T484" s="14"/>
      <c r="U484" s="6"/>
      <c r="V484" s="14"/>
      <c r="W484" s="6"/>
      <c r="X484" s="14"/>
      <c r="Y484" s="6"/>
      <c r="Z484" s="14"/>
      <c r="AA484" s="9"/>
      <c r="AB484" s="7"/>
      <c r="AC484" s="6"/>
      <c r="AD484" s="13"/>
      <c r="AE484" s="8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10"/>
      <c r="AW484" s="13"/>
      <c r="AY484" s="17"/>
      <c r="AZ484" s="12"/>
      <c r="BA484" s="12"/>
      <c r="BB484" s="12"/>
      <c r="BC484" s="12"/>
      <c r="BD484" s="12"/>
      <c r="BE484" s="12"/>
      <c r="BF484" s="18"/>
      <c r="BG484" s="18"/>
      <c r="BH484" s="18"/>
      <c r="BI484" s="15"/>
      <c r="BJ484" s="19"/>
      <c r="BK484" s="18"/>
      <c r="BL484" s="17"/>
      <c r="BM484" s="17"/>
      <c r="BN484" s="16"/>
      <c r="BP484" s="2"/>
    </row>
    <row r="485" spans="9:68" x14ac:dyDescent="0.2">
      <c r="I485" s="11"/>
      <c r="J485" s="10"/>
      <c r="K485" s="6"/>
      <c r="L485" s="10"/>
      <c r="M485" s="10"/>
      <c r="N485" s="10"/>
      <c r="O485" s="10"/>
      <c r="P485" s="10"/>
      <c r="Q485" s="10"/>
      <c r="R485" s="10"/>
      <c r="S485" s="10"/>
      <c r="T485" s="14"/>
      <c r="U485" s="6"/>
      <c r="V485" s="14"/>
      <c r="W485" s="6"/>
      <c r="X485" s="14"/>
      <c r="Y485" s="6"/>
      <c r="Z485" s="14"/>
      <c r="AA485" s="9"/>
      <c r="AB485" s="7"/>
      <c r="AC485" s="6"/>
      <c r="AD485" s="13"/>
      <c r="AE485" s="8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10"/>
      <c r="AW485" s="13"/>
      <c r="AY485" s="17"/>
      <c r="AZ485" s="12"/>
      <c r="BA485" s="12"/>
      <c r="BB485" s="12"/>
      <c r="BC485" s="12"/>
      <c r="BD485" s="12"/>
      <c r="BE485" s="12"/>
      <c r="BF485" s="18"/>
      <c r="BG485" s="18"/>
      <c r="BH485" s="18"/>
      <c r="BI485" s="15"/>
      <c r="BJ485" s="19"/>
      <c r="BK485" s="18"/>
      <c r="BL485" s="17"/>
      <c r="BM485" s="17"/>
      <c r="BN485" s="16"/>
      <c r="BP485" s="2"/>
    </row>
    <row r="486" spans="9:68" x14ac:dyDescent="0.2">
      <c r="I486" s="11"/>
      <c r="J486" s="10"/>
      <c r="K486" s="6"/>
      <c r="L486" s="10"/>
      <c r="M486" s="10"/>
      <c r="N486" s="10"/>
      <c r="O486" s="10"/>
      <c r="P486" s="10"/>
      <c r="Q486" s="10"/>
      <c r="R486" s="10"/>
      <c r="S486" s="10"/>
      <c r="T486" s="14"/>
      <c r="U486" s="6"/>
      <c r="V486" s="14"/>
      <c r="W486" s="6"/>
      <c r="X486" s="14"/>
      <c r="Y486" s="6"/>
      <c r="Z486" s="14"/>
      <c r="AA486" s="9"/>
      <c r="AB486" s="7"/>
      <c r="AC486" s="6"/>
      <c r="AD486" s="13"/>
      <c r="AE486" s="8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10"/>
      <c r="AW486" s="13"/>
      <c r="AY486" s="17"/>
      <c r="AZ486" s="12"/>
      <c r="BA486" s="12"/>
      <c r="BB486" s="12"/>
      <c r="BC486" s="12"/>
      <c r="BD486" s="12"/>
      <c r="BE486" s="12"/>
      <c r="BF486" s="18"/>
      <c r="BG486" s="18"/>
      <c r="BH486" s="18"/>
      <c r="BI486" s="15"/>
      <c r="BJ486" s="19"/>
      <c r="BK486" s="18"/>
      <c r="BL486" s="17"/>
      <c r="BM486" s="17"/>
      <c r="BN486" s="16"/>
      <c r="BP486" s="2"/>
    </row>
    <row r="487" spans="9:68" x14ac:dyDescent="0.2">
      <c r="I487" s="11"/>
      <c r="J487" s="10"/>
      <c r="K487" s="6"/>
      <c r="L487" s="10"/>
      <c r="M487" s="10"/>
      <c r="N487" s="10"/>
      <c r="O487" s="10"/>
      <c r="P487" s="10"/>
      <c r="Q487" s="10"/>
      <c r="R487" s="10"/>
      <c r="S487" s="10"/>
      <c r="T487" s="14"/>
      <c r="U487" s="6"/>
      <c r="V487" s="14"/>
      <c r="W487" s="6"/>
      <c r="X487" s="14"/>
      <c r="Y487" s="6"/>
      <c r="Z487" s="14"/>
      <c r="AA487" s="9"/>
      <c r="AB487" s="7"/>
      <c r="AC487" s="6"/>
      <c r="AD487" s="13"/>
      <c r="AE487" s="8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10"/>
      <c r="AW487" s="13"/>
      <c r="AY487" s="17"/>
      <c r="AZ487" s="12"/>
      <c r="BA487" s="12"/>
      <c r="BB487" s="12"/>
      <c r="BC487" s="12"/>
      <c r="BD487" s="12"/>
      <c r="BE487" s="12"/>
      <c r="BF487" s="18"/>
      <c r="BG487" s="18"/>
      <c r="BH487" s="18"/>
      <c r="BI487" s="15"/>
      <c r="BJ487" s="19"/>
      <c r="BK487" s="18"/>
      <c r="BL487" s="17"/>
      <c r="BM487" s="17"/>
      <c r="BN487" s="16"/>
      <c r="BP487" s="2"/>
    </row>
    <row r="488" spans="9:68" x14ac:dyDescent="0.2">
      <c r="I488" s="11"/>
      <c r="J488" s="10"/>
      <c r="K488" s="6"/>
      <c r="L488" s="10"/>
      <c r="M488" s="10"/>
      <c r="N488" s="10"/>
      <c r="O488" s="10"/>
      <c r="P488" s="10"/>
      <c r="Q488" s="10"/>
      <c r="R488" s="10"/>
      <c r="S488" s="10"/>
      <c r="T488" s="14"/>
      <c r="U488" s="6"/>
      <c r="V488" s="14"/>
      <c r="W488" s="6"/>
      <c r="X488" s="14"/>
      <c r="Y488" s="6"/>
      <c r="Z488" s="14"/>
      <c r="AA488" s="9"/>
      <c r="AB488" s="7"/>
      <c r="AC488" s="6"/>
      <c r="AD488" s="13"/>
      <c r="AE488" s="8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10"/>
      <c r="AW488" s="13"/>
      <c r="AY488" s="17"/>
      <c r="AZ488" s="12"/>
      <c r="BA488" s="12"/>
      <c r="BB488" s="12"/>
      <c r="BC488" s="12"/>
      <c r="BD488" s="12"/>
      <c r="BE488" s="12"/>
      <c r="BF488" s="18"/>
      <c r="BG488" s="18"/>
      <c r="BH488" s="18"/>
      <c r="BI488" s="15"/>
      <c r="BJ488" s="19"/>
      <c r="BK488" s="18"/>
      <c r="BL488" s="17"/>
      <c r="BM488" s="17"/>
      <c r="BN488" s="16"/>
      <c r="BP488" s="2"/>
    </row>
    <row r="489" spans="9:68" x14ac:dyDescent="0.2">
      <c r="I489" s="11"/>
      <c r="J489" s="10"/>
      <c r="K489" s="6"/>
      <c r="L489" s="10"/>
      <c r="M489" s="10"/>
      <c r="N489" s="10"/>
      <c r="O489" s="10"/>
      <c r="P489" s="10"/>
      <c r="Q489" s="10"/>
      <c r="R489" s="10"/>
      <c r="S489" s="10"/>
      <c r="T489" s="14"/>
      <c r="U489" s="6"/>
      <c r="V489" s="14"/>
      <c r="W489" s="6"/>
      <c r="X489" s="14"/>
      <c r="Y489" s="6"/>
      <c r="Z489" s="14"/>
      <c r="AA489" s="9"/>
      <c r="AB489" s="7"/>
      <c r="AC489" s="6"/>
      <c r="AD489" s="13"/>
      <c r="AE489" s="8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10"/>
      <c r="AW489" s="13"/>
      <c r="AY489" s="17"/>
      <c r="AZ489" s="12"/>
      <c r="BA489" s="12"/>
      <c r="BB489" s="12"/>
      <c r="BC489" s="12"/>
      <c r="BD489" s="12"/>
      <c r="BE489" s="12"/>
      <c r="BF489" s="18"/>
      <c r="BG489" s="18"/>
      <c r="BH489" s="18"/>
      <c r="BI489" s="15"/>
      <c r="BJ489" s="19"/>
      <c r="BK489" s="18"/>
      <c r="BL489" s="17"/>
      <c r="BM489" s="17"/>
      <c r="BN489" s="16"/>
      <c r="BP489" s="2"/>
    </row>
    <row r="490" spans="9:68" x14ac:dyDescent="0.2">
      <c r="I490" s="11"/>
      <c r="J490" s="10"/>
      <c r="K490" s="6"/>
      <c r="L490" s="10"/>
      <c r="M490" s="10"/>
      <c r="N490" s="10"/>
      <c r="O490" s="10"/>
      <c r="P490" s="10"/>
      <c r="Q490" s="10"/>
      <c r="R490" s="10"/>
      <c r="S490" s="10"/>
      <c r="T490" s="14"/>
      <c r="U490" s="6"/>
      <c r="V490" s="14"/>
      <c r="W490" s="6"/>
      <c r="X490" s="14"/>
      <c r="Y490" s="6"/>
      <c r="Z490" s="14"/>
      <c r="AA490" s="9"/>
      <c r="AB490" s="7"/>
      <c r="AC490" s="6"/>
      <c r="AD490" s="13"/>
      <c r="AE490" s="8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10"/>
      <c r="AW490" s="13"/>
      <c r="AY490" s="17"/>
      <c r="AZ490" s="12"/>
      <c r="BA490" s="12"/>
      <c r="BB490" s="12"/>
      <c r="BC490" s="12"/>
      <c r="BD490" s="12"/>
      <c r="BE490" s="12"/>
      <c r="BF490" s="18"/>
      <c r="BG490" s="18"/>
      <c r="BH490" s="18"/>
      <c r="BI490" s="15"/>
      <c r="BJ490" s="19"/>
      <c r="BK490" s="18"/>
      <c r="BL490" s="17"/>
      <c r="BM490" s="17"/>
      <c r="BN490" s="16"/>
      <c r="BP490" s="2"/>
    </row>
    <row r="491" spans="9:68" x14ac:dyDescent="0.2">
      <c r="I491" s="11"/>
      <c r="J491" s="10"/>
      <c r="K491" s="6"/>
      <c r="L491" s="10"/>
      <c r="M491" s="10"/>
      <c r="N491" s="10"/>
      <c r="O491" s="10"/>
      <c r="P491" s="10"/>
      <c r="Q491" s="10"/>
      <c r="R491" s="10"/>
      <c r="S491" s="10"/>
      <c r="T491" s="14"/>
      <c r="U491" s="6"/>
      <c r="V491" s="14"/>
      <c r="W491" s="6"/>
      <c r="X491" s="14"/>
      <c r="Y491" s="6"/>
      <c r="Z491" s="14"/>
      <c r="AA491" s="9"/>
      <c r="AB491" s="7"/>
      <c r="AC491" s="6"/>
      <c r="AD491" s="13"/>
      <c r="AE491" s="8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10"/>
      <c r="AW491" s="13"/>
      <c r="AY491" s="17"/>
      <c r="AZ491" s="12"/>
      <c r="BA491" s="12"/>
      <c r="BB491" s="12"/>
      <c r="BC491" s="12"/>
      <c r="BD491" s="12"/>
      <c r="BE491" s="12"/>
      <c r="BF491" s="18"/>
      <c r="BG491" s="18"/>
      <c r="BH491" s="18"/>
      <c r="BI491" s="15"/>
      <c r="BJ491" s="19"/>
      <c r="BK491" s="18"/>
      <c r="BL491" s="17"/>
      <c r="BM491" s="17"/>
      <c r="BN491" s="16"/>
      <c r="BP491" s="2"/>
    </row>
    <row r="492" spans="9:68" x14ac:dyDescent="0.2">
      <c r="I492" s="11"/>
      <c r="J492" s="10"/>
      <c r="K492" s="6"/>
      <c r="L492" s="10"/>
      <c r="M492" s="10"/>
      <c r="N492" s="10"/>
      <c r="O492" s="10"/>
      <c r="P492" s="10"/>
      <c r="Q492" s="10"/>
      <c r="R492" s="10"/>
      <c r="S492" s="10"/>
      <c r="T492" s="14"/>
      <c r="U492" s="6"/>
      <c r="V492" s="14"/>
      <c r="W492" s="6"/>
      <c r="X492" s="14"/>
      <c r="Y492" s="6"/>
      <c r="Z492" s="14"/>
      <c r="AA492" s="9"/>
      <c r="AB492" s="7"/>
      <c r="AC492" s="6"/>
      <c r="AD492" s="13"/>
      <c r="AE492" s="8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10"/>
      <c r="AW492" s="13"/>
      <c r="AY492" s="17"/>
      <c r="AZ492" s="12"/>
      <c r="BA492" s="12"/>
      <c r="BB492" s="12"/>
      <c r="BC492" s="12"/>
      <c r="BD492" s="12"/>
      <c r="BE492" s="12"/>
      <c r="BF492" s="18"/>
      <c r="BG492" s="18"/>
      <c r="BH492" s="18"/>
      <c r="BI492" s="15"/>
      <c r="BJ492" s="19"/>
      <c r="BK492" s="18"/>
      <c r="BL492" s="17"/>
      <c r="BM492" s="17"/>
      <c r="BN492" s="16"/>
      <c r="BP492" s="2"/>
    </row>
    <row r="493" spans="9:68" x14ac:dyDescent="0.2">
      <c r="I493" s="11"/>
      <c r="J493" s="10"/>
      <c r="K493" s="6"/>
      <c r="L493" s="10"/>
      <c r="M493" s="10"/>
      <c r="N493" s="10"/>
      <c r="O493" s="10"/>
      <c r="P493" s="10"/>
      <c r="Q493" s="10"/>
      <c r="R493" s="10"/>
      <c r="S493" s="10"/>
      <c r="T493" s="14"/>
      <c r="U493" s="6"/>
      <c r="V493" s="14"/>
      <c r="W493" s="6"/>
      <c r="X493" s="14"/>
      <c r="Y493" s="6"/>
      <c r="Z493" s="14"/>
      <c r="AA493" s="9"/>
      <c r="AB493" s="7"/>
      <c r="AC493" s="6"/>
      <c r="AD493" s="13"/>
      <c r="AE493" s="8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10"/>
      <c r="AW493" s="13"/>
      <c r="AY493" s="17"/>
      <c r="AZ493" s="12"/>
      <c r="BA493" s="12"/>
      <c r="BB493" s="12"/>
      <c r="BC493" s="12"/>
      <c r="BD493" s="12"/>
      <c r="BE493" s="12"/>
      <c r="BF493" s="18"/>
      <c r="BG493" s="18"/>
      <c r="BH493" s="18"/>
      <c r="BI493" s="15"/>
      <c r="BJ493" s="19"/>
      <c r="BK493" s="18"/>
      <c r="BL493" s="17"/>
      <c r="BM493" s="17"/>
      <c r="BN493" s="16"/>
      <c r="BP493" s="2"/>
    </row>
    <row r="494" spans="9:68" x14ac:dyDescent="0.2">
      <c r="I494" s="11"/>
      <c r="J494" s="10"/>
      <c r="K494" s="6"/>
      <c r="L494" s="10"/>
      <c r="M494" s="10"/>
      <c r="N494" s="10"/>
      <c r="O494" s="10"/>
      <c r="P494" s="10"/>
      <c r="Q494" s="10"/>
      <c r="R494" s="10"/>
      <c r="S494" s="10"/>
      <c r="T494" s="14"/>
      <c r="U494" s="6"/>
      <c r="V494" s="14"/>
      <c r="W494" s="6"/>
      <c r="X494" s="14"/>
      <c r="Y494" s="6"/>
      <c r="Z494" s="14"/>
      <c r="AA494" s="9"/>
      <c r="AB494" s="7"/>
      <c r="AC494" s="6"/>
      <c r="AD494" s="13"/>
      <c r="AE494" s="8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10"/>
      <c r="AW494" s="13"/>
      <c r="AY494" s="17"/>
      <c r="AZ494" s="12"/>
      <c r="BA494" s="12"/>
      <c r="BB494" s="12"/>
      <c r="BC494" s="12"/>
      <c r="BD494" s="12"/>
      <c r="BE494" s="12"/>
      <c r="BF494" s="18"/>
      <c r="BG494" s="18"/>
      <c r="BH494" s="18"/>
      <c r="BI494" s="15"/>
      <c r="BJ494" s="19"/>
      <c r="BK494" s="18"/>
      <c r="BL494" s="17"/>
      <c r="BM494" s="17"/>
      <c r="BN494" s="16"/>
      <c r="BP494" s="2"/>
    </row>
    <row r="495" spans="9:68" x14ac:dyDescent="0.2">
      <c r="I495" s="11"/>
      <c r="J495" s="10"/>
      <c r="K495" s="6"/>
      <c r="L495" s="10"/>
      <c r="M495" s="10"/>
      <c r="N495" s="10"/>
      <c r="O495" s="10"/>
      <c r="P495" s="10"/>
      <c r="Q495" s="10"/>
      <c r="R495" s="10"/>
      <c r="S495" s="10"/>
      <c r="T495" s="14"/>
      <c r="U495" s="6"/>
      <c r="V495" s="14"/>
      <c r="W495" s="6"/>
      <c r="X495" s="14"/>
      <c r="Y495" s="6"/>
      <c r="Z495" s="14"/>
      <c r="AA495" s="9"/>
      <c r="AB495" s="7"/>
      <c r="AC495" s="6"/>
      <c r="AD495" s="13"/>
      <c r="AE495" s="8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10"/>
      <c r="AW495" s="13"/>
      <c r="AY495" s="17"/>
      <c r="AZ495" s="12"/>
      <c r="BA495" s="12"/>
      <c r="BB495" s="12"/>
      <c r="BC495" s="12"/>
      <c r="BD495" s="12"/>
      <c r="BE495" s="12"/>
      <c r="BF495" s="18"/>
      <c r="BG495" s="18"/>
      <c r="BH495" s="18"/>
      <c r="BI495" s="15"/>
      <c r="BJ495" s="19"/>
      <c r="BK495" s="18"/>
      <c r="BL495" s="17"/>
      <c r="BM495" s="17"/>
      <c r="BN495" s="16"/>
      <c r="BP495" s="2"/>
    </row>
    <row r="496" spans="9:68" x14ac:dyDescent="0.2">
      <c r="I496" s="11"/>
      <c r="J496" s="10"/>
      <c r="K496" s="6"/>
      <c r="L496" s="10"/>
      <c r="M496" s="10"/>
      <c r="N496" s="10"/>
      <c r="O496" s="10"/>
      <c r="P496" s="10"/>
      <c r="Q496" s="10"/>
      <c r="R496" s="10"/>
      <c r="S496" s="10"/>
      <c r="T496" s="14"/>
      <c r="U496" s="6"/>
      <c r="V496" s="14"/>
      <c r="W496" s="6"/>
      <c r="X496" s="14"/>
      <c r="Y496" s="6"/>
      <c r="Z496" s="14"/>
      <c r="AA496" s="9"/>
      <c r="AB496" s="7"/>
      <c r="AC496" s="6"/>
      <c r="AD496" s="13"/>
      <c r="AE496" s="8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10"/>
      <c r="AW496" s="13"/>
      <c r="AY496" s="17"/>
      <c r="AZ496" s="12"/>
      <c r="BA496" s="12"/>
      <c r="BB496" s="12"/>
      <c r="BC496" s="12"/>
      <c r="BD496" s="12"/>
      <c r="BE496" s="12"/>
      <c r="BF496" s="18"/>
      <c r="BG496" s="18"/>
      <c r="BH496" s="18"/>
      <c r="BI496" s="15"/>
      <c r="BJ496" s="19"/>
      <c r="BK496" s="18"/>
      <c r="BL496" s="17"/>
      <c r="BM496" s="17"/>
      <c r="BN496" s="16"/>
      <c r="BP496" s="2"/>
    </row>
    <row r="497" spans="9:68" x14ac:dyDescent="0.2">
      <c r="I497" s="11"/>
      <c r="J497" s="10"/>
      <c r="K497" s="6"/>
      <c r="L497" s="10"/>
      <c r="M497" s="10"/>
      <c r="N497" s="10"/>
      <c r="O497" s="10"/>
      <c r="P497" s="10"/>
      <c r="Q497" s="10"/>
      <c r="R497" s="10"/>
      <c r="S497" s="10"/>
      <c r="T497" s="14"/>
      <c r="U497" s="6"/>
      <c r="V497" s="14"/>
      <c r="W497" s="6"/>
      <c r="X497" s="14"/>
      <c r="Y497" s="6"/>
      <c r="Z497" s="14"/>
      <c r="AA497" s="9"/>
      <c r="AB497" s="7"/>
      <c r="AC497" s="6"/>
      <c r="AD497" s="13"/>
      <c r="AE497" s="8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10"/>
      <c r="AW497" s="13"/>
      <c r="AY497" s="17"/>
      <c r="AZ497" s="12"/>
      <c r="BA497" s="12"/>
      <c r="BB497" s="12"/>
      <c r="BC497" s="12"/>
      <c r="BD497" s="12"/>
      <c r="BE497" s="12"/>
      <c r="BF497" s="18"/>
      <c r="BG497" s="18"/>
      <c r="BH497" s="18"/>
      <c r="BI497" s="15"/>
      <c r="BJ497" s="19"/>
      <c r="BK497" s="18"/>
      <c r="BL497" s="17"/>
      <c r="BM497" s="17"/>
      <c r="BN497" s="16"/>
      <c r="BP497" s="2"/>
    </row>
    <row r="498" spans="9:68" x14ac:dyDescent="0.2">
      <c r="I498" s="11"/>
      <c r="J498" s="10"/>
      <c r="K498" s="6"/>
      <c r="L498" s="10"/>
      <c r="M498" s="10"/>
      <c r="N498" s="10"/>
      <c r="O498" s="10"/>
      <c r="P498" s="10"/>
      <c r="Q498" s="10"/>
      <c r="R498" s="10"/>
      <c r="S498" s="10"/>
      <c r="T498" s="14"/>
      <c r="U498" s="6"/>
      <c r="V498" s="14"/>
      <c r="W498" s="6"/>
      <c r="X498" s="14"/>
      <c r="Y498" s="6"/>
      <c r="Z498" s="14"/>
      <c r="AA498" s="9"/>
      <c r="AB498" s="7"/>
      <c r="AC498" s="6"/>
      <c r="AD498" s="13"/>
      <c r="AE498" s="8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10"/>
      <c r="AW498" s="13"/>
      <c r="AY498" s="17"/>
      <c r="AZ498" s="12"/>
      <c r="BA498" s="12"/>
      <c r="BB498" s="12"/>
      <c r="BC498" s="12"/>
      <c r="BD498" s="12"/>
      <c r="BE498" s="12"/>
      <c r="BF498" s="18"/>
      <c r="BG498" s="18"/>
      <c r="BH498" s="18"/>
      <c r="BI498" s="15"/>
      <c r="BJ498" s="19"/>
      <c r="BK498" s="18"/>
      <c r="BL498" s="17"/>
      <c r="BM498" s="17"/>
      <c r="BN498" s="16"/>
      <c r="BP498" s="2"/>
    </row>
    <row r="499" spans="9:68" x14ac:dyDescent="0.2">
      <c r="I499" s="11"/>
      <c r="J499" s="10"/>
      <c r="K499" s="6"/>
      <c r="L499" s="10"/>
      <c r="M499" s="10"/>
      <c r="N499" s="10"/>
      <c r="O499" s="10"/>
      <c r="P499" s="10"/>
      <c r="Q499" s="10"/>
      <c r="R499" s="10"/>
      <c r="S499" s="10"/>
      <c r="T499" s="14"/>
      <c r="U499" s="6"/>
      <c r="V499" s="14"/>
      <c r="W499" s="6"/>
      <c r="X499" s="14"/>
      <c r="Y499" s="6"/>
      <c r="Z499" s="14"/>
      <c r="AA499" s="9"/>
      <c r="AB499" s="7"/>
      <c r="AC499" s="6"/>
      <c r="AD499" s="13"/>
      <c r="AE499" s="8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10"/>
      <c r="AW499" s="13"/>
      <c r="AY499" s="17"/>
      <c r="AZ499" s="12"/>
      <c r="BA499" s="12"/>
      <c r="BB499" s="12"/>
      <c r="BC499" s="12"/>
      <c r="BD499" s="12"/>
      <c r="BE499" s="12"/>
      <c r="BF499" s="18"/>
      <c r="BG499" s="18"/>
      <c r="BH499" s="18"/>
      <c r="BI499" s="15"/>
      <c r="BJ499" s="19"/>
      <c r="BK499" s="18"/>
      <c r="BL499" s="17"/>
      <c r="BM499" s="17"/>
      <c r="BN499" s="16"/>
      <c r="BP499" s="2"/>
    </row>
    <row r="500" spans="9:68" x14ac:dyDescent="0.2">
      <c r="I500" s="11"/>
      <c r="J500" s="10"/>
      <c r="K500" s="6"/>
      <c r="L500" s="10"/>
      <c r="M500" s="10"/>
      <c r="N500" s="10"/>
      <c r="O500" s="10"/>
      <c r="P500" s="10"/>
      <c r="Q500" s="10"/>
      <c r="R500" s="10"/>
      <c r="S500" s="10"/>
      <c r="T500" s="14"/>
      <c r="U500" s="6"/>
      <c r="V500" s="14"/>
      <c r="W500" s="6"/>
      <c r="X500" s="14"/>
      <c r="Y500" s="6"/>
      <c r="Z500" s="14"/>
      <c r="AA500" s="9"/>
      <c r="AB500" s="7"/>
      <c r="AC500" s="6"/>
      <c r="AD500" s="13"/>
      <c r="AE500" s="8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10"/>
      <c r="AW500" s="13"/>
      <c r="AY500" s="17"/>
      <c r="AZ500" s="12"/>
      <c r="BA500" s="12"/>
      <c r="BB500" s="12"/>
      <c r="BC500" s="12"/>
      <c r="BD500" s="12"/>
      <c r="BE500" s="12"/>
      <c r="BF500" s="18"/>
      <c r="BG500" s="18"/>
      <c r="BH500" s="18"/>
      <c r="BI500" s="15"/>
      <c r="BJ500" s="19"/>
      <c r="BK500" s="18"/>
      <c r="BL500" s="17"/>
      <c r="BM500" s="17"/>
      <c r="BN500" s="16"/>
      <c r="BP500" s="2"/>
    </row>
    <row r="501" spans="9:68" x14ac:dyDescent="0.2">
      <c r="I501" s="11"/>
      <c r="J501" s="10"/>
      <c r="K501" s="6"/>
      <c r="L501" s="10"/>
      <c r="M501" s="10"/>
      <c r="N501" s="10"/>
      <c r="O501" s="10"/>
      <c r="P501" s="10"/>
      <c r="Q501" s="10"/>
      <c r="R501" s="10"/>
      <c r="S501" s="10"/>
      <c r="T501" s="14"/>
      <c r="U501" s="6"/>
      <c r="V501" s="14"/>
      <c r="W501" s="6"/>
      <c r="X501" s="14"/>
      <c r="Y501" s="6"/>
      <c r="Z501" s="14"/>
      <c r="AA501" s="9"/>
      <c r="AB501" s="7"/>
      <c r="AC501" s="6"/>
      <c r="AD501" s="13"/>
      <c r="AE501" s="8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10"/>
      <c r="AW501" s="13"/>
      <c r="AY501" s="17"/>
      <c r="AZ501" s="12"/>
      <c r="BA501" s="12"/>
      <c r="BB501" s="12"/>
      <c r="BC501" s="12"/>
      <c r="BD501" s="12"/>
      <c r="BE501" s="12"/>
      <c r="BF501" s="18"/>
      <c r="BG501" s="18"/>
      <c r="BH501" s="18"/>
      <c r="BI501" s="15"/>
      <c r="BJ501" s="19"/>
      <c r="BK501" s="18"/>
      <c r="BL501" s="17"/>
      <c r="BM501" s="17"/>
      <c r="BN501" s="16"/>
      <c r="BP501" s="2"/>
    </row>
    <row r="502" spans="9:68" x14ac:dyDescent="0.2">
      <c r="I502" s="11"/>
      <c r="J502" s="10"/>
      <c r="K502" s="6"/>
      <c r="L502" s="10"/>
      <c r="M502" s="10"/>
      <c r="N502" s="10"/>
      <c r="O502" s="10"/>
      <c r="P502" s="10"/>
      <c r="Q502" s="10"/>
      <c r="R502" s="10"/>
      <c r="S502" s="10"/>
      <c r="T502" s="14"/>
      <c r="U502" s="6"/>
      <c r="V502" s="14"/>
      <c r="W502" s="6"/>
      <c r="X502" s="14"/>
      <c r="Y502" s="6"/>
      <c r="Z502" s="14"/>
      <c r="AA502" s="9"/>
      <c r="AB502" s="7"/>
      <c r="AC502" s="6"/>
      <c r="AD502" s="13"/>
      <c r="AE502" s="8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10"/>
      <c r="AW502" s="13"/>
      <c r="AY502" s="17"/>
      <c r="AZ502" s="12"/>
      <c r="BA502" s="12"/>
      <c r="BB502" s="12"/>
      <c r="BC502" s="12"/>
      <c r="BD502" s="12"/>
      <c r="BE502" s="12"/>
      <c r="BF502" s="18"/>
      <c r="BG502" s="18"/>
      <c r="BH502" s="18"/>
      <c r="BI502" s="15"/>
      <c r="BJ502" s="19"/>
      <c r="BK502" s="18"/>
      <c r="BL502" s="17"/>
      <c r="BM502" s="17"/>
      <c r="BN502" s="16"/>
      <c r="BP502" s="2"/>
    </row>
    <row r="503" spans="9:68" x14ac:dyDescent="0.2">
      <c r="I503" s="11"/>
      <c r="J503" s="10"/>
      <c r="K503" s="6"/>
      <c r="L503" s="10"/>
      <c r="M503" s="10"/>
      <c r="N503" s="10"/>
      <c r="O503" s="10"/>
      <c r="P503" s="10"/>
      <c r="Q503" s="10"/>
      <c r="R503" s="10"/>
      <c r="S503" s="10"/>
      <c r="T503" s="14"/>
      <c r="U503" s="6"/>
      <c r="V503" s="14"/>
      <c r="W503" s="6"/>
      <c r="X503" s="14"/>
      <c r="Y503" s="6"/>
      <c r="Z503" s="14"/>
      <c r="AA503" s="9"/>
      <c r="AB503" s="7"/>
      <c r="AC503" s="6"/>
      <c r="AD503" s="13"/>
      <c r="AE503" s="8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10"/>
      <c r="AW503" s="13"/>
      <c r="AY503" s="17"/>
      <c r="AZ503" s="12"/>
      <c r="BA503" s="12"/>
      <c r="BB503" s="12"/>
      <c r="BC503" s="12"/>
      <c r="BD503" s="12"/>
      <c r="BE503" s="12"/>
      <c r="BF503" s="18"/>
      <c r="BG503" s="18"/>
      <c r="BH503" s="18"/>
      <c r="BI503" s="15"/>
      <c r="BJ503" s="19"/>
      <c r="BK503" s="18"/>
      <c r="BL503" s="17"/>
      <c r="BM503" s="17"/>
      <c r="BN503" s="16"/>
      <c r="BP503" s="2"/>
    </row>
    <row r="504" spans="9:68" x14ac:dyDescent="0.2">
      <c r="I504" s="11"/>
      <c r="J504" s="10"/>
      <c r="K504" s="6"/>
      <c r="L504" s="10"/>
      <c r="M504" s="10"/>
      <c r="N504" s="10"/>
      <c r="O504" s="10"/>
      <c r="P504" s="10"/>
      <c r="Q504" s="10"/>
      <c r="R504" s="10"/>
      <c r="S504" s="10"/>
      <c r="T504" s="14"/>
      <c r="U504" s="6"/>
      <c r="V504" s="14"/>
      <c r="W504" s="6"/>
      <c r="X504" s="14"/>
      <c r="Y504" s="6"/>
      <c r="Z504" s="14"/>
      <c r="AA504" s="9"/>
      <c r="AB504" s="7"/>
      <c r="AC504" s="6"/>
      <c r="AD504" s="13"/>
      <c r="AE504" s="8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10"/>
      <c r="AW504" s="13"/>
      <c r="AY504" s="17"/>
      <c r="AZ504" s="12"/>
      <c r="BA504" s="12"/>
      <c r="BB504" s="12"/>
      <c r="BC504" s="12"/>
      <c r="BD504" s="12"/>
      <c r="BE504" s="12"/>
      <c r="BF504" s="18"/>
      <c r="BG504" s="18"/>
      <c r="BH504" s="18"/>
      <c r="BI504" s="15"/>
      <c r="BJ504" s="19"/>
      <c r="BK504" s="18"/>
      <c r="BL504" s="17"/>
      <c r="BM504" s="17"/>
      <c r="BN504" s="16"/>
    </row>
    <row r="505" spans="9:68" x14ac:dyDescent="0.2">
      <c r="I505" s="11"/>
      <c r="J505" s="10"/>
      <c r="K505" s="6"/>
      <c r="L505" s="10"/>
      <c r="M505" s="10"/>
      <c r="N505" s="10"/>
      <c r="O505" s="10"/>
      <c r="P505" s="10"/>
      <c r="Q505" s="10"/>
      <c r="R505" s="10"/>
      <c r="S505" s="10"/>
      <c r="T505" s="14"/>
      <c r="U505" s="6"/>
      <c r="V505" s="14"/>
      <c r="W505" s="6"/>
      <c r="X505" s="14"/>
      <c r="Y505" s="6"/>
      <c r="Z505" s="14"/>
      <c r="AA505" s="9"/>
      <c r="AB505" s="7"/>
      <c r="AC505" s="6"/>
      <c r="AD505" s="13"/>
      <c r="AE505" s="8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10"/>
      <c r="AW505" s="13"/>
      <c r="AY505" s="17"/>
      <c r="AZ505" s="12"/>
      <c r="BA505" s="12"/>
      <c r="BB505" s="12"/>
      <c r="BC505" s="12"/>
      <c r="BD505" s="12"/>
      <c r="BE505" s="12"/>
      <c r="BF505" s="18"/>
      <c r="BG505" s="18"/>
      <c r="BH505" s="18"/>
      <c r="BI505" s="15"/>
      <c r="BJ505" s="19"/>
      <c r="BK505" s="18"/>
      <c r="BL505" s="17"/>
      <c r="BM505" s="17"/>
      <c r="BN505" s="16"/>
    </row>
    <row r="506" spans="9:68" x14ac:dyDescent="0.2">
      <c r="I506" s="11"/>
      <c r="J506" s="10"/>
      <c r="K506" s="6"/>
      <c r="L506" s="10"/>
      <c r="M506" s="10"/>
      <c r="N506" s="10"/>
      <c r="O506" s="10"/>
      <c r="P506" s="10"/>
      <c r="Q506" s="10"/>
      <c r="R506" s="10"/>
      <c r="S506" s="10"/>
      <c r="T506" s="14"/>
      <c r="U506" s="6"/>
      <c r="V506" s="14"/>
      <c r="W506" s="6"/>
      <c r="X506" s="14"/>
      <c r="Y506" s="6"/>
      <c r="Z506" s="14"/>
      <c r="AA506" s="9"/>
      <c r="AB506" s="7"/>
      <c r="AC506" s="6"/>
      <c r="AD506" s="13"/>
      <c r="AE506" s="8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10"/>
      <c r="AW506" s="13"/>
      <c r="AY506" s="17"/>
      <c r="AZ506" s="12"/>
      <c r="BA506" s="12"/>
      <c r="BB506" s="12"/>
      <c r="BC506" s="12"/>
      <c r="BD506" s="12"/>
      <c r="BE506" s="12"/>
      <c r="BF506" s="18"/>
      <c r="BG506" s="18"/>
      <c r="BH506" s="18"/>
      <c r="BI506" s="15"/>
      <c r="BJ506" s="19"/>
      <c r="BK506" s="18"/>
      <c r="BL506" s="17"/>
      <c r="BM506" s="17"/>
      <c r="BN506" s="16"/>
    </row>
    <row r="507" spans="9:68" x14ac:dyDescent="0.2">
      <c r="I507" s="11"/>
      <c r="J507" s="10"/>
      <c r="K507" s="6"/>
      <c r="L507" s="10"/>
      <c r="M507" s="10"/>
      <c r="N507" s="10"/>
      <c r="O507" s="10"/>
      <c r="P507" s="10"/>
      <c r="Q507" s="10"/>
      <c r="R507" s="10"/>
      <c r="S507" s="10"/>
      <c r="T507" s="14"/>
      <c r="U507" s="6"/>
      <c r="V507" s="14"/>
      <c r="W507" s="6"/>
      <c r="X507" s="14"/>
      <c r="Y507" s="6"/>
      <c r="Z507" s="14"/>
      <c r="AA507" s="9"/>
      <c r="AB507" s="7"/>
      <c r="AC507" s="6"/>
      <c r="AD507" s="13"/>
      <c r="AE507" s="8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10"/>
      <c r="AW507" s="13"/>
      <c r="AY507" s="17"/>
      <c r="AZ507" s="12"/>
      <c r="BA507" s="12"/>
      <c r="BB507" s="12"/>
      <c r="BC507" s="12"/>
      <c r="BD507" s="12"/>
      <c r="BE507" s="12"/>
      <c r="BF507" s="18"/>
      <c r="BG507" s="18"/>
      <c r="BH507" s="18"/>
      <c r="BI507" s="15"/>
      <c r="BJ507" s="19"/>
      <c r="BK507" s="18"/>
      <c r="BL507" s="17"/>
      <c r="BM507" s="17"/>
      <c r="BN507" s="16"/>
    </row>
    <row r="508" spans="9:68" x14ac:dyDescent="0.2">
      <c r="I508" s="11"/>
      <c r="J508" s="10"/>
      <c r="K508" s="6"/>
      <c r="L508" s="10"/>
      <c r="M508" s="10"/>
      <c r="N508" s="10"/>
      <c r="O508" s="10"/>
      <c r="P508" s="10"/>
      <c r="Q508" s="10"/>
      <c r="R508" s="10"/>
      <c r="S508" s="10"/>
      <c r="T508" s="14"/>
      <c r="U508" s="6"/>
      <c r="V508" s="14"/>
      <c r="W508" s="6"/>
      <c r="X508" s="14"/>
      <c r="Y508" s="6"/>
      <c r="Z508" s="14"/>
      <c r="AA508" s="9"/>
      <c r="AB508" s="7"/>
      <c r="AC508" s="6"/>
      <c r="AD508" s="13"/>
      <c r="AE508" s="8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10"/>
      <c r="AW508" s="13"/>
      <c r="AY508" s="17"/>
      <c r="AZ508" s="12"/>
      <c r="BA508" s="12"/>
      <c r="BB508" s="12"/>
      <c r="BC508" s="12"/>
      <c r="BD508" s="12"/>
      <c r="BE508" s="12"/>
      <c r="BF508" s="18"/>
      <c r="BG508" s="18"/>
      <c r="BH508" s="18"/>
      <c r="BI508" s="15"/>
      <c r="BJ508" s="19"/>
      <c r="BK508" s="18"/>
      <c r="BL508" s="17"/>
      <c r="BM508" s="17"/>
      <c r="BN508" s="16"/>
    </row>
    <row r="509" spans="9:68" x14ac:dyDescent="0.2">
      <c r="I509" s="11"/>
      <c r="J509" s="10"/>
      <c r="K509" s="6"/>
      <c r="L509" s="10"/>
      <c r="M509" s="10"/>
      <c r="N509" s="10"/>
      <c r="O509" s="10"/>
      <c r="P509" s="10"/>
      <c r="Q509" s="10"/>
      <c r="R509" s="10"/>
      <c r="S509" s="10"/>
      <c r="T509" s="14"/>
      <c r="U509" s="6"/>
      <c r="V509" s="14"/>
      <c r="W509" s="6"/>
      <c r="X509" s="14"/>
      <c r="Y509" s="6"/>
      <c r="Z509" s="14"/>
      <c r="AA509" s="9"/>
      <c r="AB509" s="7"/>
      <c r="AC509" s="6"/>
      <c r="AD509" s="13"/>
      <c r="AE509" s="8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10"/>
      <c r="AW509" s="13"/>
      <c r="AY509" s="17"/>
      <c r="AZ509" s="12"/>
      <c r="BA509" s="12"/>
      <c r="BB509" s="12"/>
      <c r="BC509" s="12"/>
      <c r="BD509" s="12"/>
      <c r="BE509" s="12"/>
      <c r="BF509" s="18"/>
      <c r="BG509" s="18"/>
      <c r="BH509" s="18"/>
      <c r="BI509" s="15"/>
      <c r="BJ509" s="19"/>
      <c r="BK509" s="18"/>
      <c r="BL509" s="17"/>
      <c r="BM509" s="17"/>
      <c r="BN509" s="16"/>
    </row>
    <row r="510" spans="9:68" x14ac:dyDescent="0.2">
      <c r="I510" s="11"/>
      <c r="J510" s="10"/>
      <c r="K510" s="6"/>
      <c r="L510" s="10"/>
      <c r="M510" s="10"/>
      <c r="N510" s="10"/>
      <c r="O510" s="10"/>
      <c r="P510" s="10"/>
      <c r="Q510" s="10"/>
      <c r="R510" s="10"/>
      <c r="S510" s="10"/>
      <c r="T510" s="14"/>
      <c r="U510" s="6"/>
      <c r="V510" s="14"/>
      <c r="W510" s="6"/>
      <c r="X510" s="14"/>
      <c r="Y510" s="6"/>
      <c r="Z510" s="14"/>
      <c r="AA510" s="9"/>
      <c r="AB510" s="7"/>
      <c r="AC510" s="6"/>
      <c r="AD510" s="13"/>
      <c r="AE510" s="8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10"/>
      <c r="AW510" s="13"/>
      <c r="AY510" s="17"/>
      <c r="AZ510" s="12"/>
      <c r="BA510" s="12"/>
      <c r="BB510" s="12"/>
      <c r="BC510" s="12"/>
      <c r="BD510" s="12"/>
      <c r="BE510" s="12"/>
      <c r="BF510" s="18"/>
      <c r="BG510" s="18"/>
      <c r="BH510" s="18"/>
      <c r="BI510" s="15"/>
      <c r="BJ510" s="19"/>
      <c r="BK510" s="18"/>
      <c r="BL510" s="17"/>
      <c r="BM510" s="17"/>
      <c r="BN510" s="16"/>
    </row>
    <row r="511" spans="9:68" x14ac:dyDescent="0.2">
      <c r="I511" s="11"/>
      <c r="J511" s="10"/>
      <c r="K511" s="6"/>
      <c r="L511" s="10"/>
      <c r="M511" s="10"/>
      <c r="N511" s="10"/>
      <c r="O511" s="10"/>
      <c r="P511" s="10"/>
      <c r="Q511" s="10"/>
      <c r="R511" s="10"/>
      <c r="S511" s="10"/>
      <c r="T511" s="14"/>
      <c r="U511" s="6"/>
      <c r="V511" s="14"/>
      <c r="W511" s="6"/>
      <c r="X511" s="14"/>
      <c r="Y511" s="6"/>
      <c r="Z511" s="14"/>
      <c r="AA511" s="9"/>
      <c r="AB511" s="7"/>
      <c r="AC511" s="6"/>
      <c r="AD511" s="13"/>
      <c r="AE511" s="8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10"/>
      <c r="AW511" s="13"/>
      <c r="AY511" s="17"/>
      <c r="AZ511" s="12"/>
      <c r="BA511" s="12"/>
      <c r="BB511" s="12"/>
      <c r="BC511" s="12"/>
      <c r="BD511" s="12"/>
      <c r="BE511" s="12"/>
      <c r="BF511" s="18"/>
      <c r="BG511" s="18"/>
      <c r="BH511" s="18"/>
      <c r="BI511" s="15"/>
      <c r="BJ511" s="19"/>
      <c r="BK511" s="18"/>
      <c r="BL511" s="17"/>
      <c r="BM511" s="17"/>
      <c r="BN511" s="16"/>
    </row>
    <row r="512" spans="9:68" x14ac:dyDescent="0.2">
      <c r="I512" s="11"/>
      <c r="J512" s="10"/>
      <c r="K512" s="6"/>
      <c r="L512" s="10"/>
      <c r="M512" s="10"/>
      <c r="N512" s="10"/>
      <c r="O512" s="10"/>
      <c r="P512" s="10"/>
      <c r="Q512" s="10"/>
      <c r="R512" s="10"/>
      <c r="S512" s="10"/>
      <c r="T512" s="14"/>
      <c r="U512" s="6"/>
      <c r="V512" s="14"/>
      <c r="W512" s="6"/>
      <c r="X512" s="14"/>
      <c r="Y512" s="6"/>
      <c r="Z512" s="14"/>
      <c r="AA512" s="9"/>
      <c r="AB512" s="7"/>
      <c r="AC512" s="6"/>
      <c r="AD512" s="13"/>
      <c r="AE512" s="8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10"/>
      <c r="AW512" s="13"/>
      <c r="AY512" s="17"/>
      <c r="AZ512" s="12"/>
      <c r="BA512" s="12"/>
      <c r="BB512" s="12"/>
      <c r="BC512" s="12"/>
      <c r="BD512" s="12"/>
      <c r="BE512" s="12"/>
      <c r="BF512" s="18"/>
      <c r="BG512" s="18"/>
      <c r="BH512" s="18"/>
      <c r="BI512" s="15"/>
      <c r="BJ512" s="19"/>
      <c r="BK512" s="18"/>
      <c r="BL512" s="17"/>
      <c r="BM512" s="17"/>
      <c r="BN512" s="16"/>
    </row>
    <row r="513" spans="9:66" x14ac:dyDescent="0.2">
      <c r="I513" s="11"/>
      <c r="J513" s="10"/>
      <c r="K513" s="6"/>
      <c r="L513" s="10"/>
      <c r="M513" s="10"/>
      <c r="N513" s="10"/>
      <c r="O513" s="10"/>
      <c r="P513" s="10"/>
      <c r="Q513" s="10"/>
      <c r="R513" s="10"/>
      <c r="S513" s="10"/>
      <c r="T513" s="14"/>
      <c r="U513" s="6"/>
      <c r="V513" s="14"/>
      <c r="W513" s="6"/>
      <c r="X513" s="14"/>
      <c r="Y513" s="6"/>
      <c r="Z513" s="14"/>
      <c r="AA513" s="9"/>
      <c r="AB513" s="7"/>
      <c r="AC513" s="6"/>
      <c r="AD513" s="13"/>
      <c r="AE513" s="8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10"/>
      <c r="AW513" s="13"/>
      <c r="AY513" s="17"/>
      <c r="AZ513" s="12"/>
      <c r="BA513" s="12"/>
      <c r="BB513" s="12"/>
      <c r="BC513" s="12"/>
      <c r="BD513" s="12"/>
      <c r="BE513" s="12"/>
      <c r="BF513" s="18"/>
      <c r="BG513" s="18"/>
      <c r="BH513" s="18"/>
      <c r="BI513" s="15"/>
      <c r="BJ513" s="19"/>
      <c r="BK513" s="18"/>
      <c r="BL513" s="17"/>
      <c r="BM513" s="17"/>
      <c r="BN513" s="16"/>
    </row>
    <row r="514" spans="9:66" x14ac:dyDescent="0.2">
      <c r="I514" s="11"/>
      <c r="J514" s="10"/>
      <c r="K514" s="6"/>
      <c r="L514" s="10"/>
      <c r="M514" s="10"/>
      <c r="N514" s="10"/>
      <c r="O514" s="10"/>
      <c r="P514" s="10"/>
      <c r="Q514" s="10"/>
      <c r="R514" s="10"/>
      <c r="S514" s="10"/>
      <c r="T514" s="14"/>
      <c r="U514" s="6"/>
      <c r="V514" s="14"/>
      <c r="W514" s="6"/>
      <c r="X514" s="14"/>
      <c r="Y514" s="6"/>
      <c r="Z514" s="14"/>
      <c r="AA514" s="9"/>
      <c r="AB514" s="7"/>
      <c r="AC514" s="6"/>
      <c r="AD514" s="13"/>
      <c r="AE514" s="8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10"/>
      <c r="AW514" s="13"/>
      <c r="AY514" s="17"/>
      <c r="AZ514" s="12"/>
      <c r="BA514" s="12"/>
      <c r="BB514" s="12"/>
      <c r="BC514" s="12"/>
      <c r="BD514" s="12"/>
      <c r="BE514" s="12"/>
      <c r="BF514" s="18"/>
      <c r="BG514" s="18"/>
      <c r="BH514" s="18"/>
      <c r="BI514" s="15"/>
      <c r="BJ514" s="19"/>
      <c r="BK514" s="18"/>
      <c r="BL514" s="17"/>
      <c r="BM514" s="17"/>
      <c r="BN514" s="16"/>
    </row>
    <row r="515" spans="9:66" x14ac:dyDescent="0.2">
      <c r="I515" s="11"/>
      <c r="J515" s="10"/>
      <c r="K515" s="6"/>
      <c r="L515" s="10"/>
      <c r="M515" s="10"/>
      <c r="N515" s="10"/>
      <c r="O515" s="10"/>
      <c r="P515" s="10"/>
      <c r="Q515" s="10"/>
      <c r="R515" s="10"/>
      <c r="S515" s="10"/>
      <c r="T515" s="14"/>
      <c r="U515" s="6"/>
      <c r="V515" s="14"/>
      <c r="W515" s="6"/>
      <c r="X515" s="14"/>
      <c r="Y515" s="6"/>
      <c r="Z515" s="14"/>
      <c r="AA515" s="9"/>
      <c r="AB515" s="7"/>
      <c r="AC515" s="6"/>
      <c r="AD515" s="13"/>
      <c r="AE515" s="8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10"/>
      <c r="AW515" s="13"/>
      <c r="AY515" s="17"/>
      <c r="AZ515" s="12"/>
      <c r="BA515" s="12"/>
      <c r="BB515" s="12"/>
      <c r="BC515" s="12"/>
      <c r="BD515" s="12"/>
      <c r="BE515" s="12"/>
      <c r="BF515" s="18"/>
      <c r="BG515" s="18"/>
      <c r="BH515" s="18"/>
      <c r="BI515" s="15"/>
      <c r="BJ515" s="19"/>
      <c r="BK515" s="18"/>
      <c r="BL515" s="17"/>
      <c r="BM515" s="17"/>
      <c r="BN515" s="16"/>
    </row>
    <row r="516" spans="9:66" x14ac:dyDescent="0.2">
      <c r="I516" s="11"/>
      <c r="J516" s="10"/>
      <c r="K516" s="6"/>
      <c r="L516" s="10"/>
      <c r="M516" s="10"/>
      <c r="N516" s="10"/>
      <c r="O516" s="10"/>
      <c r="P516" s="10"/>
      <c r="Q516" s="10"/>
      <c r="R516" s="10"/>
      <c r="S516" s="10"/>
      <c r="T516" s="14"/>
      <c r="U516" s="6"/>
      <c r="V516" s="14"/>
      <c r="W516" s="6"/>
      <c r="X516" s="14"/>
      <c r="Y516" s="6"/>
      <c r="Z516" s="14"/>
      <c r="AA516" s="9"/>
      <c r="AB516" s="7"/>
      <c r="AC516" s="6"/>
      <c r="AD516" s="13"/>
      <c r="AE516" s="8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10"/>
      <c r="AW516" s="13"/>
      <c r="AY516" s="17"/>
      <c r="AZ516" s="12"/>
      <c r="BA516" s="12"/>
      <c r="BB516" s="12"/>
      <c r="BC516" s="12"/>
      <c r="BD516" s="12"/>
      <c r="BE516" s="12"/>
      <c r="BF516" s="18"/>
      <c r="BG516" s="18"/>
      <c r="BH516" s="18"/>
      <c r="BI516" s="15"/>
      <c r="BJ516" s="19"/>
      <c r="BK516" s="18"/>
      <c r="BL516" s="17"/>
      <c r="BM516" s="17"/>
      <c r="BN516" s="16"/>
    </row>
    <row r="517" spans="9:66" x14ac:dyDescent="0.2">
      <c r="I517" s="11"/>
      <c r="J517" s="10"/>
      <c r="K517" s="6"/>
      <c r="L517" s="10"/>
      <c r="M517" s="10"/>
      <c r="N517" s="10"/>
      <c r="O517" s="10"/>
      <c r="P517" s="10"/>
      <c r="Q517" s="10"/>
      <c r="R517" s="10"/>
      <c r="S517" s="10"/>
      <c r="T517" s="14"/>
      <c r="U517" s="6"/>
      <c r="V517" s="14"/>
      <c r="W517" s="6"/>
      <c r="X517" s="14"/>
      <c r="Y517" s="6"/>
      <c r="Z517" s="14"/>
      <c r="AA517" s="9"/>
      <c r="AB517" s="7"/>
      <c r="AC517" s="6"/>
      <c r="AD517" s="13"/>
      <c r="AE517" s="8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10"/>
      <c r="AW517" s="13"/>
      <c r="AY517" s="17"/>
      <c r="AZ517" s="12"/>
      <c r="BA517" s="12"/>
      <c r="BB517" s="12"/>
      <c r="BC517" s="12"/>
      <c r="BD517" s="12"/>
      <c r="BE517" s="12"/>
      <c r="BF517" s="18"/>
      <c r="BG517" s="18"/>
      <c r="BH517" s="18"/>
      <c r="BI517" s="15"/>
      <c r="BJ517" s="19"/>
      <c r="BK517" s="18"/>
      <c r="BL517" s="17"/>
      <c r="BM517" s="17"/>
      <c r="BN517" s="16"/>
    </row>
    <row r="518" spans="9:66" x14ac:dyDescent="0.2">
      <c r="I518" s="11"/>
      <c r="J518" s="10"/>
      <c r="K518" s="6"/>
      <c r="L518" s="10"/>
      <c r="M518" s="10"/>
      <c r="N518" s="10"/>
      <c r="O518" s="10"/>
      <c r="P518" s="10"/>
      <c r="Q518" s="10"/>
      <c r="R518" s="10"/>
      <c r="S518" s="10"/>
      <c r="T518" s="14"/>
      <c r="U518" s="6"/>
      <c r="V518" s="14"/>
      <c r="W518" s="6"/>
      <c r="X518" s="14"/>
      <c r="Y518" s="6"/>
      <c r="Z518" s="14"/>
      <c r="AA518" s="9"/>
      <c r="AB518" s="7"/>
      <c r="AC518" s="6"/>
      <c r="AD518" s="13"/>
      <c r="AE518" s="8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10"/>
      <c r="AW518" s="13"/>
      <c r="AY518" s="17"/>
      <c r="AZ518" s="12"/>
      <c r="BA518" s="12"/>
      <c r="BB518" s="12"/>
      <c r="BC518" s="12"/>
      <c r="BD518" s="12"/>
      <c r="BE518" s="12"/>
      <c r="BF518" s="18"/>
      <c r="BG518" s="18"/>
      <c r="BH518" s="18"/>
      <c r="BI518" s="15"/>
      <c r="BJ518" s="19"/>
      <c r="BK518" s="18"/>
      <c r="BL518" s="17"/>
      <c r="BM518" s="17"/>
      <c r="BN518" s="16"/>
    </row>
    <row r="519" spans="9:66" x14ac:dyDescent="0.2">
      <c r="I519" s="11"/>
      <c r="J519" s="10"/>
      <c r="K519" s="6"/>
      <c r="L519" s="10"/>
      <c r="M519" s="10"/>
      <c r="N519" s="10"/>
      <c r="O519" s="10"/>
      <c r="P519" s="10"/>
      <c r="Q519" s="10"/>
      <c r="R519" s="10"/>
      <c r="S519" s="10"/>
      <c r="T519" s="14"/>
      <c r="U519" s="6"/>
      <c r="V519" s="14"/>
      <c r="W519" s="6"/>
      <c r="X519" s="14"/>
      <c r="Y519" s="6"/>
      <c r="Z519" s="14"/>
      <c r="AA519" s="9"/>
      <c r="AB519" s="7"/>
      <c r="AC519" s="6"/>
      <c r="AD519" s="13"/>
      <c r="AE519" s="8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10"/>
      <c r="AW519" s="13"/>
      <c r="AY519" s="17"/>
      <c r="AZ519" s="12"/>
      <c r="BA519" s="12"/>
      <c r="BB519" s="12"/>
      <c r="BC519" s="12"/>
      <c r="BD519" s="12"/>
      <c r="BE519" s="12"/>
      <c r="BF519" s="18"/>
      <c r="BG519" s="18"/>
      <c r="BH519" s="18"/>
      <c r="BI519" s="15"/>
      <c r="BJ519" s="19"/>
      <c r="BK519" s="18"/>
      <c r="BL519" s="17"/>
      <c r="BM519" s="17"/>
      <c r="BN519" s="16"/>
    </row>
    <row r="520" spans="9:66" x14ac:dyDescent="0.2">
      <c r="I520" s="11"/>
      <c r="J520" s="10"/>
      <c r="K520" s="6"/>
      <c r="L520" s="10"/>
      <c r="M520" s="10"/>
      <c r="N520" s="10"/>
      <c r="O520" s="10"/>
      <c r="P520" s="10"/>
      <c r="Q520" s="10"/>
      <c r="R520" s="10"/>
      <c r="S520" s="10"/>
      <c r="T520" s="14"/>
      <c r="U520" s="6"/>
      <c r="V520" s="14"/>
      <c r="W520" s="6"/>
      <c r="X520" s="14"/>
      <c r="Y520" s="6"/>
      <c r="Z520" s="14"/>
      <c r="AA520" s="9"/>
      <c r="AB520" s="7"/>
      <c r="AC520" s="6"/>
      <c r="AD520" s="13"/>
      <c r="AE520" s="8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10"/>
      <c r="AW520" s="13"/>
      <c r="AY520" s="17"/>
      <c r="AZ520" s="12"/>
      <c r="BA520" s="12"/>
      <c r="BB520" s="12"/>
      <c r="BC520" s="12"/>
      <c r="BD520" s="12"/>
      <c r="BE520" s="12"/>
      <c r="BF520" s="18"/>
      <c r="BG520" s="18"/>
      <c r="BH520" s="18"/>
      <c r="BI520" s="15"/>
      <c r="BJ520" s="19"/>
      <c r="BK520" s="18"/>
      <c r="BL520" s="17"/>
      <c r="BM520" s="17"/>
      <c r="BN520" s="16"/>
    </row>
    <row r="521" spans="9:66" x14ac:dyDescent="0.2">
      <c r="I521" s="11"/>
      <c r="J521" s="10"/>
      <c r="K521" s="6"/>
      <c r="L521" s="10"/>
      <c r="M521" s="10"/>
      <c r="N521" s="10"/>
      <c r="O521" s="10"/>
      <c r="P521" s="10"/>
      <c r="Q521" s="10"/>
      <c r="R521" s="10"/>
      <c r="S521" s="10"/>
      <c r="T521" s="14"/>
      <c r="U521" s="6"/>
      <c r="V521" s="14"/>
      <c r="W521" s="6"/>
      <c r="X521" s="14"/>
      <c r="Y521" s="6"/>
      <c r="Z521" s="14"/>
      <c r="AA521" s="9"/>
      <c r="AB521" s="7"/>
      <c r="AC521" s="6"/>
      <c r="AD521" s="13"/>
      <c r="AE521" s="8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10"/>
      <c r="AW521" s="13"/>
      <c r="AY521" s="17"/>
      <c r="AZ521" s="12"/>
      <c r="BA521" s="12"/>
      <c r="BB521" s="12"/>
      <c r="BC521" s="12"/>
      <c r="BD521" s="12"/>
      <c r="BE521" s="12"/>
      <c r="BF521" s="18"/>
      <c r="BG521" s="18"/>
      <c r="BH521" s="18"/>
      <c r="BI521" s="15"/>
      <c r="BJ521" s="19"/>
      <c r="BK521" s="18"/>
      <c r="BL521" s="17"/>
      <c r="BM521" s="17"/>
      <c r="BN521" s="16"/>
    </row>
    <row r="522" spans="9:66" x14ac:dyDescent="0.2">
      <c r="I522" s="11"/>
      <c r="J522" s="10"/>
      <c r="K522" s="6"/>
      <c r="L522" s="10"/>
      <c r="M522" s="10"/>
      <c r="N522" s="10"/>
      <c r="O522" s="10"/>
      <c r="P522" s="10"/>
      <c r="Q522" s="10"/>
      <c r="R522" s="10"/>
      <c r="S522" s="10"/>
      <c r="T522" s="14"/>
      <c r="U522" s="6"/>
      <c r="V522" s="14"/>
      <c r="W522" s="6"/>
      <c r="X522" s="14"/>
      <c r="Y522" s="6"/>
      <c r="Z522" s="14"/>
      <c r="AA522" s="9"/>
      <c r="AB522" s="7"/>
      <c r="AC522" s="6"/>
      <c r="AD522" s="13"/>
      <c r="AE522" s="8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10"/>
      <c r="AW522" s="13"/>
      <c r="AY522" s="17"/>
      <c r="AZ522" s="12"/>
      <c r="BA522" s="12"/>
      <c r="BB522" s="12"/>
      <c r="BC522" s="12"/>
      <c r="BD522" s="12"/>
      <c r="BE522" s="12"/>
      <c r="BF522" s="18"/>
      <c r="BG522" s="18"/>
      <c r="BH522" s="18"/>
      <c r="BI522" s="15"/>
      <c r="BJ522" s="19"/>
      <c r="BK522" s="18"/>
      <c r="BL522" s="17"/>
      <c r="BM522" s="17"/>
      <c r="BN522" s="16"/>
    </row>
    <row r="523" spans="9:66" x14ac:dyDescent="0.2">
      <c r="I523" s="11"/>
      <c r="J523" s="10"/>
      <c r="K523" s="6"/>
      <c r="L523" s="10"/>
      <c r="M523" s="10"/>
      <c r="N523" s="10"/>
      <c r="O523" s="10"/>
      <c r="P523" s="10"/>
      <c r="Q523" s="10"/>
      <c r="R523" s="10"/>
      <c r="S523" s="10"/>
      <c r="T523" s="14"/>
      <c r="U523" s="6"/>
      <c r="V523" s="14"/>
      <c r="W523" s="6"/>
      <c r="X523" s="14"/>
      <c r="Y523" s="6"/>
      <c r="Z523" s="14"/>
      <c r="AA523" s="9"/>
      <c r="AB523" s="7"/>
      <c r="AC523" s="6"/>
      <c r="AD523" s="13"/>
      <c r="AE523" s="8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10"/>
      <c r="AW523" s="13"/>
      <c r="AY523" s="17"/>
      <c r="AZ523" s="12"/>
      <c r="BA523" s="12"/>
      <c r="BB523" s="12"/>
      <c r="BC523" s="12"/>
      <c r="BD523" s="12"/>
      <c r="BE523" s="12"/>
      <c r="BF523" s="18"/>
      <c r="BG523" s="18"/>
      <c r="BH523" s="18"/>
      <c r="BI523" s="15"/>
      <c r="BJ523" s="19"/>
      <c r="BK523" s="18"/>
      <c r="BL523" s="17"/>
      <c r="BM523" s="17"/>
      <c r="BN523" s="16"/>
    </row>
    <row r="524" spans="9:66" x14ac:dyDescent="0.2">
      <c r="I524" s="11"/>
      <c r="J524" s="10"/>
      <c r="K524" s="6"/>
      <c r="L524" s="10"/>
      <c r="M524" s="10"/>
      <c r="N524" s="10"/>
      <c r="O524" s="10"/>
      <c r="P524" s="10"/>
      <c r="Q524" s="10"/>
      <c r="R524" s="10"/>
      <c r="S524" s="10"/>
      <c r="T524" s="14"/>
      <c r="U524" s="6"/>
      <c r="V524" s="14"/>
      <c r="W524" s="6"/>
      <c r="X524" s="14"/>
      <c r="Y524" s="6"/>
      <c r="Z524" s="14"/>
      <c r="AA524" s="9"/>
      <c r="AB524" s="7"/>
      <c r="AC524" s="6"/>
      <c r="AD524" s="13"/>
      <c r="AE524" s="8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10"/>
      <c r="AW524" s="13"/>
      <c r="AY524" s="17"/>
      <c r="AZ524" s="12"/>
      <c r="BA524" s="12"/>
      <c r="BB524" s="12"/>
      <c r="BC524" s="12"/>
      <c r="BD524" s="12"/>
      <c r="BE524" s="12"/>
      <c r="BF524" s="18"/>
      <c r="BG524" s="18"/>
      <c r="BH524" s="18"/>
      <c r="BI524" s="15"/>
      <c r="BJ524" s="19"/>
      <c r="BK524" s="18"/>
      <c r="BL524" s="17"/>
      <c r="BM524" s="17"/>
      <c r="BN524" s="16"/>
    </row>
    <row r="525" spans="9:66" x14ac:dyDescent="0.2">
      <c r="I525" s="11"/>
      <c r="J525" s="10"/>
      <c r="K525" s="6"/>
      <c r="L525" s="10"/>
      <c r="M525" s="10"/>
      <c r="N525" s="10"/>
      <c r="O525" s="10"/>
      <c r="P525" s="10"/>
      <c r="Q525" s="10"/>
      <c r="R525" s="10"/>
      <c r="S525" s="10"/>
      <c r="T525" s="14"/>
      <c r="U525" s="6"/>
      <c r="V525" s="14"/>
      <c r="W525" s="6"/>
      <c r="X525" s="14"/>
      <c r="Y525" s="6"/>
      <c r="Z525" s="14"/>
      <c r="AA525" s="9"/>
      <c r="AB525" s="7"/>
      <c r="AC525" s="6"/>
      <c r="AD525" s="13"/>
      <c r="AE525" s="8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10"/>
      <c r="AW525" s="13"/>
      <c r="AY525" s="17"/>
      <c r="AZ525" s="12"/>
      <c r="BA525" s="12"/>
      <c r="BB525" s="12"/>
      <c r="BC525" s="12"/>
      <c r="BD525" s="12"/>
      <c r="BE525" s="12"/>
      <c r="BF525" s="18"/>
      <c r="BG525" s="18"/>
      <c r="BH525" s="18"/>
      <c r="BI525" s="15"/>
      <c r="BJ525" s="19"/>
      <c r="BK525" s="18"/>
      <c r="BL525" s="17"/>
      <c r="BM525" s="17"/>
      <c r="BN525" s="16"/>
    </row>
    <row r="526" spans="9:66" x14ac:dyDescent="0.2">
      <c r="I526" s="11"/>
      <c r="J526" s="10"/>
      <c r="K526" s="6"/>
      <c r="L526" s="10"/>
      <c r="M526" s="10"/>
      <c r="N526" s="10"/>
      <c r="O526" s="10"/>
      <c r="P526" s="10"/>
      <c r="Q526" s="10"/>
      <c r="R526" s="10"/>
      <c r="S526" s="10"/>
      <c r="T526" s="14"/>
      <c r="U526" s="6"/>
      <c r="V526" s="14"/>
      <c r="W526" s="6"/>
      <c r="X526" s="14"/>
      <c r="Y526" s="6"/>
      <c r="Z526" s="14"/>
      <c r="AA526" s="9"/>
      <c r="AB526" s="7"/>
      <c r="AC526" s="6"/>
      <c r="AD526" s="13"/>
      <c r="AE526" s="8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10"/>
      <c r="AW526" s="13"/>
      <c r="AY526" s="17"/>
      <c r="AZ526" s="12"/>
      <c r="BA526" s="12"/>
      <c r="BB526" s="12"/>
      <c r="BC526" s="12"/>
      <c r="BD526" s="12"/>
      <c r="BE526" s="12"/>
      <c r="BF526" s="18"/>
      <c r="BG526" s="18"/>
      <c r="BH526" s="18"/>
      <c r="BI526" s="15"/>
      <c r="BJ526" s="19"/>
      <c r="BK526" s="18"/>
      <c r="BL526" s="17"/>
      <c r="BM526" s="17"/>
      <c r="BN526" s="16"/>
    </row>
    <row r="527" spans="9:66" x14ac:dyDescent="0.2">
      <c r="I527" s="11"/>
      <c r="J527" s="10"/>
      <c r="K527" s="6"/>
      <c r="L527" s="10"/>
      <c r="M527" s="10"/>
      <c r="N527" s="10"/>
      <c r="O527" s="10"/>
      <c r="P527" s="10"/>
      <c r="Q527" s="10"/>
      <c r="R527" s="10"/>
      <c r="S527" s="10"/>
      <c r="T527" s="14"/>
      <c r="U527" s="6"/>
      <c r="V527" s="14"/>
      <c r="W527" s="6"/>
      <c r="X527" s="14"/>
      <c r="Y527" s="6"/>
      <c r="Z527" s="14"/>
      <c r="AA527" s="9"/>
      <c r="AB527" s="7"/>
      <c r="AC527" s="6"/>
      <c r="AD527" s="13"/>
      <c r="AE527" s="8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10"/>
      <c r="AW527" s="13"/>
      <c r="AY527" s="17"/>
      <c r="AZ527" s="12"/>
      <c r="BA527" s="12"/>
      <c r="BB527" s="12"/>
      <c r="BC527" s="12"/>
      <c r="BD527" s="12"/>
      <c r="BE527" s="12"/>
      <c r="BF527" s="18"/>
      <c r="BG527" s="18"/>
      <c r="BH527" s="18"/>
      <c r="BI527" s="15"/>
      <c r="BJ527" s="19"/>
      <c r="BK527" s="18"/>
      <c r="BL527" s="17"/>
      <c r="BM527" s="17"/>
      <c r="BN527" s="16"/>
    </row>
    <row r="528" spans="9:66" x14ac:dyDescent="0.2">
      <c r="I528" s="11"/>
      <c r="J528" s="10"/>
      <c r="K528" s="6"/>
      <c r="L528" s="10"/>
      <c r="M528" s="10"/>
      <c r="N528" s="10"/>
      <c r="O528" s="10"/>
      <c r="P528" s="10"/>
      <c r="Q528" s="10"/>
      <c r="R528" s="10"/>
      <c r="S528" s="10"/>
      <c r="T528" s="14"/>
      <c r="U528" s="6"/>
      <c r="V528" s="14"/>
      <c r="W528" s="6"/>
      <c r="X528" s="14"/>
      <c r="Y528" s="6"/>
      <c r="Z528" s="14"/>
      <c r="AA528" s="9"/>
      <c r="AB528" s="7"/>
      <c r="AC528" s="6"/>
      <c r="AD528" s="13"/>
      <c r="AE528" s="8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10"/>
      <c r="AW528" s="13"/>
      <c r="AY528" s="17"/>
      <c r="AZ528" s="12"/>
      <c r="BA528" s="12"/>
      <c r="BB528" s="12"/>
      <c r="BC528" s="12"/>
      <c r="BD528" s="12"/>
      <c r="BE528" s="12"/>
      <c r="BF528" s="18"/>
      <c r="BG528" s="18"/>
      <c r="BH528" s="18"/>
      <c r="BI528" s="15"/>
      <c r="BJ528" s="19"/>
      <c r="BK528" s="18"/>
      <c r="BL528" s="17"/>
      <c r="BM528" s="17"/>
      <c r="BN528" s="16"/>
    </row>
    <row r="529" spans="9:66" x14ac:dyDescent="0.2">
      <c r="I529" s="11"/>
      <c r="J529" s="10"/>
      <c r="K529" s="6"/>
      <c r="L529" s="10"/>
      <c r="M529" s="10"/>
      <c r="N529" s="10"/>
      <c r="O529" s="10"/>
      <c r="P529" s="10"/>
      <c r="Q529" s="10"/>
      <c r="R529" s="10"/>
      <c r="S529" s="10"/>
      <c r="T529" s="14"/>
      <c r="U529" s="6"/>
      <c r="V529" s="14"/>
      <c r="W529" s="6"/>
      <c r="X529" s="14"/>
      <c r="Y529" s="6"/>
      <c r="Z529" s="14"/>
      <c r="AA529" s="9"/>
      <c r="AB529" s="7"/>
      <c r="AC529" s="6"/>
      <c r="AD529" s="13"/>
      <c r="AE529" s="8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10"/>
      <c r="AW529" s="13"/>
      <c r="AY529" s="17"/>
      <c r="AZ529" s="12"/>
      <c r="BA529" s="12"/>
      <c r="BB529" s="12"/>
      <c r="BC529" s="12"/>
      <c r="BD529" s="12"/>
      <c r="BE529" s="12"/>
      <c r="BF529" s="18"/>
      <c r="BG529" s="18"/>
      <c r="BH529" s="18"/>
      <c r="BI529" s="15"/>
      <c r="BJ529" s="19"/>
      <c r="BK529" s="18"/>
      <c r="BL529" s="17"/>
      <c r="BM529" s="17"/>
      <c r="BN529" s="16"/>
    </row>
    <row r="530" spans="9:66" x14ac:dyDescent="0.2">
      <c r="I530" s="11"/>
      <c r="J530" s="10"/>
      <c r="K530" s="6"/>
      <c r="L530" s="10"/>
      <c r="M530" s="10"/>
      <c r="N530" s="10"/>
      <c r="O530" s="10"/>
      <c r="P530" s="10"/>
      <c r="Q530" s="10"/>
      <c r="R530" s="10"/>
      <c r="S530" s="10"/>
      <c r="T530" s="14"/>
      <c r="U530" s="6"/>
      <c r="V530" s="14"/>
      <c r="W530" s="6"/>
      <c r="X530" s="14"/>
      <c r="Y530" s="6"/>
      <c r="Z530" s="14"/>
      <c r="AA530" s="9"/>
      <c r="AB530" s="7"/>
      <c r="AC530" s="6"/>
      <c r="AD530" s="13"/>
      <c r="AE530" s="8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10"/>
      <c r="AW530" s="13"/>
      <c r="AY530" s="17"/>
      <c r="AZ530" s="12"/>
      <c r="BA530" s="12"/>
      <c r="BB530" s="12"/>
      <c r="BC530" s="12"/>
      <c r="BD530" s="12"/>
      <c r="BE530" s="12"/>
      <c r="BF530" s="18"/>
      <c r="BG530" s="18"/>
      <c r="BH530" s="18"/>
      <c r="BI530" s="15"/>
      <c r="BJ530" s="19"/>
      <c r="BK530" s="18"/>
      <c r="BL530" s="17"/>
      <c r="BM530" s="17"/>
      <c r="BN530" s="16"/>
    </row>
    <row r="531" spans="9:66" x14ac:dyDescent="0.2">
      <c r="I531" s="11"/>
      <c r="J531" s="10"/>
      <c r="K531" s="6"/>
      <c r="L531" s="10"/>
      <c r="M531" s="10"/>
      <c r="N531" s="10"/>
      <c r="O531" s="10"/>
      <c r="P531" s="10"/>
      <c r="Q531" s="10"/>
      <c r="R531" s="10"/>
      <c r="S531" s="10"/>
      <c r="T531" s="14"/>
      <c r="U531" s="6"/>
      <c r="V531" s="14"/>
      <c r="W531" s="6"/>
      <c r="X531" s="14"/>
      <c r="Y531" s="6"/>
      <c r="Z531" s="14"/>
      <c r="AA531" s="9"/>
      <c r="AB531" s="7"/>
      <c r="AC531" s="6"/>
      <c r="AD531" s="13"/>
      <c r="AE531" s="8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10"/>
      <c r="AW531" s="13"/>
      <c r="AY531" s="17"/>
      <c r="AZ531" s="12"/>
      <c r="BA531" s="12"/>
      <c r="BB531" s="12"/>
      <c r="BC531" s="12"/>
      <c r="BD531" s="12"/>
      <c r="BE531" s="12"/>
      <c r="BF531" s="18"/>
      <c r="BG531" s="18"/>
      <c r="BH531" s="18"/>
      <c r="BI531" s="15"/>
      <c r="BJ531" s="19"/>
      <c r="BK531" s="18"/>
      <c r="BL531" s="17"/>
      <c r="BM531" s="17"/>
      <c r="BN531" s="16"/>
    </row>
    <row r="532" spans="9:66" x14ac:dyDescent="0.2">
      <c r="I532" s="11"/>
      <c r="J532" s="10"/>
      <c r="K532" s="6"/>
      <c r="L532" s="10"/>
      <c r="M532" s="10"/>
      <c r="N532" s="10"/>
      <c r="O532" s="10"/>
      <c r="P532" s="10"/>
      <c r="Q532" s="10"/>
      <c r="R532" s="10"/>
      <c r="S532" s="10"/>
      <c r="T532" s="14"/>
      <c r="U532" s="6"/>
      <c r="V532" s="14"/>
      <c r="W532" s="6"/>
      <c r="X532" s="14"/>
      <c r="Y532" s="6"/>
      <c r="Z532" s="14"/>
      <c r="AA532" s="9"/>
      <c r="AB532" s="7"/>
      <c r="AC532" s="6"/>
      <c r="AD532" s="13"/>
      <c r="AE532" s="8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10"/>
      <c r="AW532" s="13"/>
      <c r="AY532" s="17"/>
      <c r="AZ532" s="12"/>
      <c r="BA532" s="12"/>
      <c r="BB532" s="12"/>
      <c r="BC532" s="12"/>
      <c r="BD532" s="12"/>
      <c r="BE532" s="12"/>
      <c r="BF532" s="18"/>
      <c r="BG532" s="18"/>
      <c r="BH532" s="18"/>
      <c r="BI532" s="15"/>
      <c r="BJ532" s="19"/>
      <c r="BK532" s="18"/>
      <c r="BL532" s="17"/>
      <c r="BM532" s="17"/>
      <c r="BN532" s="16"/>
    </row>
    <row r="533" spans="9:66" x14ac:dyDescent="0.2">
      <c r="I533" s="11"/>
      <c r="J533" s="10"/>
      <c r="K533" s="6"/>
      <c r="L533" s="10"/>
      <c r="M533" s="10"/>
      <c r="N533" s="10"/>
      <c r="O533" s="10"/>
      <c r="P533" s="10"/>
      <c r="Q533" s="10"/>
      <c r="R533" s="10"/>
      <c r="S533" s="10"/>
      <c r="T533" s="14"/>
      <c r="U533" s="6"/>
      <c r="V533" s="14"/>
      <c r="W533" s="6"/>
      <c r="X533" s="14"/>
      <c r="Y533" s="6"/>
      <c r="Z533" s="14"/>
      <c r="AA533" s="9"/>
      <c r="AB533" s="7"/>
      <c r="AC533" s="6"/>
      <c r="AD533" s="13"/>
      <c r="AE533" s="8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10"/>
      <c r="AW533" s="13"/>
      <c r="AY533" s="17"/>
      <c r="AZ533" s="12"/>
      <c r="BA533" s="12"/>
      <c r="BB533" s="12"/>
      <c r="BC533" s="12"/>
      <c r="BD533" s="12"/>
      <c r="BE533" s="12"/>
      <c r="BF533" s="18"/>
      <c r="BG533" s="18"/>
      <c r="BH533" s="18"/>
      <c r="BI533" s="15"/>
      <c r="BJ533" s="19"/>
      <c r="BK533" s="18"/>
      <c r="BL533" s="17"/>
      <c r="BM533" s="17"/>
      <c r="BN533" s="16"/>
    </row>
    <row r="534" spans="9:66" x14ac:dyDescent="0.2">
      <c r="I534" s="11"/>
      <c r="J534" s="10"/>
      <c r="K534" s="6"/>
      <c r="L534" s="10"/>
      <c r="M534" s="10"/>
      <c r="N534" s="10"/>
      <c r="O534" s="10"/>
      <c r="P534" s="10"/>
      <c r="Q534" s="10"/>
      <c r="R534" s="10"/>
      <c r="S534" s="10"/>
      <c r="T534" s="14"/>
      <c r="U534" s="6"/>
      <c r="V534" s="14"/>
      <c r="W534" s="6"/>
      <c r="X534" s="14"/>
      <c r="Y534" s="6"/>
      <c r="Z534" s="14"/>
      <c r="AA534" s="9"/>
      <c r="AB534" s="7"/>
      <c r="AC534" s="6"/>
      <c r="AD534" s="13"/>
      <c r="AE534" s="8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10"/>
      <c r="AW534" s="13"/>
      <c r="AY534" s="17"/>
      <c r="AZ534" s="12"/>
      <c r="BA534" s="12"/>
      <c r="BB534" s="12"/>
      <c r="BC534" s="12"/>
      <c r="BD534" s="12"/>
      <c r="BE534" s="12"/>
      <c r="BF534" s="18"/>
      <c r="BG534" s="18"/>
      <c r="BH534" s="18"/>
      <c r="BI534" s="15"/>
      <c r="BJ534" s="19"/>
      <c r="BK534" s="18"/>
      <c r="BL534" s="17"/>
      <c r="BM534" s="17"/>
      <c r="BN534" s="16"/>
    </row>
    <row r="535" spans="9:66" x14ac:dyDescent="0.2">
      <c r="I535" s="11"/>
      <c r="J535" s="10"/>
      <c r="K535" s="6"/>
      <c r="L535" s="10"/>
      <c r="M535" s="10"/>
      <c r="N535" s="10"/>
      <c r="O535" s="10"/>
      <c r="P535" s="10"/>
      <c r="Q535" s="10"/>
      <c r="R535" s="10"/>
      <c r="S535" s="10"/>
      <c r="T535" s="14"/>
      <c r="U535" s="6"/>
      <c r="V535" s="14"/>
      <c r="W535" s="6"/>
      <c r="X535" s="14"/>
      <c r="Y535" s="6"/>
      <c r="Z535" s="14"/>
      <c r="AA535" s="9"/>
      <c r="AB535" s="7"/>
      <c r="AC535" s="6"/>
      <c r="AD535" s="13"/>
      <c r="AE535" s="8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10"/>
      <c r="AW535" s="13"/>
      <c r="AY535" s="17"/>
      <c r="AZ535" s="12"/>
      <c r="BA535" s="12"/>
      <c r="BB535" s="12"/>
      <c r="BC535" s="12"/>
      <c r="BD535" s="12"/>
      <c r="BE535" s="12"/>
      <c r="BF535" s="18"/>
      <c r="BG535" s="18"/>
      <c r="BH535" s="18"/>
      <c r="BI535" s="15"/>
      <c r="BJ535" s="19"/>
      <c r="BK535" s="18"/>
      <c r="BL535" s="17"/>
      <c r="BM535" s="17"/>
      <c r="BN535" s="16"/>
    </row>
    <row r="536" spans="9:66" x14ac:dyDescent="0.2">
      <c r="I536" s="11"/>
      <c r="J536" s="10"/>
      <c r="K536" s="6"/>
      <c r="L536" s="10"/>
      <c r="M536" s="10"/>
      <c r="N536" s="10"/>
      <c r="O536" s="10"/>
      <c r="P536" s="10"/>
      <c r="Q536" s="10"/>
      <c r="R536" s="10"/>
      <c r="S536" s="10"/>
      <c r="T536" s="14"/>
      <c r="U536" s="6"/>
      <c r="V536" s="14"/>
      <c r="W536" s="6"/>
      <c r="X536" s="14"/>
      <c r="Y536" s="6"/>
      <c r="Z536" s="14"/>
      <c r="AA536" s="9"/>
      <c r="AB536" s="7"/>
      <c r="AC536" s="6"/>
      <c r="AD536" s="13"/>
      <c r="AE536" s="8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10"/>
      <c r="AW536" s="13"/>
      <c r="AY536" s="17"/>
      <c r="AZ536" s="12"/>
      <c r="BA536" s="12"/>
      <c r="BB536" s="12"/>
      <c r="BC536" s="12"/>
      <c r="BD536" s="12"/>
      <c r="BE536" s="12"/>
      <c r="BF536" s="18"/>
      <c r="BG536" s="18"/>
      <c r="BH536" s="18"/>
      <c r="BI536" s="15"/>
      <c r="BJ536" s="19"/>
      <c r="BK536" s="18"/>
      <c r="BL536" s="17"/>
      <c r="BM536" s="17"/>
      <c r="BN536" s="16"/>
    </row>
    <row r="537" spans="9:66" x14ac:dyDescent="0.2">
      <c r="I537" s="11"/>
      <c r="J537" s="10"/>
      <c r="K537" s="6"/>
      <c r="L537" s="10"/>
      <c r="M537" s="10"/>
      <c r="N537" s="10"/>
      <c r="O537" s="10"/>
      <c r="P537" s="10"/>
      <c r="Q537" s="10"/>
      <c r="R537" s="10"/>
      <c r="S537" s="10"/>
      <c r="T537" s="14"/>
      <c r="U537" s="6"/>
      <c r="V537" s="14"/>
      <c r="W537" s="6"/>
      <c r="X537" s="14"/>
      <c r="Y537" s="6"/>
      <c r="Z537" s="14"/>
      <c r="AA537" s="9"/>
      <c r="AB537" s="7"/>
      <c r="AC537" s="6"/>
      <c r="AD537" s="13"/>
      <c r="AE537" s="8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10"/>
      <c r="AW537" s="13"/>
      <c r="AY537" s="17"/>
      <c r="AZ537" s="12"/>
      <c r="BA537" s="12"/>
      <c r="BB537" s="12"/>
      <c r="BC537" s="12"/>
      <c r="BD537" s="12"/>
      <c r="BE537" s="12"/>
      <c r="BF537" s="18"/>
      <c r="BG537" s="18"/>
      <c r="BH537" s="18"/>
      <c r="BI537" s="15"/>
      <c r="BJ537" s="19"/>
      <c r="BK537" s="18"/>
      <c r="BL537" s="17"/>
      <c r="BM537" s="17"/>
      <c r="BN537" s="16"/>
    </row>
    <row r="538" spans="9:66" x14ac:dyDescent="0.2">
      <c r="I538" s="11"/>
      <c r="J538" s="10"/>
      <c r="K538" s="6"/>
      <c r="L538" s="10"/>
      <c r="M538" s="10"/>
      <c r="N538" s="10"/>
      <c r="O538" s="10"/>
      <c r="P538" s="10"/>
      <c r="Q538" s="10"/>
      <c r="R538" s="10"/>
      <c r="S538" s="10"/>
      <c r="T538" s="14"/>
      <c r="U538" s="6"/>
      <c r="V538" s="14"/>
      <c r="W538" s="6"/>
      <c r="X538" s="14"/>
      <c r="Y538" s="6"/>
      <c r="Z538" s="14"/>
      <c r="AA538" s="9"/>
      <c r="AB538" s="7"/>
      <c r="AC538" s="6"/>
      <c r="AD538" s="13"/>
      <c r="AE538" s="8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10"/>
      <c r="AW538" s="13"/>
      <c r="AY538" s="17"/>
      <c r="AZ538" s="12"/>
      <c r="BA538" s="12"/>
      <c r="BB538" s="12"/>
      <c r="BC538" s="12"/>
      <c r="BD538" s="12"/>
      <c r="BE538" s="12"/>
      <c r="BF538" s="18"/>
      <c r="BG538" s="18"/>
      <c r="BH538" s="18"/>
      <c r="BI538" s="15"/>
      <c r="BJ538" s="19"/>
      <c r="BK538" s="18"/>
      <c r="BL538" s="17"/>
      <c r="BM538" s="17"/>
      <c r="BN538" s="16"/>
    </row>
    <row r="539" spans="9:66" x14ac:dyDescent="0.2">
      <c r="I539" s="11"/>
      <c r="J539" s="10"/>
      <c r="K539" s="6"/>
      <c r="L539" s="10"/>
      <c r="M539" s="10"/>
      <c r="N539" s="10"/>
      <c r="O539" s="10"/>
      <c r="P539" s="10"/>
      <c r="Q539" s="10"/>
      <c r="R539" s="10"/>
      <c r="S539" s="10"/>
      <c r="T539" s="14"/>
      <c r="U539" s="6"/>
      <c r="V539" s="14"/>
      <c r="W539" s="6"/>
      <c r="X539" s="14"/>
      <c r="Y539" s="6"/>
      <c r="Z539" s="14"/>
      <c r="AA539" s="9"/>
      <c r="AB539" s="7"/>
      <c r="AC539" s="6"/>
      <c r="AD539" s="13"/>
      <c r="AE539" s="8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10"/>
      <c r="AW539" s="13"/>
      <c r="AY539" s="17"/>
      <c r="AZ539" s="12"/>
      <c r="BA539" s="12"/>
      <c r="BB539" s="12"/>
      <c r="BC539" s="12"/>
      <c r="BD539" s="12"/>
      <c r="BE539" s="12"/>
      <c r="BF539" s="18"/>
      <c r="BG539" s="18"/>
      <c r="BH539" s="18"/>
      <c r="BI539" s="15"/>
      <c r="BJ539" s="19"/>
      <c r="BK539" s="18"/>
      <c r="BL539" s="17"/>
      <c r="BM539" s="17"/>
      <c r="BN539" s="16"/>
    </row>
    <row r="540" spans="9:66" x14ac:dyDescent="0.2">
      <c r="I540" s="11"/>
      <c r="J540" s="10"/>
      <c r="K540" s="6"/>
      <c r="L540" s="10"/>
      <c r="M540" s="10"/>
      <c r="N540" s="10"/>
      <c r="O540" s="10"/>
      <c r="P540" s="10"/>
      <c r="Q540" s="10"/>
      <c r="R540" s="10"/>
      <c r="S540" s="10"/>
      <c r="T540" s="14"/>
      <c r="U540" s="6"/>
      <c r="V540" s="14"/>
      <c r="W540" s="6"/>
      <c r="X540" s="14"/>
      <c r="Y540" s="6"/>
      <c r="Z540" s="14"/>
      <c r="AA540" s="9"/>
      <c r="AB540" s="7"/>
      <c r="AC540" s="6"/>
      <c r="AD540" s="13"/>
      <c r="AE540" s="8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10"/>
      <c r="AW540" s="13"/>
      <c r="AY540" s="17"/>
      <c r="AZ540" s="12"/>
      <c r="BA540" s="12"/>
      <c r="BB540" s="12"/>
      <c r="BC540" s="12"/>
      <c r="BD540" s="12"/>
      <c r="BE540" s="12"/>
      <c r="BF540" s="18"/>
      <c r="BG540" s="18"/>
      <c r="BH540" s="18"/>
      <c r="BI540" s="15"/>
      <c r="BJ540" s="19"/>
      <c r="BK540" s="18"/>
      <c r="BL540" s="17"/>
      <c r="BM540" s="17"/>
      <c r="BN540" s="16"/>
    </row>
    <row r="541" spans="9:66" x14ac:dyDescent="0.2">
      <c r="I541" s="11"/>
      <c r="J541" s="10"/>
      <c r="K541" s="6"/>
      <c r="L541" s="10"/>
      <c r="M541" s="10"/>
      <c r="N541" s="10"/>
      <c r="O541" s="10"/>
      <c r="P541" s="10"/>
      <c r="Q541" s="10"/>
      <c r="R541" s="10"/>
      <c r="S541" s="10"/>
      <c r="T541" s="14"/>
      <c r="U541" s="6"/>
      <c r="V541" s="14"/>
      <c r="W541" s="6"/>
      <c r="X541" s="14"/>
      <c r="Y541" s="6"/>
      <c r="Z541" s="14"/>
      <c r="AA541" s="9"/>
      <c r="AB541" s="7"/>
      <c r="AC541" s="6"/>
      <c r="AD541" s="13"/>
      <c r="AE541" s="8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10"/>
      <c r="AW541" s="13"/>
      <c r="AY541" s="17"/>
      <c r="AZ541" s="12"/>
      <c r="BA541" s="12"/>
      <c r="BB541" s="12"/>
      <c r="BC541" s="12"/>
      <c r="BD541" s="12"/>
      <c r="BE541" s="12"/>
      <c r="BF541" s="18"/>
      <c r="BG541" s="18"/>
      <c r="BH541" s="18"/>
      <c r="BI541" s="15"/>
      <c r="BJ541" s="19"/>
      <c r="BK541" s="18"/>
      <c r="BL541" s="17"/>
      <c r="BM541" s="17"/>
      <c r="BN541" s="16"/>
    </row>
    <row r="542" spans="9:66" x14ac:dyDescent="0.2">
      <c r="I542" s="11"/>
      <c r="J542" s="10"/>
      <c r="K542" s="6"/>
      <c r="L542" s="10"/>
      <c r="M542" s="10"/>
      <c r="N542" s="10"/>
      <c r="O542" s="10"/>
      <c r="P542" s="10"/>
      <c r="Q542" s="10"/>
      <c r="R542" s="10"/>
      <c r="S542" s="10"/>
      <c r="T542" s="14"/>
      <c r="U542" s="6"/>
      <c r="V542" s="14"/>
      <c r="W542" s="6"/>
      <c r="X542" s="14"/>
      <c r="Y542" s="6"/>
      <c r="Z542" s="14"/>
      <c r="AA542" s="9"/>
      <c r="AB542" s="7"/>
      <c r="AC542" s="6"/>
      <c r="AD542" s="13"/>
      <c r="AE542" s="8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10"/>
      <c r="AW542" s="13"/>
      <c r="AY542" s="17"/>
      <c r="AZ542" s="12"/>
      <c r="BA542" s="12"/>
      <c r="BB542" s="12"/>
      <c r="BC542" s="12"/>
      <c r="BD542" s="12"/>
      <c r="BE542" s="12"/>
      <c r="BF542" s="18"/>
      <c r="BG542" s="18"/>
      <c r="BH542" s="18"/>
      <c r="BI542" s="15"/>
      <c r="BJ542" s="19"/>
      <c r="BK542" s="18"/>
      <c r="BL542" s="17"/>
      <c r="BM542" s="17"/>
      <c r="BN542" s="16"/>
    </row>
    <row r="543" spans="9:66" x14ac:dyDescent="0.2">
      <c r="I543" s="11"/>
      <c r="J543" s="10"/>
      <c r="K543" s="6"/>
      <c r="L543" s="10"/>
      <c r="M543" s="10"/>
      <c r="N543" s="10"/>
      <c r="O543" s="10"/>
      <c r="P543" s="10"/>
      <c r="Q543" s="10"/>
      <c r="R543" s="10"/>
      <c r="S543" s="10"/>
      <c r="T543" s="14"/>
      <c r="U543" s="6"/>
      <c r="V543" s="14"/>
      <c r="W543" s="6"/>
      <c r="X543" s="14"/>
      <c r="Y543" s="6"/>
      <c r="Z543" s="14"/>
      <c r="AA543" s="9"/>
      <c r="AB543" s="7"/>
      <c r="AC543" s="6"/>
      <c r="AD543" s="13"/>
      <c r="AE543" s="8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10"/>
      <c r="AW543" s="13"/>
      <c r="AY543" s="17"/>
      <c r="AZ543" s="12"/>
      <c r="BA543" s="12"/>
      <c r="BB543" s="12"/>
      <c r="BC543" s="12"/>
      <c r="BD543" s="12"/>
      <c r="BE543" s="12"/>
      <c r="BF543" s="18"/>
      <c r="BG543" s="18"/>
      <c r="BH543" s="18"/>
      <c r="BI543" s="15"/>
      <c r="BJ543" s="19"/>
      <c r="BK543" s="18"/>
      <c r="BL543" s="17"/>
      <c r="BM543" s="17"/>
      <c r="BN543" s="16"/>
    </row>
    <row r="544" spans="9:66" x14ac:dyDescent="0.2">
      <c r="I544" s="11"/>
      <c r="J544" s="10"/>
      <c r="K544" s="6"/>
      <c r="L544" s="10"/>
      <c r="M544" s="10"/>
      <c r="N544" s="10"/>
      <c r="O544" s="10"/>
      <c r="P544" s="10"/>
      <c r="Q544" s="10"/>
      <c r="R544" s="10"/>
      <c r="S544" s="10"/>
      <c r="T544" s="14"/>
      <c r="U544" s="6"/>
      <c r="V544" s="14"/>
      <c r="W544" s="6"/>
      <c r="X544" s="14"/>
      <c r="Y544" s="6"/>
      <c r="Z544" s="14"/>
      <c r="AA544" s="9"/>
      <c r="AB544" s="7"/>
      <c r="AC544" s="6"/>
      <c r="AD544" s="13"/>
      <c r="AE544" s="8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10"/>
      <c r="AW544" s="13"/>
      <c r="AY544" s="17"/>
      <c r="AZ544" s="12"/>
      <c r="BA544" s="12"/>
      <c r="BB544" s="12"/>
      <c r="BC544" s="12"/>
      <c r="BD544" s="12"/>
      <c r="BE544" s="12"/>
      <c r="BF544" s="18"/>
      <c r="BG544" s="18"/>
      <c r="BH544" s="18"/>
      <c r="BI544" s="15"/>
      <c r="BJ544" s="19"/>
      <c r="BK544" s="18"/>
      <c r="BL544" s="17"/>
      <c r="BM544" s="17"/>
      <c r="BN544" s="16"/>
    </row>
    <row r="545" spans="9:66" x14ac:dyDescent="0.2">
      <c r="I545" s="11"/>
      <c r="J545" s="10"/>
      <c r="K545" s="6"/>
      <c r="L545" s="10"/>
      <c r="M545" s="10"/>
      <c r="N545" s="10"/>
      <c r="O545" s="10"/>
      <c r="P545" s="10"/>
      <c r="Q545" s="10"/>
      <c r="R545" s="10"/>
      <c r="S545" s="10"/>
      <c r="T545" s="14"/>
      <c r="U545" s="6"/>
      <c r="V545" s="14"/>
      <c r="W545" s="6"/>
      <c r="X545" s="14"/>
      <c r="Y545" s="6"/>
      <c r="Z545" s="14"/>
      <c r="AA545" s="9"/>
      <c r="AB545" s="7"/>
      <c r="AC545" s="6"/>
      <c r="AD545" s="13"/>
      <c r="AE545" s="8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10"/>
      <c r="AW545" s="13"/>
      <c r="AY545" s="17"/>
      <c r="AZ545" s="12"/>
      <c r="BA545" s="12"/>
      <c r="BB545" s="12"/>
      <c r="BC545" s="12"/>
      <c r="BD545" s="12"/>
      <c r="BE545" s="12"/>
      <c r="BF545" s="18"/>
      <c r="BG545" s="18"/>
      <c r="BH545" s="18"/>
      <c r="BI545" s="15"/>
      <c r="BJ545" s="19"/>
      <c r="BK545" s="18"/>
      <c r="BL545" s="17"/>
      <c r="BM545" s="17"/>
      <c r="BN545" s="16"/>
    </row>
    <row r="546" spans="9:66" x14ac:dyDescent="0.2">
      <c r="I546" s="11"/>
      <c r="J546" s="10"/>
      <c r="K546" s="6"/>
      <c r="L546" s="10"/>
      <c r="M546" s="10"/>
      <c r="N546" s="10"/>
      <c r="O546" s="10"/>
      <c r="P546" s="10"/>
      <c r="Q546" s="10"/>
      <c r="R546" s="10"/>
      <c r="S546" s="10"/>
      <c r="T546" s="14"/>
      <c r="U546" s="6"/>
      <c r="V546" s="14"/>
      <c r="W546" s="6"/>
      <c r="X546" s="14"/>
      <c r="Y546" s="6"/>
      <c r="Z546" s="14"/>
      <c r="AA546" s="9"/>
      <c r="AB546" s="7"/>
      <c r="AC546" s="6"/>
      <c r="AD546" s="13"/>
      <c r="AE546" s="8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10"/>
      <c r="AW546" s="13"/>
      <c r="AY546" s="17"/>
      <c r="AZ546" s="12"/>
      <c r="BA546" s="12"/>
      <c r="BB546" s="12"/>
      <c r="BC546" s="12"/>
      <c r="BD546" s="12"/>
      <c r="BE546" s="12"/>
      <c r="BF546" s="18"/>
      <c r="BG546" s="18"/>
      <c r="BH546" s="18"/>
      <c r="BI546" s="15"/>
      <c r="BJ546" s="19"/>
      <c r="BK546" s="18"/>
      <c r="BL546" s="17"/>
      <c r="BM546" s="17"/>
      <c r="BN546" s="16"/>
    </row>
    <row r="547" spans="9:66" x14ac:dyDescent="0.2">
      <c r="I547" s="11"/>
      <c r="J547" s="10"/>
      <c r="K547" s="6"/>
      <c r="L547" s="10"/>
      <c r="M547" s="10"/>
      <c r="N547" s="10"/>
      <c r="O547" s="10"/>
      <c r="P547" s="10"/>
      <c r="Q547" s="10"/>
      <c r="R547" s="10"/>
      <c r="S547" s="10"/>
      <c r="T547" s="14"/>
      <c r="U547" s="6"/>
      <c r="V547" s="14"/>
      <c r="W547" s="6"/>
      <c r="X547" s="14"/>
      <c r="Y547" s="6"/>
      <c r="Z547" s="14"/>
      <c r="AA547" s="9"/>
      <c r="AB547" s="7"/>
      <c r="AC547" s="6"/>
      <c r="AD547" s="13"/>
      <c r="AE547" s="8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10"/>
      <c r="AW547" s="13"/>
      <c r="AY547" s="17"/>
      <c r="AZ547" s="12"/>
      <c r="BA547" s="12"/>
      <c r="BB547" s="12"/>
      <c r="BC547" s="12"/>
      <c r="BD547" s="12"/>
      <c r="BE547" s="12"/>
      <c r="BF547" s="18"/>
      <c r="BG547" s="18"/>
      <c r="BH547" s="18"/>
      <c r="BI547" s="15"/>
      <c r="BJ547" s="19"/>
      <c r="BK547" s="18"/>
      <c r="BL547" s="17"/>
      <c r="BM547" s="17"/>
      <c r="BN547" s="16"/>
    </row>
    <row r="548" spans="9:66" x14ac:dyDescent="0.2">
      <c r="I548" s="11"/>
      <c r="J548" s="10"/>
      <c r="K548" s="6"/>
      <c r="L548" s="10"/>
      <c r="M548" s="10"/>
      <c r="N548" s="10"/>
      <c r="O548" s="10"/>
      <c r="P548" s="10"/>
      <c r="Q548" s="10"/>
      <c r="R548" s="10"/>
      <c r="S548" s="10"/>
      <c r="T548" s="14"/>
      <c r="U548" s="6"/>
      <c r="V548" s="14"/>
      <c r="W548" s="6"/>
      <c r="X548" s="14"/>
      <c r="Y548" s="6"/>
      <c r="Z548" s="14"/>
      <c r="AA548" s="9"/>
      <c r="AB548" s="7"/>
      <c r="AC548" s="6"/>
      <c r="AD548" s="13"/>
      <c r="AE548" s="8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10"/>
      <c r="AW548" s="13"/>
      <c r="AY548" s="17"/>
      <c r="AZ548" s="12"/>
      <c r="BA548" s="12"/>
      <c r="BB548" s="12"/>
      <c r="BC548" s="12"/>
      <c r="BD548" s="12"/>
      <c r="BE548" s="12"/>
      <c r="BF548" s="18"/>
      <c r="BG548" s="18"/>
      <c r="BH548" s="18"/>
      <c r="BI548" s="15"/>
      <c r="BJ548" s="19"/>
      <c r="BK548" s="18"/>
      <c r="BL548" s="17"/>
      <c r="BM548" s="17"/>
      <c r="BN548" s="16"/>
    </row>
    <row r="549" spans="9:66" x14ac:dyDescent="0.2">
      <c r="I549" s="11"/>
      <c r="J549" s="10"/>
      <c r="K549" s="6"/>
      <c r="L549" s="10"/>
      <c r="M549" s="10"/>
      <c r="N549" s="10"/>
      <c r="O549" s="10"/>
      <c r="P549" s="10"/>
      <c r="Q549" s="10"/>
      <c r="R549" s="10"/>
      <c r="S549" s="10"/>
      <c r="T549" s="14"/>
      <c r="U549" s="6"/>
      <c r="V549" s="14"/>
      <c r="W549" s="6"/>
      <c r="X549" s="14"/>
      <c r="Y549" s="6"/>
      <c r="Z549" s="14"/>
      <c r="AA549" s="9"/>
      <c r="AB549" s="7"/>
      <c r="AC549" s="6"/>
      <c r="AD549" s="13"/>
      <c r="AE549" s="8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10"/>
      <c r="AW549" s="13"/>
      <c r="AY549" s="17"/>
      <c r="AZ549" s="12"/>
      <c r="BA549" s="12"/>
      <c r="BB549" s="12"/>
      <c r="BC549" s="12"/>
      <c r="BD549" s="12"/>
      <c r="BE549" s="12"/>
      <c r="BF549" s="18"/>
      <c r="BG549" s="18"/>
      <c r="BH549" s="18"/>
      <c r="BI549" s="15"/>
      <c r="BJ549" s="19"/>
      <c r="BK549" s="18"/>
      <c r="BL549" s="17"/>
      <c r="BM549" s="17"/>
      <c r="BN549" s="16"/>
    </row>
    <row r="550" spans="9:66" x14ac:dyDescent="0.2">
      <c r="I550" s="11"/>
      <c r="J550" s="10"/>
      <c r="K550" s="6"/>
      <c r="L550" s="10"/>
      <c r="M550" s="10"/>
      <c r="N550" s="10"/>
      <c r="O550" s="10"/>
      <c r="P550" s="10"/>
      <c r="Q550" s="10"/>
      <c r="R550" s="10"/>
      <c r="S550" s="10"/>
      <c r="T550" s="14"/>
      <c r="U550" s="6"/>
      <c r="V550" s="14"/>
      <c r="W550" s="6"/>
      <c r="X550" s="14"/>
      <c r="Y550" s="6"/>
      <c r="Z550" s="14"/>
      <c r="AA550" s="9"/>
      <c r="AB550" s="7"/>
      <c r="AC550" s="6"/>
      <c r="AD550" s="13"/>
      <c r="AE550" s="8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10"/>
      <c r="AW550" s="13"/>
      <c r="AY550" s="17"/>
      <c r="AZ550" s="12"/>
      <c r="BA550" s="12"/>
      <c r="BB550" s="12"/>
      <c r="BC550" s="12"/>
      <c r="BD550" s="12"/>
      <c r="BE550" s="12"/>
      <c r="BF550" s="18"/>
      <c r="BG550" s="18"/>
      <c r="BH550" s="18"/>
      <c r="BI550" s="15"/>
      <c r="BJ550" s="19"/>
      <c r="BK550" s="18"/>
      <c r="BL550" s="17"/>
      <c r="BM550" s="17"/>
      <c r="BN550" s="16"/>
    </row>
    <row r="551" spans="9:66" x14ac:dyDescent="0.2">
      <c r="I551" s="11"/>
      <c r="J551" s="10"/>
      <c r="K551" s="6"/>
      <c r="L551" s="10"/>
      <c r="M551" s="10"/>
      <c r="N551" s="10"/>
      <c r="O551" s="10"/>
      <c r="P551" s="10"/>
      <c r="Q551" s="10"/>
      <c r="R551" s="10"/>
      <c r="S551" s="10"/>
      <c r="T551" s="14"/>
      <c r="U551" s="6"/>
      <c r="V551" s="14"/>
      <c r="W551" s="6"/>
      <c r="X551" s="14"/>
      <c r="Y551" s="6"/>
      <c r="Z551" s="14"/>
      <c r="AA551" s="9"/>
      <c r="AB551" s="7"/>
      <c r="AC551" s="6"/>
      <c r="AD551" s="13"/>
      <c r="AE551" s="8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10"/>
      <c r="AW551" s="13"/>
      <c r="AY551" s="17"/>
      <c r="AZ551" s="12"/>
      <c r="BA551" s="12"/>
      <c r="BB551" s="12"/>
      <c r="BC551" s="12"/>
      <c r="BD551" s="12"/>
      <c r="BE551" s="12"/>
      <c r="BF551" s="18"/>
      <c r="BG551" s="18"/>
      <c r="BH551" s="18"/>
      <c r="BI551" s="15"/>
      <c r="BJ551" s="19"/>
      <c r="BK551" s="18"/>
      <c r="BL551" s="17"/>
      <c r="BM551" s="17"/>
      <c r="BN551" s="16"/>
    </row>
    <row r="552" spans="9:66" x14ac:dyDescent="0.2">
      <c r="I552" s="11"/>
      <c r="J552" s="10"/>
      <c r="K552" s="6"/>
      <c r="L552" s="10"/>
      <c r="M552" s="10"/>
      <c r="N552" s="10"/>
      <c r="O552" s="10"/>
      <c r="P552" s="10"/>
      <c r="Q552" s="10"/>
      <c r="R552" s="10"/>
      <c r="S552" s="10"/>
      <c r="T552" s="14"/>
      <c r="U552" s="6"/>
      <c r="V552" s="14"/>
      <c r="W552" s="6"/>
      <c r="X552" s="14"/>
      <c r="Y552" s="6"/>
      <c r="Z552" s="14"/>
      <c r="AA552" s="9"/>
      <c r="AB552" s="7"/>
      <c r="AC552" s="6"/>
      <c r="AD552" s="13"/>
      <c r="AE552" s="8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10"/>
      <c r="AW552" s="13"/>
      <c r="AY552" s="17"/>
      <c r="AZ552" s="12"/>
      <c r="BA552" s="12"/>
      <c r="BB552" s="12"/>
      <c r="BC552" s="12"/>
      <c r="BD552" s="12"/>
      <c r="BE552" s="12"/>
      <c r="BF552" s="18"/>
      <c r="BG552" s="18"/>
      <c r="BH552" s="18"/>
      <c r="BI552" s="15"/>
      <c r="BJ552" s="19"/>
      <c r="BK552" s="18"/>
      <c r="BL552" s="17"/>
      <c r="BM552" s="17"/>
      <c r="BN552" s="16"/>
    </row>
    <row r="553" spans="9:66" x14ac:dyDescent="0.2">
      <c r="I553" s="11"/>
      <c r="J553" s="10"/>
      <c r="K553" s="6"/>
      <c r="L553" s="10"/>
      <c r="M553" s="10"/>
      <c r="N553" s="10"/>
      <c r="O553" s="10"/>
      <c r="P553" s="10"/>
      <c r="Q553" s="10"/>
      <c r="R553" s="10"/>
      <c r="S553" s="10"/>
      <c r="T553" s="14"/>
      <c r="U553" s="6"/>
      <c r="V553" s="14"/>
      <c r="W553" s="6"/>
      <c r="X553" s="14"/>
      <c r="Y553" s="6"/>
      <c r="Z553" s="14"/>
      <c r="AA553" s="9"/>
      <c r="AB553" s="7"/>
      <c r="AC553" s="6"/>
      <c r="AD553" s="13"/>
      <c r="AE553" s="8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10"/>
      <c r="AW553" s="13"/>
      <c r="AY553" s="17"/>
      <c r="AZ553" s="12"/>
      <c r="BA553" s="12"/>
      <c r="BB553" s="12"/>
      <c r="BC553" s="12"/>
      <c r="BD553" s="12"/>
      <c r="BE553" s="12"/>
      <c r="BF553" s="18"/>
      <c r="BG553" s="18"/>
      <c r="BH553" s="18"/>
      <c r="BI553" s="15"/>
      <c r="BJ553" s="19"/>
      <c r="BK553" s="18"/>
      <c r="BL553" s="17"/>
      <c r="BM553" s="17"/>
      <c r="BN553" s="16"/>
    </row>
    <row r="554" spans="9:66" x14ac:dyDescent="0.2">
      <c r="I554" s="11"/>
      <c r="J554" s="10"/>
      <c r="K554" s="6"/>
      <c r="L554" s="10"/>
      <c r="M554" s="10"/>
      <c r="N554" s="10"/>
      <c r="O554" s="10"/>
      <c r="P554" s="10"/>
      <c r="Q554" s="10"/>
      <c r="R554" s="10"/>
      <c r="S554" s="10"/>
      <c r="T554" s="14"/>
      <c r="U554" s="6"/>
      <c r="V554" s="14"/>
      <c r="W554" s="6"/>
      <c r="X554" s="14"/>
      <c r="Y554" s="6"/>
      <c r="Z554" s="14"/>
      <c r="AA554" s="9"/>
      <c r="AB554" s="7"/>
      <c r="AC554" s="6"/>
      <c r="AD554" s="13"/>
      <c r="AE554" s="8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10"/>
      <c r="AW554" s="13"/>
      <c r="AY554" s="17"/>
      <c r="AZ554" s="12"/>
      <c r="BA554" s="12"/>
      <c r="BB554" s="12"/>
      <c r="BC554" s="12"/>
      <c r="BD554" s="12"/>
      <c r="BE554" s="12"/>
      <c r="BF554" s="18"/>
      <c r="BG554" s="18"/>
      <c r="BH554" s="18"/>
      <c r="BI554" s="15"/>
      <c r="BJ554" s="19"/>
      <c r="BK554" s="18"/>
      <c r="BL554" s="17"/>
      <c r="BM554" s="17"/>
      <c r="BN554" s="16"/>
    </row>
    <row r="555" spans="9:66" x14ac:dyDescent="0.2">
      <c r="I555" s="11"/>
      <c r="J555" s="10"/>
      <c r="K555" s="6"/>
      <c r="L555" s="10"/>
      <c r="M555" s="10"/>
      <c r="N555" s="10"/>
      <c r="O555" s="10"/>
      <c r="P555" s="10"/>
      <c r="Q555" s="10"/>
      <c r="R555" s="10"/>
      <c r="S555" s="10"/>
      <c r="T555" s="14"/>
      <c r="U555" s="6"/>
      <c r="V555" s="14"/>
      <c r="W555" s="6"/>
      <c r="X555" s="14"/>
      <c r="Y555" s="6"/>
      <c r="Z555" s="14"/>
      <c r="AA555" s="9"/>
      <c r="AB555" s="7"/>
      <c r="AC555" s="6"/>
      <c r="AD555" s="13"/>
      <c r="AE555" s="8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10"/>
      <c r="AW555" s="13"/>
      <c r="AY555" s="17"/>
      <c r="AZ555" s="12"/>
      <c r="BA555" s="12"/>
      <c r="BB555" s="12"/>
      <c r="BC555" s="12"/>
      <c r="BD555" s="12"/>
      <c r="BE555" s="12"/>
      <c r="BF555" s="18"/>
      <c r="BG555" s="18"/>
      <c r="BH555" s="18"/>
      <c r="BI555" s="15"/>
      <c r="BJ555" s="19"/>
      <c r="BK555" s="18"/>
      <c r="BL555" s="17"/>
      <c r="BM555" s="17"/>
      <c r="BN555" s="16"/>
    </row>
    <row r="556" spans="9:66" x14ac:dyDescent="0.2">
      <c r="I556" s="11"/>
      <c r="J556" s="10"/>
      <c r="K556" s="6"/>
      <c r="L556" s="10"/>
      <c r="M556" s="10"/>
      <c r="N556" s="10"/>
      <c r="O556" s="10"/>
      <c r="P556" s="10"/>
      <c r="Q556" s="10"/>
      <c r="R556" s="10"/>
      <c r="S556" s="10"/>
      <c r="T556" s="14"/>
      <c r="U556" s="6"/>
      <c r="V556" s="14"/>
      <c r="W556" s="6"/>
      <c r="X556" s="14"/>
      <c r="Y556" s="6"/>
      <c r="Z556" s="14"/>
      <c r="AA556" s="9"/>
      <c r="AB556" s="7"/>
      <c r="AC556" s="6"/>
      <c r="AD556" s="13"/>
      <c r="AE556" s="8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10"/>
      <c r="AW556" s="13"/>
      <c r="AY556" s="17"/>
      <c r="AZ556" s="12"/>
      <c r="BA556" s="12"/>
      <c r="BB556" s="12"/>
      <c r="BC556" s="12"/>
      <c r="BD556" s="12"/>
      <c r="BE556" s="12"/>
      <c r="BF556" s="18"/>
      <c r="BG556" s="18"/>
      <c r="BH556" s="18"/>
      <c r="BI556" s="15"/>
      <c r="BJ556" s="19"/>
      <c r="BK556" s="18"/>
      <c r="BL556" s="17"/>
      <c r="BM556" s="17"/>
      <c r="BN556" s="16"/>
    </row>
    <row r="557" spans="9:66" x14ac:dyDescent="0.2">
      <c r="I557" s="11"/>
      <c r="J557" s="10"/>
      <c r="K557" s="6"/>
      <c r="L557" s="10"/>
      <c r="M557" s="10"/>
      <c r="N557" s="10"/>
      <c r="O557" s="10"/>
      <c r="P557" s="10"/>
      <c r="Q557" s="10"/>
      <c r="R557" s="10"/>
      <c r="S557" s="10"/>
      <c r="T557" s="14"/>
      <c r="U557" s="6"/>
      <c r="V557" s="14"/>
      <c r="W557" s="6"/>
      <c r="X557" s="14"/>
      <c r="Y557" s="6"/>
      <c r="Z557" s="14"/>
      <c r="AA557" s="9"/>
      <c r="AB557" s="7"/>
      <c r="AC557" s="6"/>
      <c r="AD557" s="13"/>
      <c r="AE557" s="8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10"/>
      <c r="AW557" s="13"/>
      <c r="AY557" s="17"/>
      <c r="AZ557" s="12"/>
      <c r="BA557" s="12"/>
      <c r="BB557" s="12"/>
      <c r="BC557" s="12"/>
      <c r="BD557" s="12"/>
      <c r="BE557" s="12"/>
      <c r="BF557" s="18"/>
      <c r="BG557" s="18"/>
      <c r="BH557" s="18"/>
      <c r="BI557" s="15"/>
      <c r="BJ557" s="19"/>
      <c r="BK557" s="18"/>
      <c r="BL557" s="17"/>
      <c r="BM557" s="17"/>
      <c r="BN557" s="16"/>
    </row>
    <row r="558" spans="9:66" x14ac:dyDescent="0.2">
      <c r="I558" s="11"/>
      <c r="J558" s="10"/>
      <c r="K558" s="6"/>
      <c r="L558" s="10"/>
      <c r="M558" s="10"/>
      <c r="N558" s="10"/>
      <c r="O558" s="10"/>
      <c r="P558" s="10"/>
      <c r="Q558" s="10"/>
      <c r="R558" s="10"/>
      <c r="S558" s="10"/>
      <c r="T558" s="14"/>
      <c r="U558" s="6"/>
      <c r="V558" s="14"/>
      <c r="W558" s="6"/>
      <c r="X558" s="14"/>
      <c r="Y558" s="6"/>
      <c r="Z558" s="14"/>
      <c r="AA558" s="9"/>
      <c r="AB558" s="7"/>
      <c r="AC558" s="6"/>
      <c r="AD558" s="13"/>
      <c r="AE558" s="8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10"/>
      <c r="AW558" s="13"/>
      <c r="AY558" s="17"/>
      <c r="AZ558" s="12"/>
      <c r="BA558" s="12"/>
      <c r="BB558" s="12"/>
      <c r="BC558" s="12"/>
      <c r="BD558" s="12"/>
      <c r="BE558" s="12"/>
      <c r="BF558" s="18"/>
      <c r="BG558" s="18"/>
      <c r="BH558" s="18"/>
      <c r="BI558" s="15"/>
      <c r="BJ558" s="19"/>
      <c r="BK558" s="18"/>
      <c r="BL558" s="17"/>
      <c r="BM558" s="17"/>
      <c r="BN558" s="16"/>
    </row>
    <row r="559" spans="9:66" x14ac:dyDescent="0.2">
      <c r="I559" s="11"/>
      <c r="J559" s="10"/>
      <c r="K559" s="6"/>
      <c r="L559" s="10"/>
      <c r="M559" s="10"/>
      <c r="N559" s="10"/>
      <c r="O559" s="10"/>
      <c r="P559" s="10"/>
      <c r="Q559" s="10"/>
      <c r="R559" s="10"/>
      <c r="S559" s="10"/>
      <c r="T559" s="14"/>
      <c r="U559" s="6"/>
      <c r="V559" s="14"/>
      <c r="W559" s="6"/>
      <c r="X559" s="14"/>
      <c r="Y559" s="6"/>
      <c r="Z559" s="14"/>
      <c r="AA559" s="9"/>
      <c r="AB559" s="7"/>
      <c r="AC559" s="6"/>
      <c r="AD559" s="13"/>
      <c r="AE559" s="8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10"/>
      <c r="AW559" s="13"/>
      <c r="AY559" s="17"/>
      <c r="AZ559" s="12"/>
      <c r="BA559" s="12"/>
      <c r="BB559" s="12"/>
      <c r="BC559" s="12"/>
      <c r="BD559" s="12"/>
      <c r="BE559" s="12"/>
      <c r="BF559" s="18"/>
      <c r="BG559" s="18"/>
      <c r="BH559" s="18"/>
      <c r="BI559" s="15"/>
      <c r="BJ559" s="19"/>
      <c r="BK559" s="18"/>
      <c r="BL559" s="17"/>
      <c r="BM559" s="17"/>
      <c r="BN559" s="16"/>
    </row>
    <row r="560" spans="9:66" x14ac:dyDescent="0.2">
      <c r="I560" s="11"/>
      <c r="J560" s="10"/>
      <c r="K560" s="6"/>
      <c r="L560" s="10"/>
      <c r="M560" s="10"/>
      <c r="N560" s="10"/>
      <c r="O560" s="10"/>
      <c r="P560" s="10"/>
      <c r="Q560" s="10"/>
      <c r="R560" s="10"/>
      <c r="S560" s="10"/>
      <c r="T560" s="14"/>
      <c r="U560" s="6"/>
      <c r="V560" s="14"/>
      <c r="W560" s="6"/>
      <c r="X560" s="14"/>
      <c r="Y560" s="6"/>
      <c r="Z560" s="14"/>
      <c r="AA560" s="9"/>
      <c r="AB560" s="7"/>
      <c r="AC560" s="6"/>
      <c r="AD560" s="13"/>
      <c r="AE560" s="8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10"/>
      <c r="AW560" s="13"/>
      <c r="AY560" s="17"/>
      <c r="AZ560" s="12"/>
      <c r="BA560" s="12"/>
      <c r="BB560" s="12"/>
      <c r="BC560" s="12"/>
      <c r="BD560" s="12"/>
      <c r="BE560" s="12"/>
      <c r="BF560" s="18"/>
      <c r="BG560" s="18"/>
      <c r="BH560" s="18"/>
      <c r="BI560" s="15"/>
      <c r="BJ560" s="19"/>
      <c r="BK560" s="18"/>
      <c r="BL560" s="17"/>
      <c r="BM560" s="17"/>
      <c r="BN560" s="16"/>
    </row>
    <row r="561" spans="9:66" x14ac:dyDescent="0.2">
      <c r="I561" s="11"/>
      <c r="J561" s="10"/>
      <c r="K561" s="6"/>
      <c r="L561" s="10"/>
      <c r="M561" s="10"/>
      <c r="N561" s="10"/>
      <c r="O561" s="10"/>
      <c r="P561" s="10"/>
      <c r="Q561" s="10"/>
      <c r="R561" s="10"/>
      <c r="S561" s="10"/>
      <c r="T561" s="14"/>
      <c r="U561" s="6"/>
      <c r="V561" s="14"/>
      <c r="W561" s="6"/>
      <c r="X561" s="14"/>
      <c r="Y561" s="6"/>
      <c r="Z561" s="14"/>
      <c r="AA561" s="9"/>
      <c r="AB561" s="7"/>
      <c r="AC561" s="6"/>
      <c r="AD561" s="13"/>
      <c r="AE561" s="8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10"/>
      <c r="AW561" s="13"/>
      <c r="AY561" s="17"/>
      <c r="AZ561" s="12"/>
      <c r="BA561" s="12"/>
      <c r="BB561" s="12"/>
      <c r="BC561" s="12"/>
      <c r="BD561" s="12"/>
      <c r="BE561" s="12"/>
      <c r="BF561" s="18"/>
      <c r="BG561" s="18"/>
      <c r="BH561" s="18"/>
      <c r="BI561" s="15"/>
      <c r="BJ561" s="19"/>
      <c r="BK561" s="18"/>
      <c r="BL561" s="17"/>
      <c r="BM561" s="17"/>
      <c r="BN561" s="16"/>
    </row>
    <row r="562" spans="9:66" x14ac:dyDescent="0.2">
      <c r="I562" s="11"/>
      <c r="J562" s="10"/>
      <c r="K562" s="6"/>
      <c r="L562" s="10"/>
      <c r="M562" s="10"/>
      <c r="N562" s="10"/>
      <c r="O562" s="10"/>
      <c r="P562" s="10"/>
      <c r="Q562" s="10"/>
      <c r="R562" s="10"/>
      <c r="S562" s="10"/>
      <c r="T562" s="14"/>
      <c r="U562" s="6"/>
      <c r="V562" s="14"/>
      <c r="W562" s="6"/>
      <c r="X562" s="14"/>
      <c r="Y562" s="6"/>
      <c r="Z562" s="14"/>
      <c r="AA562" s="9"/>
      <c r="AB562" s="7"/>
      <c r="AC562" s="6"/>
      <c r="AD562" s="13"/>
      <c r="AE562" s="8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10"/>
      <c r="AW562" s="13"/>
      <c r="AY562" s="17"/>
      <c r="AZ562" s="12"/>
      <c r="BA562" s="12"/>
      <c r="BB562" s="12"/>
      <c r="BC562" s="12"/>
      <c r="BD562" s="12"/>
      <c r="BE562" s="12"/>
      <c r="BF562" s="18"/>
      <c r="BG562" s="18"/>
      <c r="BH562" s="18"/>
      <c r="BI562" s="15"/>
      <c r="BJ562" s="19"/>
      <c r="BK562" s="18"/>
      <c r="BL562" s="17"/>
      <c r="BM562" s="17"/>
      <c r="BN562" s="16"/>
    </row>
    <row r="563" spans="9:66" x14ac:dyDescent="0.2">
      <c r="I563" s="11"/>
      <c r="J563" s="10"/>
      <c r="K563" s="6"/>
      <c r="L563" s="10"/>
      <c r="M563" s="10"/>
      <c r="N563" s="10"/>
      <c r="O563" s="10"/>
      <c r="P563" s="10"/>
      <c r="Q563" s="10"/>
      <c r="R563" s="10"/>
      <c r="S563" s="10"/>
      <c r="T563" s="14"/>
      <c r="U563" s="6"/>
      <c r="V563" s="14"/>
      <c r="W563" s="6"/>
      <c r="X563" s="14"/>
      <c r="Y563" s="6"/>
      <c r="Z563" s="14"/>
      <c r="AA563" s="9"/>
      <c r="AB563" s="7"/>
      <c r="AC563" s="6"/>
      <c r="AD563" s="13"/>
      <c r="AE563" s="8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10"/>
      <c r="AW563" s="13"/>
      <c r="AY563" s="17"/>
      <c r="AZ563" s="12"/>
      <c r="BA563" s="12"/>
      <c r="BB563" s="12"/>
      <c r="BC563" s="12"/>
      <c r="BD563" s="12"/>
      <c r="BE563" s="12"/>
      <c r="BF563" s="18"/>
      <c r="BG563" s="18"/>
      <c r="BH563" s="18"/>
      <c r="BI563" s="15"/>
      <c r="BJ563" s="19"/>
      <c r="BK563" s="18"/>
      <c r="BL563" s="17"/>
      <c r="BM563" s="17"/>
      <c r="BN563" s="16"/>
    </row>
    <row r="564" spans="9:66" x14ac:dyDescent="0.2">
      <c r="I564" s="11"/>
      <c r="J564" s="10"/>
      <c r="K564" s="6"/>
      <c r="L564" s="10"/>
      <c r="M564" s="10"/>
      <c r="N564" s="10"/>
      <c r="O564" s="10"/>
      <c r="P564" s="10"/>
      <c r="Q564" s="10"/>
      <c r="R564" s="10"/>
      <c r="S564" s="10"/>
      <c r="T564" s="14"/>
      <c r="U564" s="6"/>
      <c r="V564" s="14"/>
      <c r="W564" s="6"/>
      <c r="X564" s="14"/>
      <c r="Y564" s="6"/>
      <c r="Z564" s="14"/>
      <c r="AA564" s="9"/>
      <c r="AB564" s="7"/>
      <c r="AC564" s="6"/>
      <c r="AD564" s="13"/>
      <c r="AE564" s="8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10"/>
      <c r="AW564" s="13"/>
      <c r="AY564" s="17"/>
      <c r="AZ564" s="12"/>
      <c r="BA564" s="12"/>
      <c r="BB564" s="12"/>
      <c r="BC564" s="12"/>
      <c r="BD564" s="12"/>
      <c r="BE564" s="12"/>
      <c r="BF564" s="18"/>
      <c r="BG564" s="18"/>
      <c r="BH564" s="18"/>
      <c r="BI564" s="15"/>
      <c r="BJ564" s="19"/>
      <c r="BK564" s="18"/>
      <c r="BL564" s="17"/>
      <c r="BM564" s="17"/>
      <c r="BN564" s="16"/>
    </row>
    <row r="565" spans="9:66" x14ac:dyDescent="0.2">
      <c r="I565" s="11"/>
      <c r="J565" s="10"/>
      <c r="K565" s="6"/>
      <c r="L565" s="10"/>
      <c r="M565" s="10"/>
      <c r="N565" s="10"/>
      <c r="O565" s="10"/>
      <c r="P565" s="10"/>
      <c r="Q565" s="10"/>
      <c r="R565" s="10"/>
      <c r="S565" s="10"/>
      <c r="T565" s="14"/>
      <c r="U565" s="6"/>
      <c r="V565" s="14"/>
      <c r="W565" s="6"/>
      <c r="X565" s="14"/>
      <c r="Y565" s="6"/>
      <c r="Z565" s="14"/>
      <c r="AA565" s="9"/>
      <c r="AB565" s="7"/>
      <c r="AC565" s="6"/>
      <c r="AD565" s="13"/>
      <c r="AE565" s="8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10"/>
      <c r="AW565" s="13"/>
      <c r="AY565" s="17"/>
      <c r="AZ565" s="12"/>
      <c r="BA565" s="12"/>
      <c r="BB565" s="12"/>
      <c r="BC565" s="12"/>
      <c r="BD565" s="12"/>
      <c r="BE565" s="12"/>
      <c r="BF565" s="18"/>
      <c r="BG565" s="18"/>
      <c r="BH565" s="18"/>
      <c r="BI565" s="15"/>
      <c r="BJ565" s="19"/>
      <c r="BK565" s="18"/>
      <c r="BL565" s="17"/>
      <c r="BM565" s="17"/>
      <c r="BN565" s="16"/>
    </row>
    <row r="566" spans="9:66" x14ac:dyDescent="0.2">
      <c r="I566" s="11"/>
      <c r="J566" s="10"/>
      <c r="K566" s="6"/>
      <c r="L566" s="10"/>
      <c r="M566" s="10"/>
      <c r="N566" s="10"/>
      <c r="O566" s="10"/>
      <c r="P566" s="10"/>
      <c r="Q566" s="10"/>
      <c r="R566" s="10"/>
      <c r="S566" s="10"/>
      <c r="T566" s="14"/>
      <c r="U566" s="6"/>
      <c r="V566" s="14"/>
      <c r="W566" s="6"/>
      <c r="X566" s="14"/>
      <c r="Y566" s="6"/>
      <c r="Z566" s="14"/>
      <c r="AA566" s="9"/>
      <c r="AB566" s="7"/>
      <c r="AC566" s="6"/>
      <c r="AD566" s="13"/>
      <c r="AE566" s="8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10"/>
      <c r="AW566" s="13"/>
      <c r="AY566" s="17"/>
      <c r="AZ566" s="12"/>
      <c r="BA566" s="12"/>
      <c r="BB566" s="12"/>
      <c r="BC566" s="12"/>
      <c r="BD566" s="12"/>
      <c r="BE566" s="12"/>
      <c r="BF566" s="18"/>
      <c r="BG566" s="18"/>
      <c r="BH566" s="18"/>
      <c r="BI566" s="15"/>
      <c r="BJ566" s="19"/>
      <c r="BK566" s="18"/>
      <c r="BL566" s="17"/>
      <c r="BM566" s="17"/>
      <c r="BN566" s="16"/>
    </row>
    <row r="567" spans="9:66" x14ac:dyDescent="0.2">
      <c r="I567" s="11"/>
      <c r="J567" s="10"/>
      <c r="K567" s="6"/>
      <c r="L567" s="10"/>
      <c r="M567" s="10"/>
      <c r="N567" s="10"/>
      <c r="O567" s="10"/>
      <c r="P567" s="10"/>
      <c r="Q567" s="10"/>
      <c r="R567" s="10"/>
      <c r="S567" s="10"/>
      <c r="T567" s="14"/>
      <c r="U567" s="6"/>
      <c r="V567" s="14"/>
      <c r="W567" s="6"/>
      <c r="X567" s="14"/>
      <c r="Y567" s="6"/>
      <c r="Z567" s="14"/>
      <c r="AA567" s="9"/>
      <c r="AB567" s="7"/>
      <c r="AC567" s="6"/>
      <c r="AD567" s="13"/>
      <c r="AE567" s="8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10"/>
      <c r="AW567" s="13"/>
      <c r="AY567" s="17"/>
      <c r="AZ567" s="12"/>
      <c r="BA567" s="12"/>
      <c r="BB567" s="12"/>
      <c r="BC567" s="12"/>
      <c r="BD567" s="12"/>
      <c r="BE567" s="12"/>
      <c r="BF567" s="18"/>
      <c r="BG567" s="18"/>
      <c r="BH567" s="18"/>
      <c r="BI567" s="15"/>
      <c r="BJ567" s="19"/>
      <c r="BK567" s="18"/>
      <c r="BL567" s="17"/>
      <c r="BM567" s="17"/>
      <c r="BN567" s="16"/>
    </row>
    <row r="568" spans="9:66" x14ac:dyDescent="0.2">
      <c r="I568" s="11"/>
      <c r="J568" s="10"/>
      <c r="K568" s="6"/>
      <c r="L568" s="10"/>
      <c r="M568" s="10"/>
      <c r="N568" s="10"/>
      <c r="O568" s="10"/>
      <c r="P568" s="10"/>
      <c r="Q568" s="10"/>
      <c r="R568" s="10"/>
      <c r="S568" s="10"/>
      <c r="T568" s="14"/>
      <c r="U568" s="6"/>
      <c r="V568" s="14"/>
      <c r="W568" s="6"/>
      <c r="X568" s="14"/>
      <c r="Y568" s="6"/>
      <c r="Z568" s="14"/>
      <c r="AA568" s="9"/>
      <c r="AB568" s="7"/>
      <c r="AC568" s="6"/>
      <c r="AD568" s="13"/>
      <c r="AE568" s="8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10"/>
      <c r="AW568" s="13"/>
      <c r="AY568" s="17"/>
      <c r="AZ568" s="12"/>
      <c r="BA568" s="12"/>
      <c r="BB568" s="12"/>
      <c r="BC568" s="12"/>
      <c r="BD568" s="12"/>
      <c r="BE568" s="12"/>
      <c r="BF568" s="18"/>
      <c r="BG568" s="18"/>
      <c r="BH568" s="18"/>
      <c r="BI568" s="15"/>
      <c r="BJ568" s="19"/>
      <c r="BK568" s="18"/>
      <c r="BL568" s="17"/>
      <c r="BM568" s="17"/>
      <c r="BN568" s="16"/>
    </row>
    <row r="569" spans="9:66" x14ac:dyDescent="0.2">
      <c r="I569" s="11"/>
      <c r="J569" s="10"/>
      <c r="K569" s="6"/>
      <c r="L569" s="10"/>
      <c r="M569" s="10"/>
      <c r="N569" s="10"/>
      <c r="O569" s="10"/>
      <c r="P569" s="10"/>
      <c r="Q569" s="10"/>
      <c r="R569" s="10"/>
      <c r="S569" s="10"/>
      <c r="T569" s="14"/>
      <c r="U569" s="6"/>
      <c r="V569" s="14"/>
      <c r="W569" s="6"/>
      <c r="X569" s="14"/>
      <c r="Y569" s="6"/>
      <c r="Z569" s="14"/>
      <c r="AA569" s="9"/>
      <c r="AB569" s="7"/>
      <c r="AC569" s="6"/>
      <c r="AD569" s="13"/>
      <c r="AE569" s="8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10"/>
      <c r="AW569" s="13"/>
      <c r="AY569" s="17"/>
      <c r="AZ569" s="12"/>
      <c r="BA569" s="12"/>
      <c r="BB569" s="12"/>
      <c r="BC569" s="12"/>
      <c r="BD569" s="12"/>
      <c r="BE569" s="12"/>
      <c r="BF569" s="18"/>
      <c r="BG569" s="18"/>
      <c r="BH569" s="18"/>
      <c r="BI569" s="15"/>
      <c r="BJ569" s="19"/>
      <c r="BK569" s="18"/>
      <c r="BL569" s="17"/>
      <c r="BM569" s="17"/>
      <c r="BN569" s="16"/>
    </row>
    <row r="570" spans="9:66" x14ac:dyDescent="0.2">
      <c r="I570" s="11"/>
      <c r="J570" s="10"/>
      <c r="K570" s="6"/>
      <c r="L570" s="10"/>
      <c r="M570" s="10"/>
      <c r="N570" s="10"/>
      <c r="O570" s="10"/>
      <c r="P570" s="10"/>
      <c r="Q570" s="10"/>
      <c r="R570" s="10"/>
      <c r="S570" s="10"/>
      <c r="T570" s="14"/>
      <c r="U570" s="6"/>
      <c r="V570" s="14"/>
      <c r="W570" s="6"/>
      <c r="X570" s="14"/>
      <c r="Y570" s="6"/>
      <c r="Z570" s="14"/>
      <c r="AA570" s="9"/>
      <c r="AB570" s="7"/>
      <c r="AC570" s="6"/>
      <c r="AD570" s="13"/>
      <c r="AE570" s="8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10"/>
      <c r="AW570" s="13"/>
      <c r="AY570" s="17"/>
      <c r="AZ570" s="12"/>
      <c r="BA570" s="12"/>
      <c r="BB570" s="12"/>
      <c r="BC570" s="12"/>
      <c r="BD570" s="12"/>
      <c r="BE570" s="12"/>
      <c r="BF570" s="18"/>
      <c r="BG570" s="18"/>
      <c r="BH570" s="18"/>
      <c r="BI570" s="15"/>
      <c r="BJ570" s="19"/>
      <c r="BK570" s="18"/>
      <c r="BL570" s="17"/>
      <c r="BM570" s="17"/>
      <c r="BN570" s="16"/>
    </row>
    <row r="571" spans="9:66" x14ac:dyDescent="0.2">
      <c r="I571" s="11"/>
      <c r="J571" s="10"/>
      <c r="K571" s="6"/>
      <c r="L571" s="10"/>
      <c r="M571" s="10"/>
      <c r="N571" s="10"/>
      <c r="O571" s="10"/>
      <c r="P571" s="10"/>
      <c r="Q571" s="10"/>
      <c r="R571" s="10"/>
      <c r="S571" s="10"/>
      <c r="T571" s="14"/>
      <c r="U571" s="6"/>
      <c r="V571" s="14"/>
      <c r="W571" s="6"/>
      <c r="X571" s="14"/>
      <c r="Y571" s="6"/>
      <c r="Z571" s="14"/>
      <c r="AA571" s="9"/>
      <c r="AB571" s="7"/>
      <c r="AC571" s="6"/>
      <c r="AD571" s="13"/>
      <c r="AE571" s="8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10"/>
      <c r="AW571" s="13"/>
      <c r="AY571" s="17"/>
      <c r="AZ571" s="12"/>
      <c r="BA571" s="12"/>
      <c r="BB571" s="12"/>
      <c r="BC571" s="12"/>
      <c r="BD571" s="12"/>
      <c r="BE571" s="12"/>
      <c r="BF571" s="18"/>
      <c r="BG571" s="18"/>
      <c r="BH571" s="18"/>
      <c r="BI571" s="15"/>
      <c r="BJ571" s="19"/>
      <c r="BK571" s="18"/>
      <c r="BL571" s="17"/>
      <c r="BM571" s="17"/>
      <c r="BN571" s="16"/>
    </row>
    <row r="572" spans="9:66" x14ac:dyDescent="0.2">
      <c r="I572" s="11"/>
      <c r="J572" s="10"/>
      <c r="K572" s="6"/>
      <c r="L572" s="10"/>
      <c r="M572" s="10"/>
      <c r="N572" s="10"/>
      <c r="O572" s="10"/>
      <c r="P572" s="10"/>
      <c r="Q572" s="10"/>
      <c r="R572" s="10"/>
      <c r="S572" s="10"/>
      <c r="T572" s="14"/>
      <c r="U572" s="6"/>
      <c r="V572" s="14"/>
      <c r="W572" s="6"/>
      <c r="X572" s="14"/>
      <c r="Y572" s="6"/>
      <c r="Z572" s="14"/>
      <c r="AA572" s="9"/>
      <c r="AB572" s="7"/>
      <c r="AC572" s="6"/>
      <c r="AD572" s="13"/>
      <c r="AE572" s="8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10"/>
      <c r="AW572" s="13"/>
      <c r="AY572" s="17"/>
      <c r="AZ572" s="12"/>
      <c r="BA572" s="12"/>
      <c r="BB572" s="12"/>
      <c r="BC572" s="12"/>
      <c r="BD572" s="12"/>
      <c r="BE572" s="12"/>
      <c r="BF572" s="18"/>
      <c r="BG572" s="18"/>
      <c r="BH572" s="18"/>
      <c r="BI572" s="15"/>
      <c r="BJ572" s="19"/>
      <c r="BK572" s="18"/>
      <c r="BL572" s="17"/>
      <c r="BM572" s="17"/>
      <c r="BN572" s="16"/>
    </row>
    <row r="573" spans="9:66" x14ac:dyDescent="0.2">
      <c r="I573" s="11"/>
      <c r="J573" s="10"/>
      <c r="K573" s="6"/>
      <c r="L573" s="10"/>
      <c r="M573" s="10"/>
      <c r="N573" s="10"/>
      <c r="O573" s="10"/>
      <c r="P573" s="10"/>
      <c r="Q573" s="10"/>
      <c r="R573" s="10"/>
      <c r="S573" s="10"/>
      <c r="T573" s="14"/>
      <c r="U573" s="6"/>
      <c r="V573" s="14"/>
      <c r="W573" s="6"/>
      <c r="X573" s="14"/>
      <c r="Y573" s="6"/>
      <c r="Z573" s="14"/>
      <c r="AA573" s="9"/>
      <c r="AB573" s="7"/>
      <c r="AC573" s="6"/>
      <c r="AD573" s="13"/>
      <c r="AE573" s="8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10"/>
      <c r="AW573" s="13"/>
      <c r="AY573" s="17"/>
      <c r="AZ573" s="12"/>
      <c r="BA573" s="12"/>
      <c r="BB573" s="12"/>
      <c r="BC573" s="12"/>
      <c r="BD573" s="12"/>
      <c r="BE573" s="12"/>
      <c r="BF573" s="18"/>
      <c r="BG573" s="18"/>
      <c r="BH573" s="18"/>
      <c r="BI573" s="15"/>
      <c r="BJ573" s="19"/>
      <c r="BK573" s="18"/>
      <c r="BL573" s="17"/>
      <c r="BM573" s="17"/>
      <c r="BN573" s="16"/>
    </row>
    <row r="574" spans="9:66" x14ac:dyDescent="0.2">
      <c r="I574" s="11"/>
      <c r="J574" s="10"/>
      <c r="K574" s="6"/>
      <c r="L574" s="10"/>
      <c r="M574" s="10"/>
      <c r="N574" s="10"/>
      <c r="O574" s="10"/>
      <c r="P574" s="10"/>
      <c r="Q574" s="10"/>
      <c r="R574" s="10"/>
      <c r="S574" s="10"/>
      <c r="T574" s="14"/>
      <c r="U574" s="6"/>
      <c r="V574" s="14"/>
      <c r="W574" s="6"/>
      <c r="X574" s="14"/>
      <c r="Y574" s="6"/>
      <c r="Z574" s="14"/>
      <c r="AA574" s="9"/>
      <c r="AB574" s="7"/>
      <c r="AC574" s="6"/>
      <c r="AD574" s="13"/>
      <c r="AE574" s="8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10"/>
      <c r="AW574" s="13"/>
      <c r="AY574" s="17"/>
      <c r="AZ574" s="12"/>
      <c r="BA574" s="12"/>
      <c r="BB574" s="12"/>
      <c r="BC574" s="12"/>
      <c r="BD574" s="12"/>
      <c r="BE574" s="12"/>
      <c r="BF574" s="18"/>
      <c r="BG574" s="18"/>
      <c r="BH574" s="18"/>
      <c r="BI574" s="15"/>
      <c r="BJ574" s="19"/>
      <c r="BK574" s="18"/>
      <c r="BL574" s="17"/>
      <c r="BM574" s="17"/>
      <c r="BN574" s="16"/>
    </row>
    <row r="575" spans="9:66" x14ac:dyDescent="0.2">
      <c r="I575" s="11"/>
      <c r="J575" s="10"/>
      <c r="K575" s="6"/>
      <c r="L575" s="10"/>
      <c r="M575" s="10"/>
      <c r="N575" s="10"/>
      <c r="O575" s="10"/>
      <c r="P575" s="10"/>
      <c r="Q575" s="10"/>
      <c r="R575" s="10"/>
      <c r="S575" s="10"/>
      <c r="T575" s="14"/>
      <c r="U575" s="6"/>
      <c r="V575" s="14"/>
      <c r="W575" s="6"/>
      <c r="X575" s="14"/>
      <c r="Y575" s="6"/>
      <c r="Z575" s="14"/>
      <c r="AA575" s="9"/>
      <c r="AB575" s="7"/>
      <c r="AC575" s="6"/>
      <c r="AD575" s="13"/>
      <c r="AE575" s="8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10"/>
      <c r="AW575" s="13"/>
      <c r="AY575" s="17"/>
      <c r="AZ575" s="12"/>
      <c r="BA575" s="12"/>
      <c r="BB575" s="12"/>
      <c r="BC575" s="12"/>
      <c r="BD575" s="12"/>
      <c r="BE575" s="12"/>
      <c r="BF575" s="18"/>
      <c r="BG575" s="18"/>
      <c r="BH575" s="18"/>
      <c r="BI575" s="15"/>
      <c r="BJ575" s="19"/>
      <c r="BK575" s="18"/>
      <c r="BL575" s="17"/>
      <c r="BM575" s="17"/>
      <c r="BN575" s="16"/>
    </row>
    <row r="576" spans="9:66" x14ac:dyDescent="0.2">
      <c r="I576" s="11"/>
      <c r="J576" s="10"/>
      <c r="K576" s="6"/>
      <c r="L576" s="10"/>
      <c r="M576" s="10"/>
      <c r="N576" s="10"/>
      <c r="O576" s="10"/>
      <c r="P576" s="10"/>
      <c r="Q576" s="10"/>
      <c r="R576" s="10"/>
      <c r="S576" s="10"/>
      <c r="T576" s="14"/>
      <c r="U576" s="6"/>
      <c r="V576" s="14"/>
      <c r="W576" s="6"/>
      <c r="X576" s="14"/>
      <c r="Y576" s="6"/>
      <c r="Z576" s="14"/>
      <c r="AA576" s="9"/>
      <c r="AB576" s="7"/>
      <c r="AC576" s="6"/>
      <c r="AD576" s="13"/>
      <c r="AE576" s="8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10"/>
      <c r="AW576" s="13"/>
      <c r="AY576" s="17"/>
      <c r="AZ576" s="12"/>
      <c r="BA576" s="12"/>
      <c r="BB576" s="12"/>
      <c r="BC576" s="12"/>
      <c r="BD576" s="12"/>
      <c r="BE576" s="12"/>
      <c r="BF576" s="18"/>
      <c r="BG576" s="18"/>
      <c r="BH576" s="18"/>
      <c r="BI576" s="15"/>
      <c r="BJ576" s="19"/>
      <c r="BK576" s="18"/>
      <c r="BL576" s="17"/>
      <c r="BM576" s="17"/>
      <c r="BN576" s="16"/>
    </row>
    <row r="577" spans="9:66" x14ac:dyDescent="0.2">
      <c r="I577" s="11"/>
      <c r="J577" s="10"/>
      <c r="K577" s="6"/>
      <c r="L577" s="10"/>
      <c r="M577" s="10"/>
      <c r="N577" s="10"/>
      <c r="O577" s="10"/>
      <c r="P577" s="10"/>
      <c r="Q577" s="10"/>
      <c r="R577" s="10"/>
      <c r="S577" s="10"/>
      <c r="T577" s="14"/>
      <c r="U577" s="6"/>
      <c r="V577" s="14"/>
      <c r="W577" s="6"/>
      <c r="X577" s="14"/>
      <c r="Y577" s="6"/>
      <c r="Z577" s="14"/>
      <c r="AA577" s="9"/>
      <c r="AB577" s="7"/>
      <c r="AC577" s="6"/>
      <c r="AD577" s="13"/>
      <c r="AE577" s="8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10"/>
      <c r="AW577" s="13"/>
      <c r="AY577" s="17"/>
      <c r="AZ577" s="12"/>
      <c r="BA577" s="12"/>
      <c r="BB577" s="12"/>
      <c r="BC577" s="12"/>
      <c r="BD577" s="12"/>
      <c r="BE577" s="12"/>
      <c r="BF577" s="18"/>
      <c r="BG577" s="18"/>
      <c r="BH577" s="18"/>
      <c r="BI577" s="15"/>
      <c r="BJ577" s="19"/>
      <c r="BK577" s="18"/>
      <c r="BL577" s="17"/>
      <c r="BM577" s="17"/>
      <c r="BN577" s="16"/>
    </row>
    <row r="578" spans="9:66" x14ac:dyDescent="0.2">
      <c r="I578" s="11"/>
      <c r="J578" s="10"/>
      <c r="K578" s="6"/>
      <c r="L578" s="10"/>
      <c r="M578" s="10"/>
      <c r="N578" s="10"/>
      <c r="O578" s="10"/>
      <c r="P578" s="10"/>
      <c r="Q578" s="10"/>
      <c r="R578" s="10"/>
      <c r="S578" s="10"/>
      <c r="T578" s="14"/>
      <c r="U578" s="6"/>
      <c r="V578" s="14"/>
      <c r="W578" s="6"/>
      <c r="X578" s="14"/>
      <c r="Y578" s="6"/>
      <c r="Z578" s="14"/>
      <c r="AA578" s="9"/>
      <c r="AB578" s="7"/>
      <c r="AC578" s="6"/>
      <c r="AD578" s="13"/>
      <c r="AE578" s="8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10"/>
      <c r="AW578" s="13"/>
      <c r="AY578" s="17"/>
      <c r="AZ578" s="12"/>
      <c r="BA578" s="12"/>
      <c r="BB578" s="12"/>
      <c r="BC578" s="12"/>
      <c r="BD578" s="12"/>
      <c r="BE578" s="12"/>
      <c r="BF578" s="18"/>
      <c r="BG578" s="18"/>
      <c r="BH578" s="18"/>
      <c r="BI578" s="15"/>
      <c r="BJ578" s="19"/>
      <c r="BK578" s="18"/>
      <c r="BL578" s="17"/>
      <c r="BM578" s="17"/>
      <c r="BN578" s="16"/>
    </row>
    <row r="579" spans="9:66" x14ac:dyDescent="0.2">
      <c r="I579" s="11"/>
      <c r="J579" s="10"/>
      <c r="K579" s="6"/>
      <c r="L579" s="10"/>
      <c r="M579" s="10"/>
      <c r="N579" s="10"/>
      <c r="O579" s="10"/>
      <c r="P579" s="10"/>
      <c r="Q579" s="10"/>
      <c r="R579" s="10"/>
      <c r="S579" s="10"/>
      <c r="T579" s="14"/>
      <c r="U579" s="6"/>
      <c r="V579" s="14"/>
      <c r="W579" s="6"/>
      <c r="X579" s="14"/>
      <c r="Y579" s="6"/>
      <c r="Z579" s="14"/>
      <c r="AA579" s="9"/>
      <c r="AB579" s="7"/>
      <c r="AC579" s="6"/>
      <c r="AD579" s="13"/>
      <c r="AE579" s="8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10"/>
      <c r="AW579" s="13"/>
      <c r="AY579" s="17"/>
      <c r="AZ579" s="12"/>
      <c r="BA579" s="12"/>
      <c r="BB579" s="12"/>
      <c r="BC579" s="12"/>
      <c r="BD579" s="12"/>
      <c r="BE579" s="12"/>
      <c r="BF579" s="18"/>
      <c r="BG579" s="18"/>
      <c r="BH579" s="18"/>
      <c r="BI579" s="15"/>
      <c r="BJ579" s="19"/>
      <c r="BK579" s="18"/>
      <c r="BL579" s="17"/>
      <c r="BM579" s="17"/>
      <c r="BN579" s="16"/>
    </row>
    <row r="580" spans="9:66" x14ac:dyDescent="0.2">
      <c r="I580" s="11"/>
      <c r="J580" s="10"/>
      <c r="K580" s="6"/>
      <c r="L580" s="10"/>
      <c r="M580" s="10"/>
      <c r="N580" s="10"/>
      <c r="O580" s="10"/>
      <c r="P580" s="10"/>
      <c r="Q580" s="10"/>
      <c r="R580" s="10"/>
      <c r="S580" s="10"/>
      <c r="T580" s="14"/>
      <c r="U580" s="6"/>
      <c r="V580" s="14"/>
      <c r="W580" s="6"/>
      <c r="X580" s="14"/>
      <c r="Y580" s="6"/>
      <c r="Z580" s="14"/>
      <c r="AA580" s="9"/>
      <c r="AB580" s="7"/>
      <c r="AC580" s="6"/>
      <c r="AD580" s="13"/>
      <c r="AE580" s="8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10"/>
      <c r="AW580" s="13"/>
      <c r="AY580" s="17"/>
      <c r="AZ580" s="12"/>
      <c r="BA580" s="12"/>
      <c r="BB580" s="12"/>
      <c r="BC580" s="12"/>
      <c r="BD580" s="12"/>
      <c r="BE580" s="12"/>
      <c r="BF580" s="18"/>
      <c r="BG580" s="18"/>
      <c r="BH580" s="18"/>
      <c r="BI580" s="15"/>
      <c r="BJ580" s="19"/>
      <c r="BK580" s="18"/>
      <c r="BL580" s="17"/>
      <c r="BM580" s="17"/>
      <c r="BN580" s="16"/>
    </row>
    <row r="581" spans="9:66" x14ac:dyDescent="0.2">
      <c r="I581" s="11"/>
      <c r="J581" s="10"/>
      <c r="K581" s="6"/>
      <c r="L581" s="10"/>
      <c r="M581" s="10"/>
      <c r="N581" s="10"/>
      <c r="O581" s="10"/>
      <c r="P581" s="10"/>
      <c r="Q581" s="10"/>
      <c r="R581" s="10"/>
      <c r="S581" s="10"/>
      <c r="T581" s="14"/>
      <c r="U581" s="6"/>
      <c r="V581" s="14"/>
      <c r="W581" s="6"/>
      <c r="X581" s="14"/>
      <c r="Y581" s="6"/>
      <c r="Z581" s="14"/>
      <c r="AA581" s="9"/>
      <c r="AB581" s="7"/>
      <c r="AC581" s="6"/>
      <c r="AD581" s="13"/>
      <c r="AE581" s="8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10"/>
      <c r="AW581" s="13"/>
      <c r="AY581" s="17"/>
      <c r="AZ581" s="12"/>
      <c r="BA581" s="12"/>
      <c r="BB581" s="12"/>
      <c r="BC581" s="12"/>
      <c r="BD581" s="12"/>
      <c r="BE581" s="12"/>
      <c r="BF581" s="18"/>
      <c r="BG581" s="18"/>
      <c r="BH581" s="18"/>
      <c r="BI581" s="15"/>
      <c r="BJ581" s="19"/>
      <c r="BK581" s="18"/>
      <c r="BL581" s="17"/>
      <c r="BM581" s="17"/>
      <c r="BN581" s="16"/>
    </row>
    <row r="582" spans="9:66" x14ac:dyDescent="0.2">
      <c r="I582" s="11"/>
      <c r="J582" s="10"/>
      <c r="K582" s="6"/>
      <c r="L582" s="10"/>
      <c r="M582" s="10"/>
      <c r="N582" s="10"/>
      <c r="O582" s="10"/>
      <c r="P582" s="10"/>
      <c r="Q582" s="10"/>
      <c r="R582" s="10"/>
      <c r="S582" s="10"/>
      <c r="T582" s="14"/>
      <c r="U582" s="6"/>
      <c r="V582" s="14"/>
      <c r="W582" s="6"/>
      <c r="X582" s="14"/>
      <c r="Y582" s="6"/>
      <c r="Z582" s="14"/>
      <c r="AA582" s="9"/>
      <c r="AB582" s="7"/>
      <c r="AC582" s="6"/>
      <c r="AD582" s="13"/>
      <c r="AE582" s="8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10"/>
      <c r="AW582" s="13"/>
      <c r="AY582" s="17"/>
      <c r="AZ582" s="12"/>
      <c r="BA582" s="12"/>
      <c r="BB582" s="12"/>
      <c r="BC582" s="12"/>
      <c r="BD582" s="12"/>
      <c r="BE582" s="12"/>
      <c r="BF582" s="18"/>
      <c r="BG582" s="18"/>
      <c r="BH582" s="18"/>
      <c r="BI582" s="15"/>
      <c r="BJ582" s="19"/>
      <c r="BK582" s="18"/>
      <c r="BL582" s="17"/>
      <c r="BM582" s="17"/>
      <c r="BN582" s="16"/>
    </row>
    <row r="583" spans="9:66" x14ac:dyDescent="0.2">
      <c r="I583" s="11"/>
      <c r="J583" s="10"/>
      <c r="K583" s="6"/>
      <c r="L583" s="10"/>
      <c r="M583" s="10"/>
      <c r="N583" s="10"/>
      <c r="O583" s="10"/>
      <c r="P583" s="10"/>
      <c r="Q583" s="10"/>
      <c r="R583" s="10"/>
      <c r="S583" s="10"/>
      <c r="T583" s="14"/>
      <c r="U583" s="6"/>
      <c r="V583" s="14"/>
      <c r="W583" s="6"/>
      <c r="X583" s="14"/>
      <c r="Y583" s="6"/>
      <c r="Z583" s="14"/>
      <c r="AA583" s="9"/>
      <c r="AB583" s="7"/>
      <c r="AC583" s="6"/>
      <c r="AD583" s="13"/>
      <c r="AE583" s="8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10"/>
      <c r="AW583" s="13"/>
      <c r="AY583" s="17"/>
      <c r="AZ583" s="12"/>
      <c r="BA583" s="12"/>
      <c r="BB583" s="12"/>
      <c r="BC583" s="12"/>
      <c r="BD583" s="12"/>
      <c r="BE583" s="12"/>
      <c r="BF583" s="18"/>
      <c r="BG583" s="18"/>
      <c r="BH583" s="18"/>
      <c r="BI583" s="15"/>
      <c r="BJ583" s="19"/>
      <c r="BK583" s="18"/>
      <c r="BL583" s="17"/>
      <c r="BM583" s="17"/>
      <c r="BN583" s="16"/>
    </row>
    <row r="584" spans="9:66" x14ac:dyDescent="0.2">
      <c r="I584" s="11"/>
      <c r="J584" s="10"/>
      <c r="K584" s="6"/>
      <c r="L584" s="10"/>
      <c r="M584" s="10"/>
      <c r="N584" s="10"/>
      <c r="O584" s="10"/>
      <c r="P584" s="10"/>
      <c r="Q584" s="10"/>
      <c r="R584" s="10"/>
      <c r="S584" s="10"/>
      <c r="T584" s="14"/>
      <c r="U584" s="6"/>
      <c r="V584" s="14"/>
      <c r="W584" s="6"/>
      <c r="X584" s="14"/>
      <c r="Y584" s="6"/>
      <c r="Z584" s="14"/>
      <c r="AA584" s="9"/>
      <c r="AB584" s="7"/>
      <c r="AC584" s="6"/>
      <c r="AD584" s="13"/>
      <c r="AE584" s="8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10"/>
      <c r="AW584" s="13"/>
      <c r="AY584" s="17"/>
      <c r="AZ584" s="12"/>
      <c r="BA584" s="12"/>
      <c r="BB584" s="12"/>
      <c r="BC584" s="12"/>
      <c r="BD584" s="12"/>
      <c r="BE584" s="12"/>
      <c r="BF584" s="18"/>
      <c r="BG584" s="18"/>
      <c r="BH584" s="18"/>
      <c r="BI584" s="15"/>
      <c r="BJ584" s="19"/>
      <c r="BK584" s="18"/>
      <c r="BL584" s="17"/>
      <c r="BM584" s="17"/>
      <c r="BN584" s="16"/>
    </row>
    <row r="585" spans="9:66" x14ac:dyDescent="0.2">
      <c r="I585" s="11"/>
      <c r="J585" s="10"/>
      <c r="K585" s="6"/>
      <c r="L585" s="10"/>
      <c r="M585" s="10"/>
      <c r="N585" s="10"/>
      <c r="O585" s="10"/>
      <c r="P585" s="10"/>
      <c r="Q585" s="10"/>
      <c r="R585" s="10"/>
      <c r="S585" s="10"/>
      <c r="T585" s="14"/>
      <c r="U585" s="6"/>
      <c r="V585" s="14"/>
      <c r="W585" s="6"/>
      <c r="X585" s="14"/>
      <c r="Y585" s="6"/>
      <c r="Z585" s="14"/>
      <c r="AA585" s="9"/>
      <c r="AB585" s="7"/>
      <c r="AC585" s="6"/>
      <c r="AD585" s="13"/>
      <c r="AE585" s="8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10"/>
      <c r="AW585" s="13"/>
      <c r="AY585" s="17"/>
      <c r="AZ585" s="12"/>
      <c r="BA585" s="12"/>
      <c r="BB585" s="12"/>
      <c r="BC585" s="12"/>
      <c r="BD585" s="12"/>
      <c r="BE585" s="12"/>
      <c r="BF585" s="18"/>
      <c r="BG585" s="18"/>
      <c r="BH585" s="18"/>
      <c r="BI585" s="15"/>
      <c r="BJ585" s="19"/>
      <c r="BK585" s="18"/>
      <c r="BL585" s="17"/>
      <c r="BM585" s="17"/>
      <c r="BN585" s="16"/>
    </row>
    <row r="586" spans="9:66" x14ac:dyDescent="0.2">
      <c r="I586" s="11"/>
      <c r="J586" s="10"/>
      <c r="K586" s="6"/>
      <c r="L586" s="10"/>
      <c r="M586" s="10"/>
      <c r="N586" s="10"/>
      <c r="O586" s="10"/>
      <c r="P586" s="10"/>
      <c r="Q586" s="10"/>
      <c r="R586" s="10"/>
      <c r="S586" s="10"/>
      <c r="T586" s="14"/>
      <c r="U586" s="6"/>
      <c r="V586" s="14"/>
      <c r="W586" s="6"/>
      <c r="X586" s="14"/>
      <c r="Y586" s="6"/>
      <c r="Z586" s="14"/>
      <c r="AA586" s="9"/>
      <c r="AB586" s="7"/>
      <c r="AC586" s="6"/>
      <c r="AD586" s="13"/>
      <c r="AE586" s="8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10"/>
      <c r="AW586" s="13"/>
      <c r="AY586" s="17"/>
      <c r="AZ586" s="12"/>
      <c r="BA586" s="12"/>
      <c r="BB586" s="12"/>
      <c r="BC586" s="12"/>
      <c r="BD586" s="12"/>
      <c r="BE586" s="12"/>
      <c r="BF586" s="18"/>
      <c r="BG586" s="18"/>
      <c r="BH586" s="18"/>
      <c r="BI586" s="15"/>
      <c r="BJ586" s="19"/>
      <c r="BK586" s="18"/>
      <c r="BL586" s="17"/>
      <c r="BM586" s="17"/>
      <c r="BN586" s="16"/>
    </row>
    <row r="587" spans="9:66" x14ac:dyDescent="0.2">
      <c r="I587" s="11"/>
      <c r="J587" s="10"/>
      <c r="K587" s="6"/>
      <c r="L587" s="10"/>
      <c r="M587" s="10"/>
      <c r="N587" s="10"/>
      <c r="O587" s="10"/>
      <c r="P587" s="10"/>
      <c r="Q587" s="10"/>
      <c r="R587" s="10"/>
      <c r="S587" s="10"/>
      <c r="T587" s="14"/>
      <c r="U587" s="6"/>
      <c r="V587" s="14"/>
      <c r="W587" s="6"/>
      <c r="X587" s="14"/>
      <c r="Y587" s="6"/>
      <c r="Z587" s="14"/>
      <c r="AA587" s="9"/>
      <c r="AB587" s="7"/>
      <c r="AC587" s="6"/>
      <c r="AD587" s="13"/>
      <c r="AE587" s="8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10"/>
      <c r="AW587" s="13"/>
      <c r="AY587" s="17"/>
      <c r="AZ587" s="12"/>
      <c r="BA587" s="12"/>
      <c r="BB587" s="12"/>
      <c r="BC587" s="12"/>
      <c r="BD587" s="12"/>
      <c r="BE587" s="12"/>
      <c r="BF587" s="18"/>
      <c r="BG587" s="18"/>
      <c r="BH587" s="18"/>
      <c r="BI587" s="15"/>
      <c r="BJ587" s="19"/>
      <c r="BK587" s="18"/>
      <c r="BL587" s="17"/>
      <c r="BM587" s="17"/>
      <c r="BN587" s="16"/>
    </row>
    <row r="588" spans="9:66" x14ac:dyDescent="0.2">
      <c r="I588" s="11"/>
      <c r="J588" s="10"/>
      <c r="K588" s="6"/>
      <c r="L588" s="10"/>
      <c r="M588" s="10"/>
      <c r="N588" s="10"/>
      <c r="O588" s="10"/>
      <c r="P588" s="10"/>
      <c r="Q588" s="10"/>
      <c r="R588" s="10"/>
      <c r="S588" s="10"/>
      <c r="T588" s="14"/>
      <c r="U588" s="6"/>
      <c r="V588" s="14"/>
      <c r="W588" s="6"/>
      <c r="X588" s="14"/>
      <c r="Y588" s="6"/>
      <c r="Z588" s="14"/>
      <c r="AA588" s="9"/>
      <c r="AB588" s="7"/>
      <c r="AC588" s="6"/>
      <c r="AD588" s="13"/>
      <c r="AE588" s="8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10"/>
      <c r="AW588" s="13"/>
      <c r="AY588" s="17"/>
      <c r="AZ588" s="12"/>
      <c r="BA588" s="12"/>
      <c r="BB588" s="12"/>
      <c r="BC588" s="12"/>
      <c r="BD588" s="12"/>
      <c r="BE588" s="12"/>
      <c r="BF588" s="18"/>
      <c r="BG588" s="18"/>
      <c r="BH588" s="18"/>
      <c r="BI588" s="15"/>
      <c r="BJ588" s="19"/>
      <c r="BK588" s="18"/>
      <c r="BL588" s="17"/>
      <c r="BM588" s="17"/>
      <c r="BN588" s="16"/>
    </row>
    <row r="589" spans="9:66" x14ac:dyDescent="0.2">
      <c r="I589" s="11"/>
      <c r="J589" s="10"/>
      <c r="K589" s="6"/>
      <c r="L589" s="10"/>
      <c r="M589" s="10"/>
      <c r="N589" s="10"/>
      <c r="O589" s="10"/>
      <c r="P589" s="10"/>
      <c r="Q589" s="10"/>
      <c r="R589" s="10"/>
      <c r="S589" s="10"/>
      <c r="T589" s="14"/>
      <c r="U589" s="6"/>
      <c r="V589" s="14"/>
      <c r="W589" s="6"/>
      <c r="X589" s="14"/>
      <c r="Y589" s="6"/>
      <c r="Z589" s="14"/>
      <c r="AA589" s="9"/>
      <c r="AB589" s="7"/>
      <c r="AC589" s="6"/>
      <c r="AD589" s="13"/>
      <c r="AE589" s="8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10"/>
      <c r="AW589" s="13"/>
      <c r="AY589" s="17"/>
      <c r="AZ589" s="12"/>
      <c r="BA589" s="12"/>
      <c r="BB589" s="12"/>
      <c r="BC589" s="12"/>
      <c r="BD589" s="12"/>
      <c r="BE589" s="12"/>
      <c r="BF589" s="18"/>
      <c r="BG589" s="18"/>
      <c r="BH589" s="18"/>
      <c r="BI589" s="15"/>
      <c r="BJ589" s="19"/>
      <c r="BK589" s="18"/>
      <c r="BL589" s="17"/>
      <c r="BM589" s="17"/>
      <c r="BN589" s="16"/>
    </row>
    <row r="590" spans="9:66" x14ac:dyDescent="0.2">
      <c r="I590" s="11"/>
      <c r="J590" s="10"/>
      <c r="K590" s="6"/>
      <c r="L590" s="10"/>
      <c r="M590" s="10"/>
      <c r="N590" s="10"/>
      <c r="O590" s="10"/>
      <c r="P590" s="10"/>
      <c r="Q590" s="10"/>
      <c r="R590" s="10"/>
      <c r="S590" s="10"/>
      <c r="T590" s="14"/>
      <c r="U590" s="6"/>
      <c r="V590" s="14"/>
      <c r="W590" s="6"/>
      <c r="X590" s="14"/>
      <c r="Y590" s="6"/>
      <c r="Z590" s="14"/>
      <c r="AA590" s="9"/>
      <c r="AB590" s="7"/>
      <c r="AC590" s="6"/>
      <c r="AD590" s="13"/>
      <c r="AE590" s="8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10"/>
      <c r="AW590" s="13"/>
      <c r="AY590" s="17"/>
      <c r="AZ590" s="12"/>
      <c r="BA590" s="12"/>
      <c r="BB590" s="12"/>
      <c r="BC590" s="12"/>
      <c r="BD590" s="12"/>
      <c r="BE590" s="12"/>
      <c r="BF590" s="18"/>
      <c r="BG590" s="18"/>
      <c r="BH590" s="18"/>
      <c r="BI590" s="15"/>
      <c r="BJ590" s="19"/>
      <c r="BK590" s="18"/>
      <c r="BL590" s="17"/>
      <c r="BM590" s="17"/>
      <c r="BN590" s="16"/>
    </row>
    <row r="591" spans="9:66" x14ac:dyDescent="0.2">
      <c r="I591" s="11"/>
      <c r="J591" s="10"/>
      <c r="K591" s="6"/>
      <c r="L591" s="10"/>
      <c r="M591" s="10"/>
      <c r="N591" s="10"/>
      <c r="O591" s="10"/>
      <c r="P591" s="10"/>
      <c r="Q591" s="10"/>
      <c r="R591" s="10"/>
      <c r="S591" s="10"/>
      <c r="T591" s="14"/>
      <c r="U591" s="6"/>
      <c r="V591" s="14"/>
      <c r="W591" s="6"/>
      <c r="X591" s="14"/>
      <c r="Y591" s="6"/>
      <c r="Z591" s="14"/>
      <c r="AA591" s="9"/>
      <c r="AB591" s="7"/>
      <c r="AC591" s="6"/>
      <c r="AD591" s="13"/>
      <c r="AE591" s="8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10"/>
      <c r="AW591" s="13"/>
      <c r="AY591" s="17"/>
      <c r="AZ591" s="12"/>
      <c r="BA591" s="12"/>
      <c r="BB591" s="12"/>
      <c r="BC591" s="12"/>
      <c r="BD591" s="12"/>
      <c r="BE591" s="12"/>
      <c r="BF591" s="18"/>
      <c r="BG591" s="18"/>
      <c r="BH591" s="18"/>
      <c r="BI591" s="15"/>
      <c r="BJ591" s="19"/>
      <c r="BK591" s="18"/>
      <c r="BL591" s="17"/>
      <c r="BM591" s="17"/>
      <c r="BN591" s="16"/>
    </row>
    <row r="592" spans="9:66" x14ac:dyDescent="0.2">
      <c r="I592" s="11"/>
      <c r="J592" s="10"/>
      <c r="K592" s="6"/>
      <c r="L592" s="10"/>
      <c r="M592" s="10"/>
      <c r="N592" s="10"/>
      <c r="O592" s="10"/>
      <c r="P592" s="10"/>
      <c r="Q592" s="10"/>
      <c r="R592" s="10"/>
      <c r="S592" s="10"/>
      <c r="T592" s="14"/>
      <c r="U592" s="6"/>
      <c r="V592" s="14"/>
      <c r="W592" s="6"/>
      <c r="X592" s="14"/>
      <c r="Y592" s="6"/>
      <c r="Z592" s="14"/>
      <c r="AA592" s="9"/>
      <c r="AB592" s="7"/>
      <c r="AC592" s="6"/>
      <c r="AD592" s="13"/>
      <c r="AE592" s="8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10"/>
      <c r="AW592" s="13"/>
      <c r="AY592" s="17"/>
      <c r="AZ592" s="12"/>
      <c r="BA592" s="12"/>
      <c r="BB592" s="12"/>
      <c r="BC592" s="12"/>
      <c r="BD592" s="12"/>
      <c r="BE592" s="12"/>
      <c r="BF592" s="18"/>
      <c r="BG592" s="18"/>
      <c r="BH592" s="18"/>
      <c r="BI592" s="15"/>
      <c r="BJ592" s="19"/>
      <c r="BK592" s="18"/>
      <c r="BL592" s="17"/>
      <c r="BM592" s="17"/>
      <c r="BN592" s="16"/>
    </row>
    <row r="593" spans="9:66" x14ac:dyDescent="0.2">
      <c r="I593" s="11"/>
      <c r="J593" s="10"/>
      <c r="K593" s="6"/>
      <c r="L593" s="10"/>
      <c r="M593" s="10"/>
      <c r="N593" s="10"/>
      <c r="O593" s="10"/>
      <c r="P593" s="10"/>
      <c r="Q593" s="10"/>
      <c r="R593" s="10"/>
      <c r="S593" s="10"/>
      <c r="T593" s="14"/>
      <c r="U593" s="6"/>
      <c r="V593" s="14"/>
      <c r="W593" s="6"/>
      <c r="X593" s="14"/>
      <c r="Y593" s="6"/>
      <c r="Z593" s="14"/>
      <c r="AA593" s="9"/>
      <c r="AB593" s="7"/>
      <c r="AC593" s="6"/>
      <c r="AD593" s="13"/>
      <c r="AE593" s="8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10"/>
      <c r="AW593" s="13"/>
      <c r="AY593" s="17"/>
      <c r="AZ593" s="12"/>
      <c r="BA593" s="12"/>
      <c r="BB593" s="12"/>
      <c r="BC593" s="12"/>
      <c r="BD593" s="12"/>
      <c r="BE593" s="12"/>
      <c r="BF593" s="18"/>
      <c r="BG593" s="18"/>
      <c r="BH593" s="18"/>
      <c r="BI593" s="15"/>
      <c r="BJ593" s="19"/>
      <c r="BK593" s="18"/>
      <c r="BL593" s="17"/>
      <c r="BM593" s="17"/>
      <c r="BN593" s="16"/>
    </row>
    <row r="594" spans="9:66" x14ac:dyDescent="0.2">
      <c r="I594" s="11"/>
      <c r="J594" s="10"/>
      <c r="K594" s="6"/>
      <c r="L594" s="10"/>
      <c r="M594" s="10"/>
      <c r="N594" s="10"/>
      <c r="O594" s="10"/>
      <c r="P594" s="10"/>
      <c r="Q594" s="10"/>
      <c r="R594" s="10"/>
      <c r="S594" s="10"/>
      <c r="T594" s="14"/>
      <c r="U594" s="6"/>
      <c r="V594" s="14"/>
      <c r="W594" s="6"/>
      <c r="X594" s="14"/>
      <c r="Y594" s="6"/>
      <c r="Z594" s="14"/>
      <c r="AA594" s="9"/>
      <c r="AB594" s="7"/>
      <c r="AC594" s="6"/>
      <c r="AD594" s="13"/>
      <c r="AE594" s="8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10"/>
      <c r="AW594" s="13"/>
      <c r="AY594" s="17"/>
      <c r="AZ594" s="12"/>
      <c r="BA594" s="12"/>
      <c r="BB594" s="12"/>
      <c r="BC594" s="12"/>
      <c r="BD594" s="12"/>
      <c r="BE594" s="12"/>
      <c r="BF594" s="18"/>
      <c r="BG594" s="18"/>
      <c r="BH594" s="18"/>
      <c r="BI594" s="15"/>
      <c r="BJ594" s="19"/>
      <c r="BK594" s="18"/>
      <c r="BL594" s="17"/>
      <c r="BM594" s="17"/>
      <c r="BN594" s="16"/>
    </row>
    <row r="595" spans="9:66" x14ac:dyDescent="0.2">
      <c r="I595" s="11"/>
      <c r="J595" s="10"/>
      <c r="K595" s="6"/>
      <c r="L595" s="10"/>
      <c r="M595" s="10"/>
      <c r="N595" s="10"/>
      <c r="O595" s="10"/>
      <c r="P595" s="10"/>
      <c r="Q595" s="10"/>
      <c r="R595" s="10"/>
      <c r="S595" s="10"/>
      <c r="T595" s="14"/>
      <c r="U595" s="6"/>
      <c r="V595" s="14"/>
      <c r="W595" s="6"/>
      <c r="X595" s="14"/>
      <c r="Y595" s="6"/>
      <c r="Z595" s="14"/>
      <c r="AA595" s="9"/>
      <c r="AB595" s="7"/>
      <c r="AC595" s="6"/>
      <c r="AD595" s="13"/>
      <c r="AE595" s="8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10"/>
      <c r="AW595" s="13"/>
      <c r="AY595" s="17"/>
      <c r="AZ595" s="12"/>
      <c r="BA595" s="12"/>
      <c r="BB595" s="12"/>
      <c r="BC595" s="12"/>
      <c r="BD595" s="12"/>
      <c r="BE595" s="12"/>
      <c r="BF595" s="18"/>
      <c r="BG595" s="18"/>
      <c r="BH595" s="18"/>
      <c r="BI595" s="15"/>
      <c r="BJ595" s="19"/>
      <c r="BK595" s="18"/>
      <c r="BL595" s="17"/>
      <c r="BM595" s="17"/>
      <c r="BN595" s="16"/>
    </row>
    <row r="596" spans="9:66" x14ac:dyDescent="0.2">
      <c r="I596" s="11"/>
      <c r="J596" s="10"/>
      <c r="K596" s="6"/>
      <c r="L596" s="10"/>
      <c r="M596" s="10"/>
      <c r="N596" s="10"/>
      <c r="O596" s="10"/>
      <c r="P596" s="10"/>
      <c r="Q596" s="10"/>
      <c r="R596" s="10"/>
      <c r="S596" s="10"/>
      <c r="T596" s="14"/>
      <c r="U596" s="6"/>
      <c r="V596" s="14"/>
      <c r="W596" s="6"/>
      <c r="X596" s="14"/>
      <c r="Y596" s="6"/>
      <c r="Z596" s="14"/>
      <c r="AA596" s="9"/>
      <c r="AB596" s="7"/>
      <c r="AC596" s="6"/>
      <c r="AD596" s="13"/>
      <c r="AE596" s="8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10"/>
      <c r="AW596" s="13"/>
      <c r="AY596" s="17"/>
      <c r="AZ596" s="12"/>
      <c r="BA596" s="12"/>
      <c r="BB596" s="12"/>
      <c r="BC596" s="12"/>
      <c r="BD596" s="12"/>
      <c r="BE596" s="12"/>
      <c r="BF596" s="18"/>
      <c r="BG596" s="18"/>
      <c r="BH596" s="18"/>
      <c r="BI596" s="15"/>
      <c r="BJ596" s="19"/>
      <c r="BK596" s="18"/>
      <c r="BL596" s="17"/>
      <c r="BM596" s="17"/>
      <c r="BN596" s="16"/>
    </row>
    <row r="597" spans="9:66" x14ac:dyDescent="0.2">
      <c r="I597" s="11"/>
      <c r="J597" s="10"/>
      <c r="K597" s="6"/>
      <c r="L597" s="10"/>
      <c r="M597" s="10"/>
      <c r="N597" s="10"/>
      <c r="O597" s="10"/>
      <c r="P597" s="10"/>
      <c r="Q597" s="10"/>
      <c r="R597" s="10"/>
      <c r="S597" s="10"/>
      <c r="T597" s="14"/>
      <c r="U597" s="6"/>
      <c r="V597" s="14"/>
      <c r="W597" s="6"/>
      <c r="X597" s="14"/>
      <c r="Y597" s="6"/>
      <c r="Z597" s="14"/>
      <c r="AA597" s="9"/>
      <c r="AB597" s="7"/>
      <c r="AC597" s="6"/>
      <c r="AD597" s="13"/>
      <c r="AE597" s="8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10"/>
      <c r="AW597" s="13"/>
      <c r="AY597" s="17"/>
      <c r="AZ597" s="12"/>
      <c r="BA597" s="12"/>
      <c r="BB597" s="12"/>
      <c r="BC597" s="12"/>
      <c r="BD597" s="12"/>
      <c r="BE597" s="12"/>
      <c r="BF597" s="18"/>
      <c r="BG597" s="18"/>
      <c r="BH597" s="18"/>
      <c r="BI597" s="15"/>
      <c r="BJ597" s="19"/>
      <c r="BK597" s="18"/>
      <c r="BL597" s="17"/>
      <c r="BM597" s="17"/>
      <c r="BN597" s="16"/>
    </row>
    <row r="598" spans="9:66" x14ac:dyDescent="0.2">
      <c r="I598" s="11"/>
      <c r="J598" s="10"/>
      <c r="K598" s="6"/>
      <c r="L598" s="10"/>
      <c r="M598" s="10"/>
      <c r="N598" s="10"/>
      <c r="O598" s="10"/>
      <c r="P598" s="10"/>
      <c r="Q598" s="10"/>
      <c r="R598" s="10"/>
      <c r="S598" s="10"/>
      <c r="T598" s="14"/>
      <c r="U598" s="6"/>
      <c r="V598" s="14"/>
      <c r="W598" s="6"/>
      <c r="X598" s="14"/>
      <c r="Y598" s="6"/>
      <c r="Z598" s="14"/>
      <c r="AA598" s="9"/>
      <c r="AB598" s="7"/>
      <c r="AC598" s="6"/>
      <c r="AD598" s="13"/>
      <c r="AE598" s="8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10"/>
      <c r="AW598" s="13"/>
      <c r="AY598" s="17"/>
      <c r="AZ598" s="12"/>
      <c r="BA598" s="12"/>
      <c r="BB598" s="12"/>
      <c r="BC598" s="12"/>
      <c r="BD598" s="12"/>
      <c r="BE598" s="12"/>
      <c r="BF598" s="18"/>
      <c r="BG598" s="18"/>
      <c r="BH598" s="18"/>
      <c r="BI598" s="15"/>
      <c r="BJ598" s="19"/>
      <c r="BK598" s="18"/>
      <c r="BL598" s="17"/>
      <c r="BM598" s="17"/>
      <c r="BN598" s="16"/>
    </row>
    <row r="599" spans="9:66" x14ac:dyDescent="0.2">
      <c r="I599" s="11"/>
      <c r="J599" s="10"/>
      <c r="K599" s="6"/>
      <c r="L599" s="10"/>
      <c r="M599" s="10"/>
      <c r="N599" s="10"/>
      <c r="O599" s="10"/>
      <c r="P599" s="10"/>
      <c r="Q599" s="10"/>
      <c r="R599" s="10"/>
      <c r="S599" s="10"/>
      <c r="T599" s="14"/>
      <c r="U599" s="6"/>
      <c r="V599" s="14"/>
      <c r="W599" s="6"/>
      <c r="X599" s="14"/>
      <c r="Y599" s="6"/>
      <c r="Z599" s="14"/>
      <c r="AA599" s="9"/>
      <c r="AB599" s="7"/>
      <c r="AC599" s="6"/>
      <c r="AD599" s="13"/>
      <c r="AE599" s="8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10"/>
      <c r="AW599" s="13"/>
      <c r="AY599" s="17"/>
      <c r="AZ599" s="12"/>
      <c r="BA599" s="12"/>
      <c r="BB599" s="12"/>
      <c r="BC599" s="12"/>
      <c r="BD599" s="12"/>
      <c r="BE599" s="12"/>
      <c r="BF599" s="18"/>
      <c r="BG599" s="18"/>
      <c r="BH599" s="18"/>
      <c r="BI599" s="15"/>
      <c r="BJ599" s="19"/>
      <c r="BK599" s="18"/>
      <c r="BL599" s="17"/>
      <c r="BM599" s="17"/>
      <c r="BN599" s="16"/>
    </row>
    <row r="600" spans="9:66" x14ac:dyDescent="0.2">
      <c r="I600" s="11"/>
      <c r="J600" s="10"/>
      <c r="K600" s="6"/>
      <c r="L600" s="10"/>
      <c r="M600" s="10"/>
      <c r="N600" s="10"/>
      <c r="O600" s="10"/>
      <c r="P600" s="10"/>
      <c r="Q600" s="10"/>
      <c r="R600" s="10"/>
      <c r="S600" s="10"/>
      <c r="T600" s="14"/>
      <c r="U600" s="6"/>
      <c r="V600" s="14"/>
      <c r="W600" s="6"/>
      <c r="X600" s="14"/>
      <c r="Y600" s="6"/>
      <c r="Z600" s="14"/>
      <c r="AA600" s="9"/>
      <c r="AB600" s="7"/>
      <c r="AC600" s="6"/>
      <c r="AD600" s="13"/>
      <c r="AE600" s="8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10"/>
      <c r="AW600" s="13"/>
      <c r="AY600" s="17"/>
      <c r="AZ600" s="12"/>
      <c r="BA600" s="12"/>
      <c r="BB600" s="12"/>
      <c r="BC600" s="12"/>
      <c r="BD600" s="12"/>
      <c r="BE600" s="12"/>
      <c r="BF600" s="18"/>
      <c r="BG600" s="18"/>
      <c r="BH600" s="18"/>
      <c r="BI600" s="15"/>
      <c r="BJ600" s="19"/>
      <c r="BK600" s="18"/>
      <c r="BL600" s="17"/>
      <c r="BM600" s="17"/>
      <c r="BN600" s="16"/>
    </row>
    <row r="601" spans="9:66" x14ac:dyDescent="0.2">
      <c r="I601" s="11"/>
      <c r="J601" s="10"/>
      <c r="K601" s="6"/>
      <c r="L601" s="10"/>
      <c r="M601" s="10"/>
      <c r="N601" s="10"/>
      <c r="O601" s="10"/>
      <c r="P601" s="10"/>
      <c r="Q601" s="10"/>
      <c r="R601" s="10"/>
      <c r="S601" s="10"/>
      <c r="T601" s="14"/>
      <c r="U601" s="6"/>
      <c r="V601" s="14"/>
      <c r="W601" s="6"/>
      <c r="X601" s="14"/>
      <c r="Y601" s="6"/>
      <c r="Z601" s="14"/>
      <c r="AA601" s="9"/>
      <c r="AB601" s="7"/>
      <c r="AC601" s="6"/>
      <c r="AD601" s="13"/>
      <c r="AE601" s="8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10"/>
      <c r="AW601" s="13"/>
      <c r="AY601" s="17"/>
      <c r="AZ601" s="12"/>
      <c r="BA601" s="12"/>
      <c r="BB601" s="12"/>
      <c r="BC601" s="12"/>
      <c r="BD601" s="12"/>
      <c r="BE601" s="12"/>
      <c r="BF601" s="18"/>
      <c r="BG601" s="18"/>
      <c r="BH601" s="18"/>
      <c r="BI601" s="15"/>
      <c r="BJ601" s="19"/>
      <c r="BK601" s="18"/>
      <c r="BL601" s="17"/>
      <c r="BM601" s="17"/>
      <c r="BN601" s="16"/>
    </row>
    <row r="602" spans="9:66" x14ac:dyDescent="0.2">
      <c r="I602" s="11"/>
      <c r="J602" s="10"/>
      <c r="K602" s="6"/>
      <c r="L602" s="10"/>
      <c r="M602" s="10"/>
      <c r="N602" s="10"/>
      <c r="O602" s="10"/>
      <c r="P602" s="10"/>
      <c r="Q602" s="10"/>
      <c r="R602" s="10"/>
      <c r="S602" s="10"/>
      <c r="T602" s="14"/>
      <c r="U602" s="6"/>
      <c r="V602" s="14"/>
      <c r="W602" s="6"/>
      <c r="X602" s="14"/>
      <c r="Y602" s="6"/>
      <c r="Z602" s="14"/>
      <c r="AA602" s="9"/>
      <c r="AB602" s="7"/>
      <c r="AC602" s="6"/>
      <c r="AD602" s="13"/>
      <c r="AE602" s="8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10"/>
      <c r="AW602" s="13"/>
      <c r="AY602" s="17"/>
      <c r="AZ602" s="12"/>
      <c r="BA602" s="12"/>
      <c r="BB602" s="12"/>
      <c r="BC602" s="12"/>
      <c r="BD602" s="12"/>
      <c r="BE602" s="12"/>
      <c r="BF602" s="18"/>
      <c r="BG602" s="18"/>
      <c r="BH602" s="18"/>
      <c r="BI602" s="15"/>
      <c r="BJ602" s="19"/>
      <c r="BK602" s="18"/>
      <c r="BL602" s="17"/>
      <c r="BM602" s="17"/>
      <c r="BN602" s="16"/>
    </row>
    <row r="603" spans="9:66" x14ac:dyDescent="0.2">
      <c r="I603" s="11"/>
      <c r="J603" s="10"/>
      <c r="K603" s="6"/>
      <c r="L603" s="10"/>
      <c r="M603" s="10"/>
      <c r="N603" s="10"/>
      <c r="O603" s="10"/>
      <c r="P603" s="10"/>
      <c r="Q603" s="10"/>
      <c r="R603" s="10"/>
      <c r="S603" s="10"/>
      <c r="T603" s="14"/>
      <c r="U603" s="6"/>
      <c r="V603" s="14"/>
      <c r="W603" s="6"/>
      <c r="X603" s="14"/>
      <c r="Y603" s="6"/>
      <c r="Z603" s="14"/>
      <c r="AA603" s="9"/>
      <c r="AB603" s="7"/>
      <c r="AC603" s="6"/>
      <c r="AD603" s="13"/>
      <c r="AE603" s="8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10"/>
      <c r="AW603" s="13"/>
      <c r="AY603" s="17"/>
      <c r="AZ603" s="12"/>
      <c r="BA603" s="12"/>
      <c r="BB603" s="12"/>
      <c r="BC603" s="12"/>
      <c r="BD603" s="12"/>
      <c r="BE603" s="12"/>
      <c r="BF603" s="18"/>
      <c r="BG603" s="18"/>
      <c r="BH603" s="18"/>
      <c r="BI603" s="15"/>
      <c r="BJ603" s="19"/>
      <c r="BK603" s="18"/>
      <c r="BL603" s="17"/>
      <c r="BM603" s="17"/>
      <c r="BN603" s="16"/>
    </row>
    <row r="604" spans="9:66" x14ac:dyDescent="0.2">
      <c r="I604" s="11"/>
      <c r="J604" s="10"/>
      <c r="K604" s="6"/>
      <c r="L604" s="10"/>
      <c r="M604" s="10"/>
      <c r="N604" s="10"/>
      <c r="O604" s="10"/>
      <c r="P604" s="10"/>
      <c r="Q604" s="10"/>
      <c r="R604" s="10"/>
      <c r="S604" s="10"/>
      <c r="T604" s="14"/>
      <c r="U604" s="6"/>
      <c r="V604" s="14"/>
      <c r="W604" s="6"/>
      <c r="X604" s="14"/>
      <c r="Y604" s="6"/>
      <c r="Z604" s="14"/>
      <c r="AA604" s="9"/>
      <c r="AB604" s="7"/>
      <c r="AC604" s="6"/>
      <c r="AD604" s="13"/>
      <c r="AE604" s="8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10"/>
      <c r="AW604" s="13"/>
      <c r="AY604" s="17"/>
      <c r="AZ604" s="12"/>
      <c r="BA604" s="12"/>
      <c r="BB604" s="12"/>
      <c r="BC604" s="12"/>
      <c r="BD604" s="12"/>
      <c r="BE604" s="12"/>
      <c r="BF604" s="18"/>
      <c r="BG604" s="18"/>
      <c r="BH604" s="18"/>
      <c r="BI604" s="15"/>
      <c r="BJ604" s="19"/>
      <c r="BK604" s="18"/>
      <c r="BL604" s="17"/>
      <c r="BM604" s="17"/>
      <c r="BN604" s="16"/>
    </row>
    <row r="605" spans="9:66" x14ac:dyDescent="0.2">
      <c r="I605" s="11"/>
      <c r="J605" s="10"/>
      <c r="K605" s="6"/>
      <c r="L605" s="10"/>
      <c r="M605" s="10"/>
      <c r="N605" s="10"/>
      <c r="O605" s="10"/>
      <c r="P605" s="10"/>
      <c r="Q605" s="10"/>
      <c r="R605" s="10"/>
      <c r="S605" s="10"/>
      <c r="T605" s="14"/>
      <c r="U605" s="6"/>
      <c r="V605" s="14"/>
      <c r="W605" s="6"/>
      <c r="X605" s="14"/>
      <c r="Y605" s="6"/>
      <c r="Z605" s="14"/>
      <c r="AA605" s="9"/>
      <c r="AB605" s="7"/>
      <c r="AC605" s="6"/>
      <c r="AD605" s="13"/>
      <c r="AE605" s="8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10"/>
      <c r="AW605" s="13"/>
      <c r="AY605" s="17"/>
      <c r="AZ605" s="12"/>
      <c r="BA605" s="12"/>
      <c r="BB605" s="12"/>
      <c r="BC605" s="12"/>
      <c r="BD605" s="12"/>
      <c r="BE605" s="12"/>
      <c r="BF605" s="18"/>
      <c r="BG605" s="18"/>
      <c r="BH605" s="18"/>
      <c r="BI605" s="15"/>
      <c r="BJ605" s="19"/>
      <c r="BK605" s="18"/>
      <c r="BL605" s="17"/>
      <c r="BM605" s="17"/>
      <c r="BN605" s="16"/>
    </row>
    <row r="606" spans="9:66" x14ac:dyDescent="0.2">
      <c r="I606" s="11"/>
      <c r="J606" s="10"/>
      <c r="K606" s="6"/>
      <c r="L606" s="10"/>
      <c r="M606" s="10"/>
      <c r="N606" s="10"/>
      <c r="O606" s="10"/>
      <c r="P606" s="10"/>
      <c r="Q606" s="10"/>
      <c r="R606" s="10"/>
      <c r="S606" s="10"/>
      <c r="T606" s="14"/>
      <c r="U606" s="6"/>
      <c r="V606" s="14"/>
      <c r="W606" s="6"/>
      <c r="X606" s="14"/>
      <c r="Y606" s="6"/>
      <c r="Z606" s="14"/>
      <c r="AA606" s="9"/>
      <c r="AB606" s="7"/>
      <c r="AC606" s="6"/>
      <c r="AD606" s="13"/>
      <c r="AE606" s="8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10"/>
      <c r="AW606" s="13"/>
      <c r="AY606" s="17"/>
      <c r="AZ606" s="12"/>
      <c r="BA606" s="12"/>
      <c r="BB606" s="12"/>
      <c r="BC606" s="12"/>
      <c r="BD606" s="12"/>
      <c r="BE606" s="12"/>
      <c r="BF606" s="18"/>
      <c r="BG606" s="18"/>
      <c r="BH606" s="18"/>
      <c r="BI606" s="15"/>
      <c r="BJ606" s="19"/>
      <c r="BK606" s="18"/>
      <c r="BL606" s="17"/>
      <c r="BM606" s="17"/>
      <c r="BN606" s="16"/>
    </row>
    <row r="607" spans="9:66" x14ac:dyDescent="0.2">
      <c r="I607" s="11"/>
      <c r="J607" s="10"/>
      <c r="K607" s="6"/>
      <c r="L607" s="10"/>
      <c r="M607" s="10"/>
      <c r="N607" s="10"/>
      <c r="O607" s="10"/>
      <c r="P607" s="10"/>
      <c r="Q607" s="10"/>
      <c r="R607" s="10"/>
      <c r="S607" s="10"/>
      <c r="T607" s="14"/>
      <c r="U607" s="6"/>
      <c r="V607" s="14"/>
      <c r="W607" s="6"/>
      <c r="X607" s="14"/>
      <c r="Y607" s="6"/>
      <c r="Z607" s="14"/>
      <c r="AA607" s="9"/>
      <c r="AB607" s="7"/>
      <c r="AC607" s="6"/>
      <c r="AD607" s="13"/>
      <c r="AE607" s="8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10"/>
      <c r="AW607" s="13"/>
      <c r="AY607" s="17"/>
      <c r="AZ607" s="12"/>
      <c r="BA607" s="12"/>
      <c r="BB607" s="12"/>
      <c r="BC607" s="12"/>
      <c r="BD607" s="12"/>
      <c r="BE607" s="12"/>
      <c r="BF607" s="18"/>
      <c r="BG607" s="18"/>
      <c r="BH607" s="18"/>
      <c r="BI607" s="15"/>
      <c r="BJ607" s="19"/>
      <c r="BK607" s="18"/>
      <c r="BL607" s="17"/>
      <c r="BM607" s="17"/>
      <c r="BN607" s="16"/>
    </row>
    <row r="608" spans="9:66" x14ac:dyDescent="0.2">
      <c r="I608" s="11"/>
      <c r="J608" s="10"/>
      <c r="K608" s="6"/>
      <c r="L608" s="10"/>
      <c r="M608" s="10"/>
      <c r="N608" s="10"/>
      <c r="O608" s="10"/>
      <c r="P608" s="10"/>
      <c r="Q608" s="10"/>
      <c r="R608" s="10"/>
      <c r="S608" s="10"/>
      <c r="T608" s="14"/>
      <c r="U608" s="6"/>
      <c r="V608" s="14"/>
      <c r="W608" s="6"/>
      <c r="X608" s="14"/>
      <c r="Y608" s="6"/>
      <c r="Z608" s="14"/>
      <c r="AA608" s="9"/>
      <c r="AB608" s="7"/>
      <c r="AC608" s="6"/>
      <c r="AD608" s="13"/>
      <c r="AE608" s="8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10"/>
      <c r="AW608" s="13"/>
      <c r="AY608" s="17"/>
      <c r="AZ608" s="12"/>
      <c r="BA608" s="12"/>
      <c r="BB608" s="12"/>
      <c r="BC608" s="12"/>
      <c r="BD608" s="12"/>
      <c r="BE608" s="12"/>
      <c r="BF608" s="18"/>
      <c r="BG608" s="18"/>
      <c r="BH608" s="18"/>
      <c r="BI608" s="15"/>
      <c r="BJ608" s="19"/>
      <c r="BK608" s="18"/>
      <c r="BL608" s="17"/>
      <c r="BM608" s="17"/>
      <c r="BN608" s="16"/>
    </row>
    <row r="609" spans="9:66" x14ac:dyDescent="0.2">
      <c r="I609" s="11"/>
      <c r="J609" s="10"/>
      <c r="K609" s="6"/>
      <c r="L609" s="10"/>
      <c r="M609" s="10"/>
      <c r="N609" s="10"/>
      <c r="O609" s="10"/>
      <c r="P609" s="10"/>
      <c r="Q609" s="10"/>
      <c r="R609" s="10"/>
      <c r="S609" s="10"/>
      <c r="T609" s="14"/>
      <c r="U609" s="6"/>
      <c r="V609" s="14"/>
      <c r="W609" s="6"/>
      <c r="X609" s="14"/>
      <c r="Y609" s="6"/>
      <c r="Z609" s="14"/>
      <c r="AA609" s="9"/>
      <c r="AB609" s="7"/>
      <c r="AC609" s="6"/>
      <c r="AD609" s="13"/>
      <c r="AE609" s="8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10"/>
      <c r="AW609" s="13"/>
      <c r="AY609" s="17"/>
      <c r="AZ609" s="12"/>
      <c r="BA609" s="12"/>
      <c r="BB609" s="12"/>
      <c r="BC609" s="12"/>
      <c r="BD609" s="12"/>
      <c r="BE609" s="12"/>
      <c r="BF609" s="18"/>
      <c r="BG609" s="18"/>
      <c r="BH609" s="18"/>
      <c r="BI609" s="15"/>
      <c r="BJ609" s="19"/>
      <c r="BK609" s="18"/>
      <c r="BL609" s="17"/>
      <c r="BM609" s="17"/>
      <c r="BN609" s="16"/>
    </row>
    <row r="610" spans="9:66" x14ac:dyDescent="0.2">
      <c r="I610" s="11"/>
      <c r="J610" s="10"/>
      <c r="K610" s="6"/>
      <c r="L610" s="10"/>
      <c r="M610" s="10"/>
      <c r="N610" s="10"/>
      <c r="O610" s="10"/>
      <c r="P610" s="10"/>
      <c r="Q610" s="10"/>
      <c r="R610" s="10"/>
      <c r="S610" s="10"/>
      <c r="T610" s="14"/>
      <c r="U610" s="6"/>
      <c r="V610" s="14"/>
      <c r="W610" s="6"/>
      <c r="X610" s="14"/>
      <c r="Y610" s="6"/>
      <c r="Z610" s="14"/>
      <c r="AA610" s="9"/>
      <c r="AB610" s="7"/>
      <c r="AC610" s="6"/>
      <c r="AD610" s="13"/>
      <c r="AE610" s="8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10"/>
      <c r="AW610" s="13"/>
      <c r="AY610" s="17"/>
      <c r="AZ610" s="12"/>
      <c r="BA610" s="12"/>
      <c r="BB610" s="12"/>
      <c r="BC610" s="12"/>
      <c r="BD610" s="12"/>
      <c r="BE610" s="12"/>
      <c r="BF610" s="18"/>
      <c r="BG610" s="18"/>
      <c r="BH610" s="18"/>
      <c r="BI610" s="15"/>
      <c r="BJ610" s="19"/>
      <c r="BK610" s="18"/>
      <c r="BL610" s="17"/>
      <c r="BM610" s="17"/>
      <c r="BN610" s="16"/>
    </row>
    <row r="611" spans="9:66" x14ac:dyDescent="0.2">
      <c r="I611" s="11"/>
      <c r="J611" s="10"/>
      <c r="K611" s="6"/>
      <c r="L611" s="10"/>
      <c r="M611" s="10"/>
      <c r="N611" s="10"/>
      <c r="O611" s="10"/>
      <c r="P611" s="10"/>
      <c r="Q611" s="10"/>
      <c r="R611" s="10"/>
      <c r="S611" s="10"/>
      <c r="T611" s="14"/>
      <c r="U611" s="6"/>
      <c r="V611" s="14"/>
      <c r="W611" s="6"/>
      <c r="X611" s="14"/>
      <c r="Y611" s="6"/>
      <c r="Z611" s="14"/>
      <c r="AA611" s="9"/>
      <c r="AB611" s="7"/>
      <c r="AC611" s="6"/>
      <c r="AD611" s="13"/>
      <c r="AE611" s="8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10"/>
      <c r="AW611" s="13"/>
      <c r="AY611" s="17"/>
      <c r="AZ611" s="12"/>
      <c r="BA611" s="12"/>
      <c r="BB611" s="12"/>
      <c r="BC611" s="12"/>
      <c r="BD611" s="12"/>
      <c r="BE611" s="12"/>
      <c r="BF611" s="18"/>
      <c r="BG611" s="18"/>
      <c r="BH611" s="18"/>
      <c r="BI611" s="15"/>
      <c r="BJ611" s="19"/>
      <c r="BK611" s="18"/>
      <c r="BL611" s="17"/>
      <c r="BM611" s="17"/>
      <c r="BN611" s="16"/>
    </row>
    <row r="612" spans="9:66" x14ac:dyDescent="0.2">
      <c r="I612" s="11"/>
      <c r="J612" s="10"/>
      <c r="K612" s="6"/>
      <c r="L612" s="10"/>
      <c r="M612" s="10"/>
      <c r="N612" s="10"/>
      <c r="O612" s="10"/>
      <c r="P612" s="10"/>
      <c r="Q612" s="10"/>
      <c r="R612" s="10"/>
      <c r="S612" s="10"/>
      <c r="T612" s="14"/>
      <c r="U612" s="6"/>
      <c r="V612" s="14"/>
      <c r="W612" s="6"/>
      <c r="X612" s="14"/>
      <c r="Y612" s="6"/>
      <c r="Z612" s="14"/>
      <c r="AA612" s="9"/>
      <c r="AB612" s="7"/>
      <c r="AC612" s="6"/>
      <c r="AD612" s="13"/>
      <c r="AE612" s="8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10"/>
      <c r="AW612" s="13"/>
      <c r="AY612" s="17"/>
      <c r="AZ612" s="12"/>
      <c r="BA612" s="12"/>
      <c r="BB612" s="12"/>
      <c r="BC612" s="12"/>
      <c r="BD612" s="12"/>
      <c r="BE612" s="12"/>
      <c r="BF612" s="18"/>
      <c r="BG612" s="18"/>
      <c r="BH612" s="18"/>
      <c r="BI612" s="15"/>
      <c r="BJ612" s="19"/>
      <c r="BK612" s="18"/>
      <c r="BL612" s="17"/>
      <c r="BM612" s="17"/>
      <c r="BN612" s="16"/>
    </row>
    <row r="613" spans="9:66" x14ac:dyDescent="0.2">
      <c r="I613" s="11"/>
      <c r="J613" s="10"/>
      <c r="K613" s="6"/>
      <c r="L613" s="10"/>
      <c r="M613" s="10"/>
      <c r="N613" s="10"/>
      <c r="O613" s="10"/>
      <c r="P613" s="10"/>
      <c r="Q613" s="10"/>
      <c r="R613" s="10"/>
      <c r="S613" s="10"/>
      <c r="T613" s="14"/>
      <c r="U613" s="6"/>
      <c r="V613" s="14"/>
      <c r="W613" s="6"/>
      <c r="X613" s="14"/>
      <c r="Y613" s="6"/>
      <c r="Z613" s="14"/>
      <c r="AA613" s="9"/>
      <c r="AB613" s="7"/>
      <c r="AC613" s="6"/>
      <c r="AD613" s="13"/>
      <c r="AE613" s="8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10"/>
      <c r="AW613" s="13"/>
      <c r="AY613" s="17"/>
      <c r="AZ613" s="12"/>
      <c r="BA613" s="12"/>
      <c r="BB613" s="12"/>
      <c r="BC613" s="12"/>
      <c r="BD613" s="12"/>
      <c r="BE613" s="12"/>
      <c r="BF613" s="18"/>
      <c r="BG613" s="18"/>
      <c r="BH613" s="18"/>
      <c r="BI613" s="15"/>
      <c r="BJ613" s="19"/>
      <c r="BK613" s="18"/>
      <c r="BL613" s="17"/>
      <c r="BM613" s="17"/>
      <c r="BN613" s="16"/>
    </row>
    <row r="614" spans="9:66" x14ac:dyDescent="0.2">
      <c r="I614" s="11"/>
      <c r="J614" s="10"/>
      <c r="K614" s="6"/>
      <c r="L614" s="10"/>
      <c r="M614" s="10"/>
      <c r="N614" s="10"/>
      <c r="O614" s="10"/>
      <c r="P614" s="10"/>
      <c r="Q614" s="10"/>
      <c r="R614" s="10"/>
      <c r="S614" s="10"/>
      <c r="T614" s="14"/>
      <c r="U614" s="6"/>
      <c r="V614" s="14"/>
      <c r="W614" s="6"/>
      <c r="X614" s="14"/>
      <c r="Y614" s="6"/>
      <c r="Z614" s="14"/>
      <c r="AA614" s="9"/>
      <c r="AB614" s="7"/>
      <c r="AC614" s="6"/>
      <c r="AD614" s="13"/>
      <c r="AE614" s="8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10"/>
      <c r="AW614" s="13"/>
      <c r="AY614" s="17"/>
      <c r="AZ614" s="12"/>
      <c r="BA614" s="12"/>
      <c r="BB614" s="12"/>
      <c r="BC614" s="12"/>
      <c r="BD614" s="12"/>
      <c r="BE614" s="12"/>
      <c r="BF614" s="18"/>
      <c r="BG614" s="18"/>
      <c r="BH614" s="18"/>
      <c r="BI614" s="15"/>
      <c r="BJ614" s="19"/>
      <c r="BK614" s="18"/>
      <c r="BL614" s="17"/>
      <c r="BM614" s="17"/>
      <c r="BN614" s="16"/>
    </row>
    <row r="615" spans="9:66" x14ac:dyDescent="0.2">
      <c r="I615" s="11"/>
      <c r="J615" s="10"/>
      <c r="K615" s="6"/>
      <c r="L615" s="10"/>
      <c r="M615" s="10"/>
      <c r="N615" s="10"/>
      <c r="O615" s="10"/>
      <c r="P615" s="10"/>
      <c r="Q615" s="10"/>
      <c r="R615" s="10"/>
      <c r="S615" s="10"/>
      <c r="T615" s="14"/>
      <c r="U615" s="6"/>
      <c r="V615" s="14"/>
      <c r="W615" s="6"/>
      <c r="X615" s="14"/>
      <c r="Y615" s="6"/>
      <c r="Z615" s="14"/>
      <c r="AA615" s="9"/>
      <c r="AB615" s="7"/>
      <c r="AC615" s="6"/>
      <c r="AD615" s="13"/>
      <c r="AE615" s="8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10"/>
      <c r="AW615" s="13"/>
      <c r="AY615" s="17"/>
      <c r="AZ615" s="12"/>
      <c r="BA615" s="12"/>
      <c r="BB615" s="12"/>
      <c r="BC615" s="12"/>
      <c r="BD615" s="12"/>
      <c r="BE615" s="12"/>
      <c r="BF615" s="18"/>
      <c r="BG615" s="18"/>
      <c r="BH615" s="18"/>
      <c r="BI615" s="15"/>
      <c r="BJ615" s="19"/>
      <c r="BK615" s="18"/>
      <c r="BL615" s="17"/>
      <c r="BM615" s="17"/>
      <c r="BN615" s="16"/>
    </row>
    <row r="616" spans="9:66" x14ac:dyDescent="0.2">
      <c r="I616" s="11"/>
      <c r="J616" s="10"/>
      <c r="K616" s="6"/>
      <c r="L616" s="10"/>
      <c r="M616" s="10"/>
      <c r="N616" s="10"/>
      <c r="O616" s="10"/>
      <c r="P616" s="10"/>
      <c r="Q616" s="10"/>
      <c r="R616" s="10"/>
      <c r="S616" s="10"/>
      <c r="T616" s="14"/>
      <c r="U616" s="6"/>
      <c r="V616" s="14"/>
      <c r="W616" s="6"/>
      <c r="X616" s="14"/>
      <c r="Y616" s="6"/>
      <c r="Z616" s="14"/>
      <c r="AA616" s="9"/>
      <c r="AB616" s="7"/>
      <c r="AC616" s="6"/>
      <c r="AD616" s="13"/>
      <c r="AE616" s="8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10"/>
      <c r="AW616" s="13"/>
      <c r="AY616" s="17"/>
      <c r="AZ616" s="12"/>
      <c r="BA616" s="12"/>
      <c r="BB616" s="12"/>
      <c r="BC616" s="12"/>
      <c r="BD616" s="12"/>
      <c r="BE616" s="12"/>
      <c r="BF616" s="18"/>
      <c r="BG616" s="18"/>
      <c r="BH616" s="18"/>
      <c r="BI616" s="15"/>
      <c r="BJ616" s="19"/>
      <c r="BK616" s="18"/>
      <c r="BL616" s="17"/>
      <c r="BM616" s="17"/>
      <c r="BN616" s="16"/>
    </row>
    <row r="617" spans="9:66" x14ac:dyDescent="0.2">
      <c r="I617" s="11"/>
      <c r="J617" s="10"/>
      <c r="K617" s="6"/>
      <c r="L617" s="10"/>
      <c r="M617" s="10"/>
      <c r="N617" s="10"/>
      <c r="O617" s="10"/>
      <c r="P617" s="10"/>
      <c r="Q617" s="10"/>
      <c r="R617" s="10"/>
      <c r="S617" s="10"/>
      <c r="T617" s="14"/>
      <c r="U617" s="6"/>
      <c r="V617" s="14"/>
      <c r="W617" s="6"/>
      <c r="X617" s="14"/>
      <c r="Y617" s="6"/>
      <c r="Z617" s="14"/>
      <c r="AA617" s="9"/>
      <c r="AB617" s="7"/>
      <c r="AC617" s="6"/>
      <c r="AD617" s="13"/>
      <c r="AE617" s="8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10"/>
      <c r="AW617" s="13"/>
      <c r="AY617" s="17"/>
      <c r="AZ617" s="12"/>
      <c r="BA617" s="12"/>
      <c r="BB617" s="12"/>
      <c r="BC617" s="12"/>
      <c r="BD617" s="12"/>
      <c r="BE617" s="12"/>
      <c r="BF617" s="18"/>
      <c r="BG617" s="18"/>
      <c r="BH617" s="18"/>
      <c r="BI617" s="15"/>
      <c r="BJ617" s="19"/>
      <c r="BK617" s="18"/>
      <c r="BL617" s="17"/>
      <c r="BM617" s="17"/>
      <c r="BN617" s="16"/>
    </row>
    <row r="618" spans="9:66" x14ac:dyDescent="0.2">
      <c r="I618" s="11"/>
      <c r="J618" s="10"/>
      <c r="K618" s="6"/>
      <c r="L618" s="10"/>
      <c r="M618" s="10"/>
      <c r="N618" s="10"/>
      <c r="O618" s="10"/>
      <c r="P618" s="10"/>
      <c r="Q618" s="10"/>
      <c r="R618" s="10"/>
      <c r="S618" s="10"/>
      <c r="T618" s="14"/>
      <c r="U618" s="6"/>
      <c r="V618" s="14"/>
      <c r="W618" s="6"/>
      <c r="X618" s="14"/>
      <c r="Y618" s="6"/>
      <c r="Z618" s="14"/>
      <c r="AA618" s="9"/>
      <c r="AB618" s="7"/>
      <c r="AC618" s="6"/>
      <c r="AD618" s="13"/>
      <c r="AE618" s="8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10"/>
      <c r="AW618" s="13"/>
      <c r="AY618" s="17"/>
      <c r="AZ618" s="12"/>
      <c r="BA618" s="12"/>
      <c r="BB618" s="12"/>
      <c r="BC618" s="12"/>
      <c r="BD618" s="12"/>
      <c r="BE618" s="12"/>
      <c r="BF618" s="18"/>
      <c r="BG618" s="18"/>
      <c r="BH618" s="18"/>
      <c r="BI618" s="15"/>
      <c r="BJ618" s="19"/>
      <c r="BK618" s="18"/>
      <c r="BL618" s="17"/>
      <c r="BM618" s="17"/>
      <c r="BN618" s="16"/>
    </row>
    <row r="619" spans="9:66" x14ac:dyDescent="0.2">
      <c r="I619" s="11"/>
      <c r="J619" s="10"/>
      <c r="K619" s="6"/>
      <c r="L619" s="10"/>
      <c r="M619" s="10"/>
      <c r="N619" s="10"/>
      <c r="O619" s="10"/>
      <c r="P619" s="10"/>
      <c r="Q619" s="10"/>
      <c r="R619" s="10"/>
      <c r="S619" s="10"/>
      <c r="T619" s="14"/>
      <c r="U619" s="6"/>
      <c r="V619" s="14"/>
      <c r="W619" s="6"/>
      <c r="X619" s="14"/>
      <c r="Y619" s="6"/>
      <c r="Z619" s="14"/>
      <c r="AA619" s="9"/>
      <c r="AB619" s="7"/>
      <c r="AC619" s="6"/>
      <c r="AD619" s="13"/>
      <c r="AE619" s="8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10"/>
      <c r="AW619" s="13"/>
      <c r="AY619" s="17"/>
      <c r="AZ619" s="12"/>
      <c r="BA619" s="12"/>
      <c r="BB619" s="12"/>
      <c r="BC619" s="12"/>
      <c r="BD619" s="12"/>
      <c r="BE619" s="12"/>
      <c r="BF619" s="18"/>
      <c r="BG619" s="18"/>
      <c r="BH619" s="18"/>
      <c r="BI619" s="15"/>
      <c r="BJ619" s="19"/>
      <c r="BK619" s="18"/>
      <c r="BL619" s="17"/>
      <c r="BM619" s="17"/>
      <c r="BN619" s="16"/>
    </row>
    <row r="620" spans="9:66" x14ac:dyDescent="0.2">
      <c r="I620" s="11"/>
      <c r="J620" s="10"/>
      <c r="K620" s="6"/>
      <c r="L620" s="10"/>
      <c r="M620" s="10"/>
      <c r="N620" s="10"/>
      <c r="O620" s="10"/>
      <c r="P620" s="10"/>
      <c r="Q620" s="10"/>
      <c r="R620" s="10"/>
      <c r="S620" s="10"/>
      <c r="T620" s="14"/>
      <c r="U620" s="6"/>
      <c r="V620" s="14"/>
      <c r="W620" s="6"/>
      <c r="X620" s="14"/>
      <c r="Y620" s="6"/>
      <c r="Z620" s="14"/>
      <c r="AA620" s="9"/>
      <c r="AB620" s="7"/>
      <c r="AC620" s="6"/>
      <c r="AD620" s="13"/>
      <c r="AE620" s="8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10"/>
      <c r="AW620" s="13"/>
      <c r="AY620" s="17"/>
      <c r="AZ620" s="12"/>
      <c r="BA620" s="12"/>
      <c r="BB620" s="12"/>
      <c r="BC620" s="12"/>
      <c r="BD620" s="12"/>
      <c r="BE620" s="12"/>
      <c r="BF620" s="18"/>
      <c r="BG620" s="18"/>
      <c r="BH620" s="18"/>
      <c r="BI620" s="15"/>
      <c r="BJ620" s="19"/>
      <c r="BK620" s="18"/>
      <c r="BL620" s="17"/>
      <c r="BM620" s="17"/>
      <c r="BN620" s="16"/>
    </row>
    <row r="621" spans="9:66" x14ac:dyDescent="0.2">
      <c r="I621" s="11"/>
      <c r="J621" s="10"/>
      <c r="K621" s="6"/>
      <c r="L621" s="10"/>
      <c r="M621" s="10"/>
      <c r="N621" s="10"/>
      <c r="O621" s="10"/>
      <c r="P621" s="10"/>
      <c r="Q621" s="10"/>
      <c r="R621" s="10"/>
      <c r="S621" s="10"/>
      <c r="T621" s="14"/>
      <c r="U621" s="6"/>
      <c r="V621" s="14"/>
      <c r="W621" s="6"/>
      <c r="X621" s="14"/>
      <c r="Y621" s="6"/>
      <c r="Z621" s="14"/>
      <c r="AA621" s="9"/>
      <c r="AB621" s="7"/>
      <c r="AC621" s="6"/>
      <c r="AD621" s="13"/>
      <c r="AE621" s="8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10"/>
      <c r="AW621" s="13"/>
      <c r="AY621" s="17"/>
      <c r="AZ621" s="12"/>
      <c r="BA621" s="12"/>
      <c r="BB621" s="12"/>
      <c r="BC621" s="12"/>
      <c r="BD621" s="12"/>
      <c r="BE621" s="12"/>
      <c r="BF621" s="18"/>
      <c r="BG621" s="18"/>
      <c r="BH621" s="18"/>
      <c r="BI621" s="15"/>
      <c r="BJ621" s="19"/>
      <c r="BK621" s="18"/>
      <c r="BL621" s="17"/>
      <c r="BM621" s="17"/>
      <c r="BN621" s="16"/>
    </row>
    <row r="622" spans="9:66" x14ac:dyDescent="0.2">
      <c r="I622" s="11"/>
      <c r="J622" s="10"/>
      <c r="K622" s="6"/>
      <c r="L622" s="10"/>
      <c r="M622" s="10"/>
      <c r="N622" s="10"/>
      <c r="O622" s="10"/>
      <c r="P622" s="10"/>
      <c r="Q622" s="10"/>
      <c r="R622" s="10"/>
      <c r="S622" s="10"/>
      <c r="T622" s="14"/>
      <c r="U622" s="6"/>
      <c r="V622" s="14"/>
      <c r="W622" s="6"/>
      <c r="X622" s="14"/>
      <c r="Y622" s="6"/>
      <c r="Z622" s="14"/>
      <c r="AA622" s="9"/>
      <c r="AB622" s="7"/>
      <c r="AC622" s="6"/>
      <c r="AD622" s="13"/>
      <c r="AE622" s="8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10"/>
      <c r="AW622" s="13"/>
      <c r="AY622" s="17"/>
      <c r="AZ622" s="12"/>
      <c r="BA622" s="12"/>
      <c r="BB622" s="12"/>
      <c r="BC622" s="12"/>
      <c r="BD622" s="12"/>
      <c r="BE622" s="12"/>
      <c r="BF622" s="18"/>
      <c r="BG622" s="18"/>
      <c r="BH622" s="18"/>
      <c r="BI622" s="15"/>
      <c r="BJ622" s="19"/>
      <c r="BK622" s="18"/>
      <c r="BL622" s="17"/>
      <c r="BM622" s="17"/>
      <c r="BN622" s="16"/>
    </row>
    <row r="623" spans="9:66" x14ac:dyDescent="0.2">
      <c r="I623" s="11"/>
      <c r="J623" s="10"/>
      <c r="K623" s="6"/>
      <c r="L623" s="10"/>
      <c r="M623" s="10"/>
      <c r="N623" s="10"/>
      <c r="O623" s="10"/>
      <c r="P623" s="10"/>
      <c r="Q623" s="10"/>
      <c r="R623" s="10"/>
      <c r="S623" s="10"/>
      <c r="T623" s="14"/>
      <c r="U623" s="6"/>
      <c r="V623" s="14"/>
      <c r="W623" s="6"/>
      <c r="X623" s="14"/>
      <c r="Y623" s="6"/>
      <c r="Z623" s="14"/>
      <c r="AA623" s="9"/>
      <c r="AB623" s="7"/>
      <c r="AC623" s="6"/>
      <c r="AD623" s="13"/>
      <c r="AE623" s="8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10"/>
      <c r="AW623" s="13"/>
      <c r="AY623" s="17"/>
      <c r="AZ623" s="12"/>
      <c r="BA623" s="12"/>
      <c r="BB623" s="12"/>
      <c r="BC623" s="12"/>
      <c r="BD623" s="12"/>
      <c r="BE623" s="12"/>
      <c r="BF623" s="18"/>
      <c r="BG623" s="18"/>
      <c r="BH623" s="18"/>
      <c r="BI623" s="15"/>
      <c r="BJ623" s="19"/>
      <c r="BK623" s="18"/>
      <c r="BL623" s="17"/>
      <c r="BM623" s="17"/>
      <c r="BN623" s="16"/>
    </row>
    <row r="624" spans="9:66" x14ac:dyDescent="0.2">
      <c r="I624" s="11"/>
      <c r="J624" s="10"/>
      <c r="K624" s="6"/>
      <c r="L624" s="10"/>
      <c r="M624" s="10"/>
      <c r="N624" s="10"/>
      <c r="O624" s="10"/>
      <c r="P624" s="10"/>
      <c r="Q624" s="10"/>
      <c r="R624" s="10"/>
      <c r="S624" s="10"/>
      <c r="T624" s="14"/>
      <c r="U624" s="6"/>
      <c r="V624" s="14"/>
      <c r="W624" s="6"/>
      <c r="X624" s="14"/>
      <c r="Y624" s="6"/>
      <c r="Z624" s="14"/>
      <c r="AA624" s="9"/>
      <c r="AB624" s="7"/>
      <c r="AC624" s="6"/>
      <c r="AD624" s="13"/>
      <c r="AE624" s="8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10"/>
      <c r="AW624" s="13"/>
      <c r="AY624" s="17"/>
      <c r="AZ624" s="12"/>
      <c r="BA624" s="12"/>
      <c r="BB624" s="12"/>
      <c r="BC624" s="12"/>
      <c r="BD624" s="12"/>
      <c r="BE624" s="12"/>
      <c r="BF624" s="18"/>
      <c r="BG624" s="18"/>
      <c r="BH624" s="18"/>
      <c r="BI624" s="15"/>
      <c r="BJ624" s="19"/>
      <c r="BK624" s="18"/>
      <c r="BL624" s="17"/>
      <c r="BM624" s="17"/>
      <c r="BN624" s="16"/>
    </row>
    <row r="625" spans="9:66" x14ac:dyDescent="0.2">
      <c r="I625" s="11"/>
      <c r="J625" s="10"/>
      <c r="K625" s="6"/>
      <c r="L625" s="10"/>
      <c r="M625" s="10"/>
      <c r="N625" s="10"/>
      <c r="O625" s="10"/>
      <c r="P625" s="10"/>
      <c r="Q625" s="10"/>
      <c r="R625" s="10"/>
      <c r="S625" s="10"/>
      <c r="T625" s="14"/>
      <c r="U625" s="6"/>
      <c r="V625" s="14"/>
      <c r="W625" s="6"/>
      <c r="X625" s="14"/>
      <c r="Y625" s="6"/>
      <c r="Z625" s="14"/>
      <c r="AA625" s="9"/>
      <c r="AB625" s="7"/>
      <c r="AC625" s="6"/>
      <c r="AD625" s="13"/>
      <c r="AE625" s="8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10"/>
      <c r="AW625" s="13"/>
      <c r="AY625" s="17"/>
      <c r="AZ625" s="12"/>
      <c r="BA625" s="12"/>
      <c r="BB625" s="12"/>
      <c r="BC625" s="12"/>
      <c r="BD625" s="12"/>
      <c r="BE625" s="12"/>
      <c r="BF625" s="18"/>
      <c r="BG625" s="18"/>
      <c r="BH625" s="18"/>
      <c r="BI625" s="15"/>
      <c r="BJ625" s="19"/>
      <c r="BK625" s="18"/>
      <c r="BL625" s="17"/>
      <c r="BM625" s="17"/>
      <c r="BN625" s="16"/>
    </row>
    <row r="626" spans="9:66" x14ac:dyDescent="0.2">
      <c r="I626" s="11"/>
      <c r="J626" s="10"/>
      <c r="K626" s="6"/>
      <c r="L626" s="10"/>
      <c r="M626" s="10"/>
      <c r="N626" s="10"/>
      <c r="O626" s="10"/>
      <c r="P626" s="10"/>
      <c r="Q626" s="10"/>
      <c r="R626" s="10"/>
      <c r="S626" s="10"/>
      <c r="T626" s="14"/>
      <c r="U626" s="6"/>
      <c r="V626" s="14"/>
      <c r="W626" s="6"/>
      <c r="X626" s="14"/>
      <c r="Y626" s="6"/>
      <c r="Z626" s="14"/>
      <c r="AA626" s="9"/>
      <c r="AB626" s="7"/>
      <c r="AC626" s="6"/>
      <c r="AD626" s="13"/>
      <c r="AE626" s="8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10"/>
      <c r="AW626" s="13"/>
      <c r="AY626" s="17"/>
      <c r="AZ626" s="12"/>
      <c r="BA626" s="12"/>
      <c r="BB626" s="12"/>
      <c r="BC626" s="12"/>
      <c r="BD626" s="12"/>
      <c r="BE626" s="12"/>
      <c r="BF626" s="18"/>
      <c r="BG626" s="18"/>
      <c r="BH626" s="18"/>
      <c r="BI626" s="15"/>
      <c r="BJ626" s="19"/>
      <c r="BK626" s="18"/>
      <c r="BL626" s="17"/>
      <c r="BM626" s="17"/>
      <c r="BN626" s="16"/>
    </row>
    <row r="627" spans="9:66" x14ac:dyDescent="0.2">
      <c r="I627" s="11"/>
      <c r="J627" s="10"/>
      <c r="K627" s="6"/>
      <c r="L627" s="10"/>
      <c r="M627" s="10"/>
      <c r="N627" s="10"/>
      <c r="O627" s="10"/>
      <c r="P627" s="10"/>
      <c r="Q627" s="10"/>
      <c r="R627" s="10"/>
      <c r="S627" s="10"/>
      <c r="T627" s="14"/>
      <c r="U627" s="6"/>
      <c r="V627" s="14"/>
      <c r="W627" s="6"/>
      <c r="X627" s="14"/>
      <c r="Y627" s="6"/>
      <c r="Z627" s="14"/>
      <c r="AA627" s="9"/>
      <c r="AB627" s="7"/>
      <c r="AC627" s="6"/>
      <c r="AD627" s="13"/>
      <c r="AE627" s="8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10"/>
      <c r="AW627" s="13"/>
      <c r="AY627" s="17"/>
      <c r="AZ627" s="12"/>
      <c r="BA627" s="12"/>
      <c r="BB627" s="12"/>
      <c r="BC627" s="12"/>
      <c r="BD627" s="12"/>
      <c r="BE627" s="12"/>
      <c r="BF627" s="18"/>
      <c r="BG627" s="18"/>
      <c r="BH627" s="18"/>
      <c r="BI627" s="15"/>
      <c r="BJ627" s="19"/>
      <c r="BK627" s="18"/>
      <c r="BL627" s="17"/>
      <c r="BM627" s="17"/>
      <c r="BN627" s="16"/>
    </row>
    <row r="628" spans="9:66" x14ac:dyDescent="0.2">
      <c r="I628" s="11"/>
      <c r="J628" s="10"/>
      <c r="K628" s="6"/>
      <c r="L628" s="10"/>
      <c r="M628" s="10"/>
      <c r="N628" s="10"/>
      <c r="O628" s="10"/>
      <c r="P628" s="10"/>
      <c r="Q628" s="10"/>
      <c r="R628" s="10"/>
      <c r="S628" s="10"/>
      <c r="T628" s="14"/>
      <c r="U628" s="6"/>
      <c r="V628" s="14"/>
      <c r="W628" s="6"/>
      <c r="X628" s="14"/>
      <c r="Y628" s="6"/>
      <c r="Z628" s="14"/>
      <c r="AA628" s="9"/>
      <c r="AB628" s="7"/>
      <c r="AC628" s="6"/>
      <c r="AD628" s="13"/>
      <c r="AE628" s="8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10"/>
      <c r="AW628" s="13"/>
      <c r="AY628" s="17"/>
      <c r="AZ628" s="12"/>
      <c r="BA628" s="12"/>
      <c r="BB628" s="12"/>
      <c r="BC628" s="12"/>
      <c r="BD628" s="12"/>
      <c r="BE628" s="12"/>
      <c r="BF628" s="18"/>
      <c r="BG628" s="18"/>
      <c r="BH628" s="18"/>
      <c r="BI628" s="15"/>
      <c r="BJ628" s="19"/>
      <c r="BK628" s="18"/>
      <c r="BL628" s="17"/>
      <c r="BM628" s="17"/>
      <c r="BN628" s="16"/>
    </row>
    <row r="629" spans="9:66" x14ac:dyDescent="0.2">
      <c r="I629" s="11"/>
      <c r="J629" s="10"/>
      <c r="K629" s="6"/>
      <c r="L629" s="10"/>
      <c r="M629" s="10"/>
      <c r="N629" s="10"/>
      <c r="O629" s="10"/>
      <c r="P629" s="10"/>
      <c r="Q629" s="10"/>
      <c r="R629" s="10"/>
      <c r="S629" s="10"/>
      <c r="T629" s="14"/>
      <c r="U629" s="6"/>
      <c r="V629" s="14"/>
      <c r="W629" s="6"/>
      <c r="X629" s="14"/>
      <c r="Y629" s="6"/>
      <c r="Z629" s="14"/>
      <c r="AA629" s="9"/>
      <c r="AB629" s="7"/>
      <c r="AC629" s="6"/>
      <c r="AD629" s="13"/>
      <c r="AE629" s="8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10"/>
      <c r="AW629" s="13"/>
      <c r="AY629" s="17"/>
      <c r="AZ629" s="12"/>
      <c r="BA629" s="12"/>
      <c r="BB629" s="12"/>
      <c r="BC629" s="12"/>
      <c r="BD629" s="12"/>
      <c r="BE629" s="12"/>
      <c r="BF629" s="18"/>
      <c r="BG629" s="18"/>
      <c r="BH629" s="18"/>
      <c r="BI629" s="15"/>
      <c r="BJ629" s="19"/>
      <c r="BK629" s="18"/>
      <c r="BL629" s="17"/>
      <c r="BM629" s="17"/>
      <c r="BN629" s="16"/>
    </row>
    <row r="630" spans="9:66" x14ac:dyDescent="0.2">
      <c r="I630" s="11"/>
      <c r="J630" s="10"/>
      <c r="K630" s="6"/>
      <c r="L630" s="10"/>
      <c r="M630" s="10"/>
      <c r="N630" s="10"/>
      <c r="O630" s="10"/>
      <c r="P630" s="10"/>
      <c r="Q630" s="10"/>
      <c r="R630" s="10"/>
      <c r="S630" s="10"/>
      <c r="T630" s="14"/>
      <c r="U630" s="6"/>
      <c r="V630" s="14"/>
      <c r="W630" s="6"/>
      <c r="X630" s="14"/>
      <c r="Y630" s="6"/>
      <c r="Z630" s="14"/>
      <c r="AA630" s="9"/>
      <c r="AB630" s="7"/>
      <c r="AC630" s="6"/>
      <c r="AD630" s="13"/>
      <c r="AE630" s="8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10"/>
      <c r="AW630" s="13"/>
      <c r="AY630" s="17"/>
      <c r="AZ630" s="12"/>
      <c r="BA630" s="12"/>
      <c r="BB630" s="12"/>
      <c r="BC630" s="12"/>
      <c r="BD630" s="12"/>
      <c r="BE630" s="12"/>
      <c r="BF630" s="18"/>
      <c r="BG630" s="18"/>
      <c r="BH630" s="18"/>
      <c r="BI630" s="15"/>
      <c r="BJ630" s="19"/>
      <c r="BK630" s="18"/>
      <c r="BL630" s="17"/>
      <c r="BM630" s="17"/>
      <c r="BN630" s="16"/>
    </row>
    <row r="631" spans="9:66" x14ac:dyDescent="0.2">
      <c r="I631" s="11"/>
      <c r="J631" s="10"/>
      <c r="K631" s="6"/>
      <c r="L631" s="10"/>
      <c r="M631" s="10"/>
      <c r="N631" s="10"/>
      <c r="O631" s="10"/>
      <c r="P631" s="10"/>
      <c r="Q631" s="10"/>
      <c r="R631" s="10"/>
      <c r="S631" s="10"/>
      <c r="T631" s="14"/>
      <c r="U631" s="6"/>
      <c r="V631" s="14"/>
      <c r="W631" s="6"/>
      <c r="X631" s="14"/>
      <c r="Y631" s="6"/>
      <c r="Z631" s="14"/>
      <c r="AA631" s="9"/>
      <c r="AB631" s="7"/>
      <c r="AC631" s="6"/>
      <c r="AD631" s="13"/>
      <c r="AE631" s="8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10"/>
      <c r="AW631" s="13"/>
      <c r="AY631" s="17"/>
      <c r="AZ631" s="12"/>
      <c r="BA631" s="12"/>
      <c r="BB631" s="12"/>
      <c r="BC631" s="12"/>
      <c r="BD631" s="12"/>
      <c r="BE631" s="12"/>
      <c r="BF631" s="18"/>
      <c r="BG631" s="18"/>
      <c r="BH631" s="18"/>
      <c r="BI631" s="15"/>
      <c r="BJ631" s="19"/>
      <c r="BK631" s="18"/>
      <c r="BL631" s="17"/>
      <c r="BM631" s="17"/>
      <c r="BN631" s="16"/>
    </row>
    <row r="632" spans="9:66" x14ac:dyDescent="0.2">
      <c r="I632" s="11"/>
      <c r="J632" s="10"/>
      <c r="K632" s="6"/>
      <c r="L632" s="10"/>
      <c r="M632" s="10"/>
      <c r="N632" s="10"/>
      <c r="O632" s="10"/>
      <c r="P632" s="10"/>
      <c r="Q632" s="10"/>
      <c r="R632" s="10"/>
      <c r="S632" s="10"/>
      <c r="T632" s="14"/>
      <c r="U632" s="6"/>
      <c r="V632" s="14"/>
      <c r="W632" s="6"/>
      <c r="X632" s="14"/>
      <c r="Y632" s="6"/>
      <c r="Z632" s="14"/>
      <c r="AA632" s="9"/>
      <c r="AB632" s="7"/>
      <c r="AC632" s="6"/>
      <c r="AD632" s="13"/>
      <c r="AE632" s="8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10"/>
      <c r="AW632" s="13"/>
      <c r="AY632" s="17"/>
      <c r="AZ632" s="12"/>
      <c r="BA632" s="12"/>
      <c r="BB632" s="12"/>
      <c r="BC632" s="12"/>
      <c r="BD632" s="12"/>
      <c r="BE632" s="12"/>
      <c r="BF632" s="18"/>
      <c r="BG632" s="18"/>
      <c r="BH632" s="18"/>
      <c r="BI632" s="15"/>
      <c r="BJ632" s="19"/>
      <c r="BK632" s="18"/>
      <c r="BL632" s="17"/>
      <c r="BM632" s="17"/>
      <c r="BN632" s="16"/>
    </row>
    <row r="633" spans="9:66" x14ac:dyDescent="0.2">
      <c r="I633" s="11"/>
      <c r="J633" s="10"/>
      <c r="K633" s="6"/>
      <c r="L633" s="10"/>
      <c r="M633" s="10"/>
      <c r="N633" s="10"/>
      <c r="O633" s="10"/>
      <c r="P633" s="10"/>
      <c r="Q633" s="10"/>
      <c r="R633" s="10"/>
      <c r="S633" s="10"/>
      <c r="T633" s="14"/>
      <c r="U633" s="6"/>
      <c r="V633" s="14"/>
      <c r="W633" s="6"/>
      <c r="X633" s="14"/>
      <c r="Y633" s="6"/>
      <c r="Z633" s="14"/>
      <c r="AA633" s="9"/>
      <c r="AB633" s="7"/>
      <c r="AC633" s="6"/>
      <c r="AD633" s="13"/>
      <c r="AE633" s="8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10"/>
      <c r="AW633" s="13"/>
      <c r="AY633" s="17"/>
      <c r="AZ633" s="12"/>
      <c r="BA633" s="12"/>
      <c r="BB633" s="12"/>
      <c r="BC633" s="12"/>
      <c r="BD633" s="12"/>
      <c r="BE633" s="12"/>
      <c r="BF633" s="18"/>
      <c r="BG633" s="18"/>
      <c r="BH633" s="18"/>
      <c r="BI633" s="15"/>
      <c r="BJ633" s="19"/>
      <c r="BK633" s="18"/>
      <c r="BL633" s="17"/>
      <c r="BM633" s="17"/>
      <c r="BN633" s="16"/>
    </row>
    <row r="634" spans="9:66" x14ac:dyDescent="0.2">
      <c r="I634" s="11"/>
      <c r="J634" s="10"/>
      <c r="K634" s="6"/>
      <c r="L634" s="10"/>
      <c r="M634" s="10"/>
      <c r="N634" s="10"/>
      <c r="O634" s="10"/>
      <c r="P634" s="10"/>
      <c r="Q634" s="10"/>
      <c r="R634" s="10"/>
      <c r="S634" s="10"/>
      <c r="T634" s="14"/>
      <c r="U634" s="6"/>
      <c r="V634" s="14"/>
      <c r="W634" s="6"/>
      <c r="X634" s="14"/>
      <c r="Y634" s="6"/>
      <c r="Z634" s="14"/>
      <c r="AA634" s="9"/>
      <c r="AB634" s="7"/>
      <c r="AC634" s="6"/>
      <c r="AD634" s="13"/>
      <c r="AE634" s="8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10"/>
      <c r="AW634" s="13"/>
      <c r="AY634" s="17"/>
      <c r="AZ634" s="12"/>
      <c r="BA634" s="12"/>
      <c r="BB634" s="12"/>
      <c r="BC634" s="12"/>
      <c r="BD634" s="12"/>
      <c r="BE634" s="12"/>
      <c r="BF634" s="18"/>
      <c r="BG634" s="18"/>
      <c r="BH634" s="18"/>
      <c r="BI634" s="15"/>
      <c r="BJ634" s="19"/>
      <c r="BK634" s="18"/>
      <c r="BL634" s="17"/>
      <c r="BM634" s="17"/>
      <c r="BN634" s="16"/>
    </row>
    <row r="635" spans="9:66" x14ac:dyDescent="0.2">
      <c r="I635" s="11"/>
      <c r="J635" s="10"/>
      <c r="K635" s="6"/>
      <c r="L635" s="10"/>
      <c r="M635" s="10"/>
      <c r="N635" s="10"/>
      <c r="O635" s="10"/>
      <c r="P635" s="10"/>
      <c r="Q635" s="10"/>
      <c r="R635" s="10"/>
      <c r="S635" s="10"/>
      <c r="T635" s="14"/>
      <c r="U635" s="6"/>
      <c r="V635" s="14"/>
      <c r="W635" s="6"/>
      <c r="X635" s="14"/>
      <c r="Y635" s="6"/>
      <c r="Z635" s="14"/>
      <c r="AA635" s="9"/>
      <c r="AB635" s="7"/>
      <c r="AC635" s="6"/>
      <c r="AD635" s="13"/>
      <c r="AE635" s="8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10"/>
      <c r="AW635" s="13"/>
      <c r="AY635" s="17"/>
      <c r="AZ635" s="12"/>
      <c r="BA635" s="12"/>
      <c r="BB635" s="12"/>
      <c r="BC635" s="12"/>
      <c r="BD635" s="12"/>
      <c r="BE635" s="12"/>
      <c r="BF635" s="18"/>
      <c r="BG635" s="18"/>
      <c r="BH635" s="18"/>
      <c r="BI635" s="15"/>
      <c r="BJ635" s="19"/>
      <c r="BK635" s="18"/>
      <c r="BL635" s="17"/>
      <c r="BM635" s="17"/>
      <c r="BN635" s="16"/>
    </row>
    <row r="636" spans="9:66" x14ac:dyDescent="0.2">
      <c r="I636" s="11"/>
      <c r="J636" s="10"/>
      <c r="K636" s="6"/>
      <c r="L636" s="10"/>
      <c r="M636" s="10"/>
      <c r="N636" s="10"/>
      <c r="O636" s="10"/>
      <c r="P636" s="10"/>
      <c r="Q636" s="10"/>
      <c r="R636" s="10"/>
      <c r="S636" s="10"/>
      <c r="T636" s="14"/>
      <c r="U636" s="6"/>
      <c r="V636" s="14"/>
      <c r="W636" s="6"/>
      <c r="X636" s="14"/>
      <c r="Y636" s="6"/>
      <c r="Z636" s="14"/>
      <c r="AA636" s="9"/>
      <c r="AB636" s="7"/>
      <c r="AC636" s="6"/>
      <c r="AD636" s="13"/>
      <c r="AE636" s="8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10"/>
      <c r="AW636" s="13"/>
      <c r="AY636" s="17"/>
      <c r="AZ636" s="12"/>
      <c r="BA636" s="12"/>
      <c r="BB636" s="12"/>
      <c r="BC636" s="12"/>
      <c r="BD636" s="12"/>
      <c r="BE636" s="12"/>
      <c r="BF636" s="18"/>
      <c r="BG636" s="18"/>
      <c r="BH636" s="18"/>
      <c r="BI636" s="15"/>
      <c r="BJ636" s="19"/>
      <c r="BK636" s="18"/>
      <c r="BL636" s="17"/>
      <c r="BM636" s="17"/>
      <c r="BN636" s="16"/>
    </row>
    <row r="637" spans="9:66" x14ac:dyDescent="0.2">
      <c r="I637" s="11"/>
      <c r="J637" s="10"/>
      <c r="K637" s="6"/>
      <c r="L637" s="10"/>
      <c r="M637" s="10"/>
      <c r="N637" s="10"/>
      <c r="O637" s="10"/>
      <c r="P637" s="10"/>
      <c r="Q637" s="10"/>
      <c r="R637" s="10"/>
      <c r="S637" s="10"/>
      <c r="T637" s="14"/>
      <c r="U637" s="6"/>
      <c r="V637" s="14"/>
      <c r="W637" s="6"/>
      <c r="X637" s="14"/>
      <c r="Y637" s="6"/>
      <c r="Z637" s="14"/>
      <c r="AA637" s="9"/>
      <c r="AB637" s="7"/>
      <c r="AC637" s="6"/>
      <c r="AD637" s="13"/>
      <c r="AE637" s="8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10"/>
      <c r="AW637" s="13"/>
      <c r="AY637" s="17"/>
      <c r="AZ637" s="12"/>
      <c r="BA637" s="12"/>
      <c r="BB637" s="12"/>
      <c r="BC637" s="12"/>
      <c r="BD637" s="12"/>
      <c r="BE637" s="12"/>
      <c r="BF637" s="18"/>
      <c r="BG637" s="18"/>
      <c r="BH637" s="18"/>
      <c r="BI637" s="15"/>
      <c r="BJ637" s="19"/>
      <c r="BK637" s="18"/>
      <c r="BL637" s="17"/>
      <c r="BM637" s="17"/>
      <c r="BN637" s="16"/>
    </row>
    <row r="638" spans="9:66" x14ac:dyDescent="0.2">
      <c r="I638" s="11"/>
      <c r="J638" s="10"/>
      <c r="K638" s="6"/>
      <c r="L638" s="10"/>
      <c r="M638" s="10"/>
      <c r="N638" s="10"/>
      <c r="O638" s="10"/>
      <c r="P638" s="10"/>
      <c r="Q638" s="10"/>
      <c r="R638" s="10"/>
      <c r="S638" s="10"/>
      <c r="T638" s="14"/>
      <c r="U638" s="6"/>
      <c r="V638" s="14"/>
      <c r="W638" s="6"/>
      <c r="X638" s="14"/>
      <c r="Y638" s="6"/>
      <c r="Z638" s="14"/>
      <c r="AA638" s="9"/>
      <c r="AB638" s="7"/>
      <c r="AC638" s="6"/>
      <c r="AD638" s="13"/>
      <c r="AE638" s="8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10"/>
      <c r="AW638" s="13"/>
      <c r="AY638" s="17"/>
      <c r="AZ638" s="12"/>
      <c r="BA638" s="12"/>
      <c r="BB638" s="12"/>
      <c r="BC638" s="12"/>
      <c r="BD638" s="12"/>
      <c r="BE638" s="12"/>
      <c r="BF638" s="18"/>
      <c r="BG638" s="18"/>
      <c r="BH638" s="18"/>
      <c r="BI638" s="15"/>
      <c r="BJ638" s="19"/>
      <c r="BK638" s="18"/>
      <c r="BL638" s="17"/>
      <c r="BM638" s="17"/>
      <c r="BN638" s="16"/>
    </row>
    <row r="639" spans="9:66" x14ac:dyDescent="0.2">
      <c r="I639" s="11"/>
      <c r="J639" s="10"/>
      <c r="K639" s="6"/>
      <c r="L639" s="10"/>
      <c r="M639" s="10"/>
      <c r="N639" s="10"/>
      <c r="O639" s="10"/>
      <c r="P639" s="10"/>
      <c r="Q639" s="10"/>
      <c r="R639" s="10"/>
      <c r="S639" s="10"/>
      <c r="T639" s="14"/>
      <c r="U639" s="6"/>
      <c r="V639" s="14"/>
      <c r="W639" s="6"/>
      <c r="X639" s="14"/>
      <c r="Y639" s="6"/>
      <c r="Z639" s="14"/>
      <c r="AA639" s="9"/>
      <c r="AB639" s="7"/>
      <c r="AC639" s="6"/>
      <c r="AD639" s="13"/>
      <c r="AE639" s="8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10"/>
      <c r="AW639" s="13"/>
      <c r="AY639" s="17"/>
      <c r="AZ639" s="12"/>
      <c r="BA639" s="12"/>
      <c r="BB639" s="12"/>
      <c r="BC639" s="12"/>
      <c r="BD639" s="12"/>
      <c r="BE639" s="12"/>
      <c r="BF639" s="18"/>
      <c r="BG639" s="18"/>
      <c r="BH639" s="18"/>
      <c r="BI639" s="15"/>
      <c r="BJ639" s="19"/>
      <c r="BK639" s="18"/>
      <c r="BL639" s="17"/>
      <c r="BM639" s="17"/>
      <c r="BN639" s="16"/>
    </row>
    <row r="640" spans="9:66" x14ac:dyDescent="0.2">
      <c r="I640" s="11"/>
      <c r="J640" s="10"/>
      <c r="K640" s="6"/>
      <c r="L640" s="10"/>
      <c r="M640" s="10"/>
      <c r="N640" s="10"/>
      <c r="O640" s="10"/>
      <c r="P640" s="10"/>
      <c r="Q640" s="10"/>
      <c r="R640" s="10"/>
      <c r="S640" s="10"/>
      <c r="T640" s="14"/>
      <c r="U640" s="6"/>
      <c r="V640" s="14"/>
      <c r="W640" s="6"/>
      <c r="X640" s="14"/>
      <c r="Y640" s="6"/>
      <c r="Z640" s="14"/>
      <c r="AA640" s="9"/>
      <c r="AB640" s="7"/>
      <c r="AC640" s="6"/>
      <c r="AD640" s="13"/>
      <c r="AE640" s="8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10"/>
      <c r="AW640" s="13"/>
      <c r="AY640" s="17"/>
      <c r="AZ640" s="12"/>
      <c r="BA640" s="12"/>
      <c r="BB640" s="12"/>
      <c r="BC640" s="12"/>
      <c r="BD640" s="12"/>
      <c r="BE640" s="12"/>
      <c r="BF640" s="18"/>
      <c r="BG640" s="18"/>
      <c r="BH640" s="18"/>
      <c r="BI640" s="15"/>
      <c r="BJ640" s="19"/>
      <c r="BK640" s="18"/>
      <c r="BL640" s="17"/>
      <c r="BM640" s="17"/>
      <c r="BN640" s="16"/>
    </row>
    <row r="641" spans="9:66" x14ac:dyDescent="0.2">
      <c r="I641" s="11"/>
      <c r="J641" s="10"/>
      <c r="K641" s="6"/>
      <c r="L641" s="10"/>
      <c r="M641" s="10"/>
      <c r="N641" s="10"/>
      <c r="O641" s="10"/>
      <c r="P641" s="10"/>
      <c r="Q641" s="10"/>
      <c r="R641" s="10"/>
      <c r="S641" s="10"/>
      <c r="T641" s="14"/>
      <c r="U641" s="6"/>
      <c r="V641" s="14"/>
      <c r="W641" s="6"/>
      <c r="X641" s="14"/>
      <c r="Y641" s="6"/>
      <c r="Z641" s="14"/>
      <c r="AA641" s="9"/>
      <c r="AB641" s="7"/>
      <c r="AC641" s="6"/>
      <c r="AD641" s="13"/>
      <c r="AE641" s="8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10"/>
      <c r="AW641" s="13"/>
      <c r="AY641" s="17"/>
      <c r="AZ641" s="12"/>
      <c r="BA641" s="12"/>
      <c r="BB641" s="12"/>
      <c r="BC641" s="12"/>
      <c r="BD641" s="12"/>
      <c r="BE641" s="12"/>
      <c r="BF641" s="18"/>
      <c r="BG641" s="18"/>
      <c r="BH641" s="18"/>
      <c r="BI641" s="15"/>
      <c r="BJ641" s="19"/>
      <c r="BK641" s="18"/>
      <c r="BL641" s="17"/>
      <c r="BM641" s="17"/>
      <c r="BN641" s="16"/>
    </row>
    <row r="642" spans="9:66" x14ac:dyDescent="0.2">
      <c r="I642" s="11"/>
      <c r="J642" s="10"/>
      <c r="K642" s="6"/>
      <c r="L642" s="10"/>
      <c r="M642" s="10"/>
      <c r="N642" s="10"/>
      <c r="O642" s="10"/>
      <c r="P642" s="10"/>
      <c r="Q642" s="10"/>
      <c r="R642" s="10"/>
      <c r="S642" s="10"/>
      <c r="T642" s="14"/>
      <c r="U642" s="6"/>
      <c r="V642" s="14"/>
      <c r="W642" s="6"/>
      <c r="X642" s="14"/>
      <c r="Y642" s="6"/>
      <c r="Z642" s="14"/>
      <c r="AA642" s="9"/>
      <c r="AB642" s="7"/>
      <c r="AC642" s="6"/>
      <c r="AD642" s="13"/>
      <c r="AE642" s="8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10"/>
      <c r="AW642" s="13"/>
      <c r="AY642" s="17"/>
      <c r="AZ642" s="12"/>
      <c r="BA642" s="12"/>
      <c r="BB642" s="12"/>
      <c r="BC642" s="12"/>
      <c r="BD642" s="12"/>
      <c r="BE642" s="12"/>
      <c r="BF642" s="18"/>
      <c r="BG642" s="18"/>
      <c r="BH642" s="18"/>
      <c r="BI642" s="15"/>
      <c r="BJ642" s="19"/>
      <c r="BK642" s="18"/>
      <c r="BL642" s="17"/>
      <c r="BM642" s="17"/>
      <c r="BN642" s="16"/>
    </row>
    <row r="643" spans="9:66" x14ac:dyDescent="0.2">
      <c r="I643" s="11"/>
      <c r="J643" s="10"/>
      <c r="K643" s="6"/>
      <c r="L643" s="10"/>
      <c r="M643" s="10"/>
      <c r="N643" s="10"/>
      <c r="O643" s="10"/>
      <c r="P643" s="10"/>
      <c r="Q643" s="10"/>
      <c r="R643" s="10"/>
      <c r="S643" s="10"/>
      <c r="T643" s="14"/>
      <c r="U643" s="6"/>
      <c r="V643" s="14"/>
      <c r="W643" s="6"/>
      <c r="X643" s="14"/>
      <c r="Y643" s="6"/>
      <c r="Z643" s="14"/>
      <c r="AA643" s="9"/>
      <c r="AB643" s="7"/>
      <c r="AC643" s="6"/>
      <c r="AD643" s="13"/>
      <c r="AE643" s="8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10"/>
      <c r="AW643" s="13"/>
      <c r="AY643" s="17"/>
      <c r="AZ643" s="12"/>
      <c r="BA643" s="12"/>
      <c r="BB643" s="12"/>
      <c r="BC643" s="12"/>
      <c r="BD643" s="12"/>
      <c r="BE643" s="12"/>
      <c r="BF643" s="18"/>
      <c r="BG643" s="18"/>
      <c r="BH643" s="18"/>
      <c r="BI643" s="15"/>
      <c r="BJ643" s="19"/>
      <c r="BK643" s="18"/>
      <c r="BL643" s="17"/>
      <c r="BM643" s="17"/>
      <c r="BN643" s="16"/>
    </row>
    <row r="644" spans="9:66" x14ac:dyDescent="0.2">
      <c r="I644" s="11"/>
      <c r="J644" s="10"/>
      <c r="K644" s="6"/>
      <c r="L644" s="10"/>
      <c r="M644" s="10"/>
      <c r="N644" s="10"/>
      <c r="O644" s="10"/>
      <c r="P644" s="10"/>
      <c r="Q644" s="10"/>
      <c r="R644" s="10"/>
      <c r="S644" s="10"/>
      <c r="T644" s="14"/>
      <c r="U644" s="6"/>
      <c r="V644" s="14"/>
      <c r="W644" s="6"/>
      <c r="X644" s="14"/>
      <c r="Y644" s="6"/>
      <c r="Z644" s="14"/>
      <c r="AA644" s="9"/>
      <c r="AB644" s="7"/>
      <c r="AC644" s="6"/>
      <c r="AD644" s="13"/>
      <c r="AE644" s="8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10"/>
      <c r="AW644" s="13"/>
      <c r="AY644" s="17"/>
      <c r="AZ644" s="12"/>
      <c r="BA644" s="12"/>
      <c r="BB644" s="12"/>
      <c r="BC644" s="12"/>
      <c r="BD644" s="12"/>
      <c r="BE644" s="12"/>
      <c r="BF644" s="18"/>
      <c r="BG644" s="18"/>
      <c r="BH644" s="18"/>
      <c r="BI644" s="15"/>
      <c r="BJ644" s="19"/>
      <c r="BK644" s="18"/>
      <c r="BL644" s="17"/>
      <c r="BM644" s="17"/>
      <c r="BN644" s="16"/>
    </row>
    <row r="645" spans="9:66" x14ac:dyDescent="0.2">
      <c r="I645" s="11"/>
      <c r="J645" s="10"/>
      <c r="K645" s="6"/>
      <c r="L645" s="10"/>
      <c r="M645" s="10"/>
      <c r="N645" s="10"/>
      <c r="O645" s="10"/>
      <c r="P645" s="10"/>
      <c r="Q645" s="10"/>
      <c r="R645" s="10"/>
      <c r="S645" s="10"/>
      <c r="T645" s="14"/>
      <c r="U645" s="6"/>
      <c r="V645" s="14"/>
      <c r="W645" s="6"/>
      <c r="X645" s="14"/>
      <c r="Y645" s="6"/>
      <c r="Z645" s="14"/>
      <c r="AA645" s="9"/>
      <c r="AB645" s="7"/>
      <c r="AC645" s="6"/>
      <c r="AD645" s="13"/>
      <c r="AE645" s="8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10"/>
      <c r="AW645" s="13"/>
      <c r="AY645" s="17"/>
      <c r="AZ645" s="12"/>
      <c r="BA645" s="12"/>
      <c r="BB645" s="12"/>
      <c r="BC645" s="12"/>
      <c r="BD645" s="12"/>
      <c r="BE645" s="12"/>
      <c r="BF645" s="18"/>
      <c r="BG645" s="18"/>
      <c r="BH645" s="18"/>
      <c r="BI645" s="15"/>
      <c r="BJ645" s="19"/>
      <c r="BK645" s="18"/>
      <c r="BL645" s="17"/>
      <c r="BM645" s="17"/>
      <c r="BN645" s="16"/>
    </row>
    <row r="646" spans="9:66" x14ac:dyDescent="0.2">
      <c r="I646" s="11"/>
      <c r="J646" s="10"/>
      <c r="K646" s="6"/>
      <c r="L646" s="10"/>
      <c r="M646" s="10"/>
      <c r="N646" s="10"/>
      <c r="O646" s="10"/>
      <c r="P646" s="10"/>
      <c r="Q646" s="10"/>
      <c r="R646" s="10"/>
      <c r="S646" s="10"/>
      <c r="T646" s="14"/>
      <c r="U646" s="6"/>
      <c r="V646" s="14"/>
      <c r="W646" s="6"/>
      <c r="X646" s="14"/>
      <c r="Y646" s="6"/>
      <c r="Z646" s="14"/>
      <c r="AA646" s="9"/>
      <c r="AB646" s="7"/>
      <c r="AC646" s="6"/>
      <c r="AD646" s="13"/>
      <c r="AE646" s="8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10"/>
      <c r="AW646" s="13"/>
      <c r="AY646" s="17"/>
      <c r="AZ646" s="12"/>
      <c r="BA646" s="12"/>
      <c r="BB646" s="12"/>
      <c r="BC646" s="12"/>
      <c r="BD646" s="12"/>
      <c r="BE646" s="12"/>
      <c r="BF646" s="18"/>
      <c r="BG646" s="18"/>
      <c r="BH646" s="18"/>
      <c r="BI646" s="15"/>
      <c r="BJ646" s="19"/>
      <c r="BK646" s="18"/>
      <c r="BL646" s="17"/>
      <c r="BM646" s="17"/>
      <c r="BN646" s="16"/>
    </row>
    <row r="647" spans="9:66" x14ac:dyDescent="0.2">
      <c r="I647" s="11"/>
      <c r="J647" s="10"/>
      <c r="K647" s="6"/>
      <c r="L647" s="10"/>
      <c r="M647" s="10"/>
      <c r="N647" s="10"/>
      <c r="O647" s="10"/>
      <c r="P647" s="10"/>
      <c r="Q647" s="10"/>
      <c r="R647" s="10"/>
      <c r="S647" s="10"/>
      <c r="T647" s="14"/>
      <c r="U647" s="6"/>
      <c r="V647" s="14"/>
      <c r="W647" s="6"/>
      <c r="X647" s="14"/>
      <c r="Y647" s="6"/>
      <c r="Z647" s="14"/>
      <c r="AA647" s="9"/>
      <c r="AB647" s="7"/>
      <c r="AC647" s="6"/>
      <c r="AD647" s="13"/>
      <c r="AE647" s="8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10"/>
      <c r="AW647" s="13"/>
      <c r="AY647" s="17"/>
      <c r="AZ647" s="12"/>
      <c r="BA647" s="12"/>
      <c r="BB647" s="12"/>
      <c r="BC647" s="12"/>
      <c r="BD647" s="12"/>
      <c r="BE647" s="12"/>
      <c r="BF647" s="18"/>
      <c r="BG647" s="18"/>
      <c r="BH647" s="18"/>
      <c r="BI647" s="15"/>
      <c r="BJ647" s="19"/>
      <c r="BK647" s="18"/>
      <c r="BL647" s="17"/>
      <c r="BM647" s="17"/>
      <c r="BN647" s="16"/>
    </row>
    <row r="648" spans="9:66" x14ac:dyDescent="0.2">
      <c r="I648" s="11"/>
      <c r="J648" s="10"/>
      <c r="K648" s="6"/>
      <c r="L648" s="10"/>
      <c r="M648" s="10"/>
      <c r="N648" s="10"/>
      <c r="O648" s="10"/>
      <c r="P648" s="10"/>
      <c r="Q648" s="10"/>
      <c r="R648" s="10"/>
      <c r="S648" s="10"/>
      <c r="T648" s="14"/>
      <c r="U648" s="6"/>
      <c r="V648" s="14"/>
      <c r="W648" s="6"/>
      <c r="X648" s="14"/>
      <c r="Y648" s="6"/>
      <c r="Z648" s="14"/>
      <c r="AA648" s="9"/>
      <c r="AB648" s="7"/>
      <c r="AC648" s="6"/>
      <c r="AD648" s="13"/>
      <c r="AE648" s="8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10"/>
      <c r="AW648" s="13"/>
      <c r="AY648" s="17"/>
      <c r="AZ648" s="12"/>
      <c r="BA648" s="12"/>
      <c r="BB648" s="12"/>
      <c r="BC648" s="12"/>
      <c r="BD648" s="12"/>
      <c r="BE648" s="12"/>
      <c r="BF648" s="18"/>
      <c r="BG648" s="18"/>
      <c r="BH648" s="18"/>
      <c r="BI648" s="15"/>
      <c r="BJ648" s="19"/>
      <c r="BK648" s="18"/>
      <c r="BL648" s="17"/>
      <c r="BM648" s="17"/>
      <c r="BN648" s="16"/>
    </row>
    <row r="649" spans="9:66" x14ac:dyDescent="0.2">
      <c r="I649" s="11"/>
      <c r="J649" s="10"/>
      <c r="K649" s="6"/>
      <c r="L649" s="10"/>
      <c r="M649" s="10"/>
      <c r="N649" s="10"/>
      <c r="O649" s="10"/>
      <c r="P649" s="10"/>
      <c r="Q649" s="10"/>
      <c r="R649" s="10"/>
      <c r="S649" s="10"/>
      <c r="T649" s="14"/>
      <c r="U649" s="6"/>
      <c r="V649" s="14"/>
      <c r="W649" s="6"/>
      <c r="X649" s="14"/>
      <c r="Y649" s="6"/>
      <c r="Z649" s="14"/>
      <c r="AA649" s="9"/>
      <c r="AB649" s="7"/>
      <c r="AC649" s="6"/>
      <c r="AD649" s="13"/>
      <c r="AE649" s="8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10"/>
      <c r="AW649" s="13"/>
      <c r="AY649" s="17"/>
      <c r="AZ649" s="12"/>
      <c r="BA649" s="12"/>
      <c r="BB649" s="12"/>
      <c r="BC649" s="12"/>
      <c r="BD649" s="12"/>
      <c r="BE649" s="12"/>
      <c r="BF649" s="18"/>
      <c r="BG649" s="18"/>
      <c r="BH649" s="18"/>
      <c r="BI649" s="15"/>
      <c r="BJ649" s="19"/>
      <c r="BK649" s="18"/>
      <c r="BL649" s="17"/>
      <c r="BM649" s="17"/>
      <c r="BN649" s="16"/>
    </row>
    <row r="650" spans="9:66" x14ac:dyDescent="0.2">
      <c r="I650" s="11"/>
      <c r="J650" s="10"/>
      <c r="K650" s="6"/>
      <c r="L650" s="10"/>
      <c r="M650" s="10"/>
      <c r="N650" s="10"/>
      <c r="O650" s="10"/>
      <c r="P650" s="10"/>
      <c r="Q650" s="10"/>
      <c r="R650" s="10"/>
      <c r="S650" s="10"/>
      <c r="T650" s="14"/>
      <c r="U650" s="6"/>
      <c r="V650" s="14"/>
      <c r="W650" s="6"/>
      <c r="X650" s="14"/>
      <c r="Y650" s="6"/>
      <c r="Z650" s="14"/>
      <c r="AA650" s="9"/>
      <c r="AB650" s="7"/>
      <c r="AC650" s="6"/>
      <c r="AD650" s="13"/>
      <c r="AE650" s="8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10"/>
      <c r="AW650" s="13"/>
      <c r="AY650" s="17"/>
      <c r="AZ650" s="12"/>
      <c r="BA650" s="12"/>
      <c r="BB650" s="12"/>
      <c r="BC650" s="12"/>
      <c r="BD650" s="12"/>
      <c r="BE650" s="12"/>
      <c r="BF650" s="18"/>
      <c r="BG650" s="18"/>
      <c r="BH650" s="18"/>
      <c r="BI650" s="15"/>
      <c r="BJ650" s="19"/>
      <c r="BK650" s="18"/>
      <c r="BL650" s="17"/>
      <c r="BM650" s="17"/>
      <c r="BN650" s="16"/>
    </row>
    <row r="651" spans="9:66" x14ac:dyDescent="0.2">
      <c r="I651" s="11"/>
      <c r="J651" s="10"/>
      <c r="K651" s="6"/>
      <c r="L651" s="10"/>
      <c r="M651" s="10"/>
      <c r="N651" s="10"/>
      <c r="O651" s="10"/>
      <c r="P651" s="10"/>
      <c r="Q651" s="10"/>
      <c r="R651" s="10"/>
      <c r="S651" s="10"/>
      <c r="T651" s="14"/>
      <c r="U651" s="6"/>
      <c r="V651" s="14"/>
      <c r="W651" s="6"/>
      <c r="X651" s="14"/>
      <c r="Y651" s="6"/>
      <c r="Z651" s="14"/>
      <c r="AA651" s="9"/>
      <c r="AB651" s="7"/>
      <c r="AC651" s="6"/>
      <c r="AD651" s="13"/>
      <c r="AE651" s="8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10"/>
      <c r="AW651" s="13"/>
      <c r="AY651" s="17"/>
      <c r="AZ651" s="12"/>
      <c r="BA651" s="12"/>
      <c r="BB651" s="12"/>
      <c r="BC651" s="12"/>
      <c r="BD651" s="12"/>
      <c r="BE651" s="12"/>
      <c r="BF651" s="18"/>
      <c r="BG651" s="18"/>
      <c r="BH651" s="18"/>
      <c r="BI651" s="15"/>
      <c r="BJ651" s="19"/>
      <c r="BK651" s="18"/>
      <c r="BL651" s="17"/>
      <c r="BM651" s="17"/>
      <c r="BN651" s="16"/>
    </row>
    <row r="652" spans="9:66" x14ac:dyDescent="0.2">
      <c r="I652" s="11"/>
      <c r="J652" s="10"/>
      <c r="K652" s="6"/>
      <c r="L652" s="10"/>
      <c r="M652" s="10"/>
      <c r="N652" s="10"/>
      <c r="O652" s="10"/>
      <c r="P652" s="10"/>
      <c r="Q652" s="10"/>
      <c r="R652" s="10"/>
      <c r="S652" s="10"/>
      <c r="T652" s="14"/>
      <c r="U652" s="6"/>
      <c r="V652" s="14"/>
      <c r="W652" s="6"/>
      <c r="X652" s="14"/>
      <c r="Y652" s="6"/>
      <c r="Z652" s="14"/>
      <c r="AA652" s="9"/>
      <c r="AB652" s="7"/>
      <c r="AC652" s="6"/>
      <c r="AD652" s="13"/>
      <c r="AE652" s="8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10"/>
      <c r="AW652" s="13"/>
      <c r="AY652" s="17"/>
      <c r="AZ652" s="12"/>
      <c r="BA652" s="12"/>
      <c r="BB652" s="12"/>
      <c r="BC652" s="12"/>
      <c r="BD652" s="12"/>
      <c r="BE652" s="12"/>
      <c r="BF652" s="18"/>
      <c r="BG652" s="18"/>
      <c r="BH652" s="18"/>
      <c r="BI652" s="15"/>
      <c r="BJ652" s="19"/>
      <c r="BK652" s="18"/>
      <c r="BL652" s="17"/>
      <c r="BM652" s="17"/>
      <c r="BN652" s="16"/>
    </row>
    <row r="653" spans="9:66" x14ac:dyDescent="0.2">
      <c r="I653" s="11"/>
      <c r="J653" s="10"/>
      <c r="K653" s="6"/>
      <c r="L653" s="10"/>
      <c r="M653" s="10"/>
      <c r="N653" s="10"/>
      <c r="O653" s="10"/>
      <c r="P653" s="10"/>
      <c r="Q653" s="10"/>
      <c r="R653" s="10"/>
      <c r="S653" s="10"/>
      <c r="T653" s="14"/>
      <c r="U653" s="6"/>
      <c r="V653" s="14"/>
      <c r="W653" s="6"/>
      <c r="X653" s="14"/>
      <c r="Y653" s="6"/>
      <c r="Z653" s="14"/>
      <c r="AA653" s="9"/>
      <c r="AB653" s="7"/>
      <c r="AC653" s="6"/>
      <c r="AD653" s="13"/>
      <c r="AE653" s="8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10"/>
      <c r="AW653" s="13"/>
      <c r="AY653" s="17"/>
      <c r="AZ653" s="12"/>
      <c r="BA653" s="12"/>
      <c r="BB653" s="12"/>
      <c r="BC653" s="12"/>
      <c r="BD653" s="12"/>
      <c r="BE653" s="12"/>
      <c r="BF653" s="18"/>
      <c r="BG653" s="18"/>
      <c r="BH653" s="18"/>
      <c r="BI653" s="15"/>
      <c r="BJ653" s="19"/>
      <c r="BK653" s="18"/>
      <c r="BL653" s="17"/>
      <c r="BM653" s="17"/>
      <c r="BN653" s="16"/>
    </row>
    <row r="654" spans="9:66" x14ac:dyDescent="0.2">
      <c r="I654" s="11"/>
      <c r="J654" s="10"/>
      <c r="K654" s="6"/>
      <c r="L654" s="10"/>
      <c r="M654" s="10"/>
      <c r="N654" s="10"/>
      <c r="O654" s="10"/>
      <c r="P654" s="10"/>
      <c r="Q654" s="10"/>
      <c r="R654" s="10"/>
      <c r="S654" s="10"/>
      <c r="T654" s="14"/>
      <c r="U654" s="6"/>
      <c r="V654" s="14"/>
      <c r="W654" s="6"/>
      <c r="X654" s="14"/>
      <c r="Y654" s="6"/>
      <c r="Z654" s="14"/>
      <c r="AA654" s="9"/>
      <c r="AB654" s="7"/>
      <c r="AC654" s="6"/>
      <c r="AD654" s="13"/>
      <c r="AE654" s="8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10"/>
      <c r="AW654" s="13"/>
      <c r="AY654" s="17"/>
      <c r="AZ654" s="12"/>
      <c r="BA654" s="12"/>
      <c r="BB654" s="12"/>
      <c r="BC654" s="12"/>
      <c r="BD654" s="12"/>
      <c r="BE654" s="12"/>
      <c r="BF654" s="18"/>
      <c r="BG654" s="18"/>
      <c r="BH654" s="18"/>
      <c r="BI654" s="15"/>
      <c r="BJ654" s="19"/>
      <c r="BK654" s="18"/>
      <c r="BL654" s="17"/>
      <c r="BM654" s="17"/>
      <c r="BN654" s="16"/>
    </row>
    <row r="655" spans="9:66" x14ac:dyDescent="0.2">
      <c r="I655" s="11"/>
      <c r="J655" s="10"/>
      <c r="K655" s="6"/>
      <c r="L655" s="10"/>
      <c r="M655" s="10"/>
      <c r="N655" s="10"/>
      <c r="O655" s="10"/>
      <c r="P655" s="10"/>
      <c r="Q655" s="10"/>
      <c r="R655" s="10"/>
      <c r="S655" s="10"/>
      <c r="T655" s="14"/>
      <c r="U655" s="6"/>
      <c r="V655" s="14"/>
      <c r="W655" s="6"/>
      <c r="X655" s="14"/>
      <c r="Y655" s="6"/>
      <c r="Z655" s="14"/>
      <c r="AA655" s="9"/>
      <c r="AB655" s="7"/>
      <c r="AC655" s="6"/>
      <c r="AD655" s="13"/>
      <c r="AE655" s="8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10"/>
      <c r="AW655" s="13"/>
      <c r="AY655" s="17"/>
      <c r="AZ655" s="12"/>
      <c r="BA655" s="12"/>
      <c r="BB655" s="12"/>
      <c r="BC655" s="12"/>
      <c r="BD655" s="12"/>
      <c r="BE655" s="12"/>
      <c r="BF655" s="18"/>
      <c r="BG655" s="18"/>
      <c r="BH655" s="18"/>
      <c r="BI655" s="15"/>
      <c r="BJ655" s="19"/>
      <c r="BK655" s="18"/>
      <c r="BL655" s="17"/>
      <c r="BM655" s="17"/>
      <c r="BN655" s="16"/>
    </row>
    <row r="656" spans="9:66" x14ac:dyDescent="0.2">
      <c r="I656" s="11"/>
      <c r="J656" s="10"/>
      <c r="K656" s="6"/>
      <c r="L656" s="10"/>
      <c r="M656" s="10"/>
      <c r="N656" s="10"/>
      <c r="O656" s="10"/>
      <c r="P656" s="10"/>
      <c r="Q656" s="10"/>
      <c r="R656" s="10"/>
      <c r="S656" s="10"/>
      <c r="T656" s="14"/>
      <c r="U656" s="6"/>
      <c r="V656" s="14"/>
      <c r="W656" s="6"/>
      <c r="X656" s="14"/>
      <c r="Y656" s="6"/>
      <c r="Z656" s="14"/>
      <c r="AA656" s="9"/>
      <c r="AB656" s="7"/>
      <c r="AC656" s="6"/>
      <c r="AD656" s="13"/>
      <c r="AE656" s="8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10"/>
      <c r="AW656" s="13"/>
      <c r="AY656" s="17"/>
      <c r="AZ656" s="12"/>
      <c r="BA656" s="12"/>
      <c r="BB656" s="12"/>
      <c r="BC656" s="12"/>
      <c r="BD656" s="12"/>
      <c r="BE656" s="12"/>
      <c r="BF656" s="18"/>
      <c r="BG656" s="18"/>
      <c r="BH656" s="18"/>
      <c r="BI656" s="15"/>
      <c r="BJ656" s="19"/>
      <c r="BK656" s="18"/>
      <c r="BL656" s="17"/>
      <c r="BM656" s="17"/>
      <c r="BN656" s="16"/>
    </row>
    <row r="657" spans="9:66" x14ac:dyDescent="0.2">
      <c r="I657" s="11"/>
      <c r="J657" s="10"/>
      <c r="K657" s="6"/>
      <c r="L657" s="10"/>
      <c r="M657" s="10"/>
      <c r="N657" s="10"/>
      <c r="O657" s="10"/>
      <c r="P657" s="10"/>
      <c r="Q657" s="10"/>
      <c r="R657" s="10"/>
      <c r="S657" s="10"/>
      <c r="T657" s="14"/>
      <c r="U657" s="6"/>
      <c r="V657" s="14"/>
      <c r="W657" s="6"/>
      <c r="X657" s="14"/>
      <c r="Y657" s="6"/>
      <c r="Z657" s="14"/>
      <c r="AA657" s="9"/>
      <c r="AB657" s="7"/>
      <c r="AC657" s="6"/>
      <c r="AD657" s="13"/>
      <c r="AE657" s="8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10"/>
      <c r="AW657" s="13"/>
      <c r="AY657" s="17"/>
      <c r="AZ657" s="12"/>
      <c r="BA657" s="12"/>
      <c r="BB657" s="12"/>
      <c r="BC657" s="12"/>
      <c r="BD657" s="12"/>
      <c r="BE657" s="12"/>
      <c r="BF657" s="18"/>
      <c r="BG657" s="18"/>
      <c r="BH657" s="18"/>
      <c r="BI657" s="15"/>
      <c r="BJ657" s="19"/>
      <c r="BK657" s="18"/>
      <c r="BL657" s="17"/>
      <c r="BM657" s="17"/>
      <c r="BN657" s="16"/>
    </row>
    <row r="658" spans="9:66" x14ac:dyDescent="0.2">
      <c r="I658" s="11"/>
      <c r="J658" s="10"/>
      <c r="K658" s="6"/>
      <c r="L658" s="10"/>
      <c r="M658" s="10"/>
      <c r="N658" s="10"/>
      <c r="O658" s="10"/>
      <c r="P658" s="10"/>
      <c r="Q658" s="10"/>
      <c r="R658" s="10"/>
      <c r="S658" s="10"/>
      <c r="T658" s="14"/>
      <c r="U658" s="6"/>
      <c r="V658" s="14"/>
      <c r="W658" s="6"/>
      <c r="X658" s="14"/>
      <c r="Y658" s="6"/>
      <c r="Z658" s="14"/>
      <c r="AA658" s="9"/>
      <c r="AB658" s="7"/>
      <c r="AC658" s="6"/>
      <c r="AD658" s="13"/>
      <c r="AE658" s="8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10"/>
      <c r="AW658" s="13"/>
      <c r="AY658" s="17"/>
      <c r="AZ658" s="12"/>
      <c r="BA658" s="12"/>
      <c r="BB658" s="12"/>
      <c r="BC658" s="12"/>
      <c r="BD658" s="12"/>
      <c r="BE658" s="12"/>
      <c r="BF658" s="18"/>
      <c r="BG658" s="18"/>
      <c r="BH658" s="18"/>
      <c r="BI658" s="15"/>
      <c r="BJ658" s="19"/>
      <c r="BK658" s="18"/>
      <c r="BL658" s="17"/>
      <c r="BM658" s="17"/>
      <c r="BN658" s="16"/>
    </row>
    <row r="659" spans="9:66" x14ac:dyDescent="0.2">
      <c r="I659" s="11"/>
      <c r="J659" s="10"/>
      <c r="K659" s="6"/>
      <c r="L659" s="10"/>
      <c r="M659" s="10"/>
      <c r="N659" s="10"/>
      <c r="O659" s="10"/>
      <c r="P659" s="10"/>
      <c r="Q659" s="10"/>
      <c r="R659" s="10"/>
      <c r="S659" s="10"/>
      <c r="T659" s="14"/>
      <c r="U659" s="6"/>
      <c r="V659" s="14"/>
      <c r="W659" s="6"/>
      <c r="X659" s="14"/>
      <c r="Y659" s="6"/>
      <c r="Z659" s="14"/>
      <c r="AA659" s="9"/>
      <c r="AB659" s="7"/>
      <c r="AC659" s="6"/>
      <c r="AD659" s="13"/>
      <c r="AE659" s="8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10"/>
      <c r="AW659" s="13"/>
      <c r="AY659" s="17"/>
      <c r="AZ659" s="12"/>
      <c r="BA659" s="12"/>
      <c r="BB659" s="12"/>
      <c r="BC659" s="12"/>
      <c r="BD659" s="12"/>
      <c r="BE659" s="12"/>
      <c r="BF659" s="18"/>
      <c r="BG659" s="18"/>
      <c r="BH659" s="18"/>
      <c r="BI659" s="15"/>
      <c r="BJ659" s="19"/>
      <c r="BK659" s="18"/>
      <c r="BL659" s="17"/>
      <c r="BM659" s="17"/>
      <c r="BN659" s="16"/>
    </row>
    <row r="660" spans="9:66" x14ac:dyDescent="0.2">
      <c r="I660" s="11"/>
      <c r="J660" s="10"/>
      <c r="K660" s="6"/>
      <c r="L660" s="10"/>
      <c r="M660" s="10"/>
      <c r="N660" s="10"/>
      <c r="O660" s="10"/>
      <c r="P660" s="10"/>
      <c r="Q660" s="10"/>
      <c r="R660" s="10"/>
      <c r="S660" s="10"/>
      <c r="T660" s="14"/>
      <c r="U660" s="6"/>
      <c r="V660" s="14"/>
      <c r="W660" s="6"/>
      <c r="X660" s="14"/>
      <c r="Y660" s="6"/>
      <c r="Z660" s="14"/>
      <c r="AA660" s="9"/>
      <c r="AB660" s="7"/>
      <c r="AC660" s="6"/>
      <c r="AD660" s="13"/>
      <c r="AE660" s="8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10"/>
      <c r="AW660" s="13"/>
      <c r="AY660" s="17"/>
      <c r="AZ660" s="12"/>
      <c r="BA660" s="12"/>
      <c r="BB660" s="12"/>
      <c r="BC660" s="12"/>
      <c r="BD660" s="12"/>
      <c r="BE660" s="12"/>
      <c r="BF660" s="18"/>
      <c r="BG660" s="18"/>
      <c r="BH660" s="18"/>
      <c r="BI660" s="15"/>
      <c r="BJ660" s="19"/>
      <c r="BK660" s="18"/>
      <c r="BL660" s="17"/>
      <c r="BM660" s="17"/>
      <c r="BN660" s="16"/>
    </row>
    <row r="661" spans="9:66" x14ac:dyDescent="0.2">
      <c r="I661" s="11"/>
      <c r="J661" s="10"/>
      <c r="K661" s="6"/>
      <c r="L661" s="10"/>
      <c r="M661" s="10"/>
      <c r="N661" s="10"/>
      <c r="O661" s="10"/>
      <c r="P661" s="10"/>
      <c r="Q661" s="10"/>
      <c r="R661" s="10"/>
      <c r="S661" s="10"/>
      <c r="T661" s="14"/>
      <c r="U661" s="6"/>
      <c r="V661" s="14"/>
      <c r="W661" s="6"/>
      <c r="X661" s="14"/>
      <c r="Y661" s="6"/>
      <c r="Z661" s="14"/>
      <c r="AA661" s="9"/>
      <c r="AB661" s="7"/>
      <c r="AC661" s="6"/>
      <c r="AD661" s="13"/>
      <c r="AE661" s="8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10"/>
      <c r="AW661" s="13"/>
      <c r="AY661" s="17"/>
      <c r="AZ661" s="12"/>
      <c r="BA661" s="12"/>
      <c r="BB661" s="12"/>
      <c r="BC661" s="12"/>
      <c r="BD661" s="12"/>
      <c r="BE661" s="12"/>
      <c r="BF661" s="18"/>
      <c r="BG661" s="18"/>
      <c r="BH661" s="18"/>
      <c r="BI661" s="15"/>
      <c r="BJ661" s="19"/>
      <c r="BK661" s="18"/>
      <c r="BL661" s="17"/>
      <c r="BM661" s="17"/>
      <c r="BN661" s="16"/>
    </row>
    <row r="662" spans="9:66" x14ac:dyDescent="0.2">
      <c r="I662" s="11"/>
      <c r="J662" s="10"/>
      <c r="K662" s="6"/>
      <c r="L662" s="10"/>
      <c r="M662" s="10"/>
      <c r="N662" s="10"/>
      <c r="O662" s="10"/>
      <c r="P662" s="10"/>
      <c r="Q662" s="10"/>
      <c r="R662" s="10"/>
      <c r="S662" s="10"/>
      <c r="T662" s="14"/>
      <c r="U662" s="6"/>
      <c r="V662" s="14"/>
      <c r="W662" s="6"/>
      <c r="X662" s="14"/>
      <c r="Y662" s="6"/>
      <c r="Z662" s="14"/>
      <c r="AA662" s="9"/>
      <c r="AB662" s="7"/>
      <c r="AC662" s="6"/>
      <c r="AD662" s="13"/>
      <c r="AE662" s="8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10"/>
      <c r="AW662" s="13"/>
      <c r="AY662" s="17"/>
      <c r="AZ662" s="12"/>
      <c r="BA662" s="12"/>
      <c r="BB662" s="12"/>
      <c r="BC662" s="12"/>
      <c r="BD662" s="12"/>
      <c r="BE662" s="12"/>
      <c r="BF662" s="18"/>
      <c r="BG662" s="18"/>
      <c r="BH662" s="18"/>
      <c r="BI662" s="15"/>
      <c r="BJ662" s="19"/>
      <c r="BK662" s="18"/>
      <c r="BL662" s="17"/>
      <c r="BM662" s="17"/>
      <c r="BN662" s="16"/>
    </row>
    <row r="663" spans="9:66" x14ac:dyDescent="0.2">
      <c r="I663" s="11"/>
      <c r="J663" s="10"/>
      <c r="K663" s="6"/>
      <c r="L663" s="10"/>
      <c r="M663" s="10"/>
      <c r="N663" s="10"/>
      <c r="O663" s="10"/>
      <c r="P663" s="10"/>
      <c r="Q663" s="10"/>
      <c r="R663" s="10"/>
      <c r="S663" s="10"/>
      <c r="T663" s="14"/>
      <c r="U663" s="6"/>
      <c r="V663" s="14"/>
      <c r="W663" s="6"/>
      <c r="X663" s="14"/>
      <c r="Y663" s="6"/>
      <c r="Z663" s="14"/>
      <c r="AA663" s="9"/>
      <c r="AB663" s="7"/>
      <c r="AC663" s="6"/>
      <c r="AD663" s="13"/>
      <c r="AE663" s="8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10"/>
      <c r="AW663" s="13"/>
      <c r="AY663" s="17"/>
      <c r="AZ663" s="12"/>
      <c r="BA663" s="12"/>
      <c r="BB663" s="12"/>
      <c r="BC663" s="12"/>
      <c r="BD663" s="12"/>
      <c r="BE663" s="12"/>
      <c r="BF663" s="18"/>
      <c r="BG663" s="18"/>
      <c r="BH663" s="18"/>
      <c r="BI663" s="15"/>
      <c r="BJ663" s="19"/>
      <c r="BK663" s="18"/>
      <c r="BL663" s="17"/>
      <c r="BM663" s="17"/>
      <c r="BN663" s="16"/>
    </row>
    <row r="664" spans="9:66" x14ac:dyDescent="0.2">
      <c r="I664" s="11"/>
      <c r="J664" s="10"/>
      <c r="K664" s="6"/>
      <c r="L664" s="10"/>
      <c r="M664" s="10"/>
      <c r="N664" s="10"/>
      <c r="O664" s="10"/>
      <c r="P664" s="10"/>
      <c r="Q664" s="10"/>
      <c r="R664" s="10"/>
      <c r="S664" s="10"/>
      <c r="T664" s="14"/>
      <c r="U664" s="6"/>
      <c r="V664" s="14"/>
      <c r="W664" s="6"/>
      <c r="X664" s="14"/>
      <c r="Y664" s="6"/>
      <c r="Z664" s="14"/>
      <c r="AA664" s="9"/>
      <c r="AB664" s="7"/>
      <c r="AC664" s="6"/>
      <c r="AD664" s="13"/>
      <c r="AE664" s="8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10"/>
      <c r="AW664" s="13"/>
      <c r="AY664" s="17"/>
      <c r="AZ664" s="12"/>
      <c r="BA664" s="12"/>
      <c r="BB664" s="12"/>
      <c r="BC664" s="12"/>
      <c r="BD664" s="12"/>
      <c r="BE664" s="12"/>
      <c r="BF664" s="18"/>
      <c r="BG664" s="18"/>
      <c r="BH664" s="18"/>
      <c r="BI664" s="15"/>
      <c r="BJ664" s="19"/>
      <c r="BK664" s="18"/>
      <c r="BL664" s="17"/>
      <c r="BM664" s="17"/>
      <c r="BN664" s="16"/>
    </row>
    <row r="665" spans="9:66" x14ac:dyDescent="0.2">
      <c r="I665" s="11"/>
      <c r="J665" s="10"/>
      <c r="K665" s="6"/>
      <c r="L665" s="10"/>
      <c r="M665" s="10"/>
      <c r="N665" s="10"/>
      <c r="O665" s="10"/>
      <c r="P665" s="10"/>
      <c r="Q665" s="10"/>
      <c r="R665" s="10"/>
      <c r="S665" s="10"/>
      <c r="T665" s="14"/>
      <c r="U665" s="6"/>
      <c r="V665" s="14"/>
      <c r="W665" s="6"/>
      <c r="X665" s="14"/>
      <c r="Y665" s="6"/>
      <c r="Z665" s="14"/>
      <c r="AA665" s="9"/>
      <c r="AB665" s="7"/>
      <c r="AC665" s="6"/>
      <c r="AD665" s="13"/>
      <c r="AE665" s="8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10"/>
      <c r="AW665" s="13"/>
      <c r="AY665" s="17"/>
      <c r="AZ665" s="12"/>
      <c r="BA665" s="12"/>
      <c r="BB665" s="12"/>
      <c r="BC665" s="12"/>
      <c r="BD665" s="12"/>
      <c r="BE665" s="12"/>
      <c r="BF665" s="18"/>
      <c r="BG665" s="18"/>
      <c r="BH665" s="18"/>
      <c r="BI665" s="15"/>
      <c r="BJ665" s="19"/>
      <c r="BK665" s="18"/>
      <c r="BL665" s="17"/>
      <c r="BM665" s="17"/>
      <c r="BN665" s="16"/>
    </row>
    <row r="666" spans="9:66" x14ac:dyDescent="0.2">
      <c r="I666" s="11"/>
      <c r="J666" s="10"/>
      <c r="K666" s="6"/>
      <c r="L666" s="10"/>
      <c r="M666" s="10"/>
      <c r="N666" s="10"/>
      <c r="O666" s="10"/>
      <c r="P666" s="10"/>
      <c r="Q666" s="10"/>
      <c r="R666" s="10"/>
      <c r="S666" s="10"/>
      <c r="T666" s="14"/>
      <c r="U666" s="6"/>
      <c r="V666" s="14"/>
      <c r="W666" s="6"/>
      <c r="X666" s="14"/>
      <c r="Y666" s="6"/>
      <c r="Z666" s="14"/>
      <c r="AA666" s="9"/>
      <c r="AB666" s="7"/>
      <c r="AC666" s="6"/>
      <c r="AD666" s="13"/>
      <c r="AE666" s="8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10"/>
      <c r="AW666" s="13"/>
      <c r="AY666" s="17"/>
      <c r="AZ666" s="12"/>
      <c r="BA666" s="12"/>
      <c r="BB666" s="12"/>
      <c r="BC666" s="12"/>
      <c r="BD666" s="12"/>
      <c r="BE666" s="12"/>
      <c r="BF666" s="18"/>
      <c r="BG666" s="18"/>
      <c r="BH666" s="18"/>
      <c r="BI666" s="15"/>
      <c r="BJ666" s="19"/>
      <c r="BK666" s="18"/>
      <c r="BL666" s="17"/>
      <c r="BM666" s="17"/>
      <c r="BN666" s="16"/>
    </row>
    <row r="667" spans="9:66" x14ac:dyDescent="0.2">
      <c r="I667" s="11"/>
      <c r="J667" s="10"/>
      <c r="K667" s="6"/>
      <c r="L667" s="10"/>
      <c r="M667" s="10"/>
      <c r="N667" s="10"/>
      <c r="O667" s="10"/>
      <c r="P667" s="10"/>
      <c r="Q667" s="10"/>
      <c r="R667" s="10"/>
      <c r="S667" s="10"/>
      <c r="T667" s="14"/>
      <c r="U667" s="6"/>
      <c r="V667" s="14"/>
      <c r="W667" s="6"/>
      <c r="X667" s="14"/>
      <c r="Y667" s="6"/>
      <c r="Z667" s="14"/>
      <c r="AA667" s="9"/>
      <c r="AB667" s="7"/>
      <c r="AC667" s="6"/>
      <c r="AD667" s="13"/>
      <c r="AE667" s="8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10"/>
      <c r="AW667" s="13"/>
      <c r="AY667" s="17"/>
      <c r="AZ667" s="12"/>
      <c r="BA667" s="12"/>
      <c r="BB667" s="12"/>
      <c r="BC667" s="12"/>
      <c r="BD667" s="12"/>
      <c r="BE667" s="12"/>
      <c r="BF667" s="18"/>
      <c r="BG667" s="18"/>
      <c r="BH667" s="18"/>
      <c r="BI667" s="15"/>
      <c r="BJ667" s="19"/>
      <c r="BK667" s="18"/>
      <c r="BL667" s="17"/>
      <c r="BM667" s="17"/>
      <c r="BN667" s="16"/>
    </row>
    <row r="668" spans="9:66" x14ac:dyDescent="0.2">
      <c r="I668" s="11"/>
      <c r="J668" s="10"/>
      <c r="K668" s="6"/>
      <c r="L668" s="10"/>
      <c r="M668" s="10"/>
      <c r="N668" s="10"/>
      <c r="O668" s="10"/>
      <c r="P668" s="10"/>
      <c r="Q668" s="10"/>
      <c r="R668" s="10"/>
      <c r="S668" s="10"/>
      <c r="T668" s="14"/>
      <c r="U668" s="6"/>
      <c r="V668" s="14"/>
      <c r="W668" s="6"/>
      <c r="X668" s="14"/>
      <c r="Y668" s="6"/>
      <c r="Z668" s="14"/>
      <c r="AA668" s="9"/>
      <c r="AB668" s="7"/>
      <c r="AC668" s="6"/>
      <c r="AD668" s="13"/>
      <c r="AE668" s="8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10"/>
      <c r="AW668" s="13"/>
      <c r="AY668" s="17"/>
      <c r="AZ668" s="12"/>
      <c r="BA668" s="12"/>
      <c r="BB668" s="12"/>
      <c r="BC668" s="12"/>
      <c r="BD668" s="12"/>
      <c r="BE668" s="12"/>
      <c r="BF668" s="18"/>
      <c r="BG668" s="18"/>
      <c r="BH668" s="18"/>
      <c r="BI668" s="15"/>
      <c r="BJ668" s="19"/>
      <c r="BK668" s="18"/>
      <c r="BL668" s="17"/>
      <c r="BM668" s="17"/>
      <c r="BN668" s="16"/>
    </row>
    <row r="669" spans="9:66" x14ac:dyDescent="0.2">
      <c r="I669" s="11"/>
      <c r="J669" s="10"/>
      <c r="K669" s="6"/>
      <c r="L669" s="10"/>
      <c r="M669" s="10"/>
      <c r="N669" s="10"/>
      <c r="O669" s="10"/>
      <c r="P669" s="10"/>
      <c r="Q669" s="10"/>
      <c r="R669" s="10"/>
      <c r="S669" s="10"/>
      <c r="T669" s="14"/>
      <c r="U669" s="6"/>
      <c r="V669" s="14"/>
      <c r="W669" s="6"/>
      <c r="X669" s="14"/>
      <c r="Y669" s="6"/>
      <c r="Z669" s="14"/>
      <c r="AA669" s="9"/>
      <c r="AB669" s="7"/>
      <c r="AC669" s="6"/>
      <c r="AD669" s="13"/>
      <c r="AE669" s="8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10"/>
      <c r="AW669" s="13"/>
      <c r="AY669" s="17"/>
      <c r="AZ669" s="12"/>
      <c r="BA669" s="12"/>
      <c r="BB669" s="12"/>
      <c r="BC669" s="12"/>
      <c r="BD669" s="12"/>
      <c r="BE669" s="12"/>
      <c r="BF669" s="18"/>
      <c r="BG669" s="18"/>
      <c r="BH669" s="18"/>
      <c r="BI669" s="15"/>
      <c r="BJ669" s="19"/>
      <c r="BK669" s="18"/>
      <c r="BL669" s="17"/>
      <c r="BM669" s="17"/>
      <c r="BN669" s="16"/>
    </row>
    <row r="670" spans="9:66" x14ac:dyDescent="0.2">
      <c r="I670" s="11"/>
      <c r="J670" s="10"/>
      <c r="K670" s="6"/>
      <c r="L670" s="10"/>
      <c r="M670" s="10"/>
      <c r="N670" s="10"/>
      <c r="O670" s="10"/>
      <c r="P670" s="10"/>
      <c r="Q670" s="10"/>
      <c r="R670" s="10"/>
      <c r="S670" s="10"/>
      <c r="T670" s="14"/>
      <c r="U670" s="6"/>
      <c r="V670" s="14"/>
      <c r="W670" s="6"/>
      <c r="X670" s="14"/>
      <c r="Y670" s="6"/>
      <c r="Z670" s="14"/>
      <c r="AA670" s="9"/>
      <c r="AB670" s="7"/>
      <c r="AC670" s="6"/>
      <c r="AD670" s="13"/>
      <c r="AE670" s="8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10"/>
      <c r="AW670" s="13"/>
      <c r="AY670" s="17"/>
      <c r="AZ670" s="12"/>
      <c r="BA670" s="12"/>
      <c r="BB670" s="12"/>
      <c r="BC670" s="12"/>
      <c r="BD670" s="12"/>
      <c r="BE670" s="12"/>
      <c r="BF670" s="18"/>
      <c r="BG670" s="18"/>
      <c r="BH670" s="18"/>
      <c r="BI670" s="15"/>
      <c r="BJ670" s="19"/>
      <c r="BK670" s="18"/>
      <c r="BL670" s="17"/>
      <c r="BM670" s="17"/>
      <c r="BN670" s="16"/>
    </row>
    <row r="671" spans="9:66" x14ac:dyDescent="0.2">
      <c r="I671" s="11"/>
      <c r="J671" s="10"/>
      <c r="K671" s="6"/>
      <c r="L671" s="10"/>
      <c r="M671" s="10"/>
      <c r="N671" s="10"/>
      <c r="O671" s="10"/>
      <c r="P671" s="10"/>
      <c r="Q671" s="10"/>
      <c r="R671" s="10"/>
      <c r="S671" s="10"/>
      <c r="T671" s="14"/>
      <c r="U671" s="6"/>
      <c r="V671" s="14"/>
      <c r="W671" s="6"/>
      <c r="X671" s="14"/>
      <c r="Y671" s="6"/>
      <c r="Z671" s="14"/>
      <c r="AA671" s="9"/>
      <c r="AB671" s="7"/>
      <c r="AC671" s="6"/>
      <c r="AD671" s="13"/>
      <c r="AE671" s="8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10"/>
      <c r="AW671" s="13"/>
      <c r="AY671" s="17"/>
      <c r="AZ671" s="12"/>
      <c r="BA671" s="12"/>
      <c r="BB671" s="12"/>
      <c r="BC671" s="12"/>
      <c r="BD671" s="12"/>
      <c r="BE671" s="12"/>
      <c r="BF671" s="18"/>
      <c r="BG671" s="18"/>
      <c r="BH671" s="18"/>
      <c r="BI671" s="15"/>
      <c r="BJ671" s="19"/>
      <c r="BK671" s="18"/>
      <c r="BL671" s="17"/>
      <c r="BM671" s="17"/>
      <c r="BN671" s="16"/>
    </row>
    <row r="672" spans="9:66" x14ac:dyDescent="0.2">
      <c r="I672" s="11"/>
      <c r="J672" s="10"/>
      <c r="K672" s="6"/>
      <c r="L672" s="10"/>
      <c r="M672" s="10"/>
      <c r="N672" s="10"/>
      <c r="O672" s="10"/>
      <c r="P672" s="10"/>
      <c r="Q672" s="10"/>
      <c r="R672" s="10"/>
      <c r="S672" s="10"/>
      <c r="T672" s="14"/>
      <c r="U672" s="6"/>
      <c r="V672" s="14"/>
      <c r="W672" s="6"/>
      <c r="X672" s="14"/>
      <c r="Y672" s="6"/>
      <c r="Z672" s="14"/>
      <c r="AA672" s="9"/>
      <c r="AB672" s="7"/>
      <c r="AC672" s="6"/>
      <c r="AD672" s="13"/>
      <c r="AE672" s="8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10"/>
      <c r="AW672" s="13"/>
      <c r="AY672" s="17"/>
      <c r="AZ672" s="12"/>
      <c r="BA672" s="12"/>
      <c r="BB672" s="12"/>
      <c r="BC672" s="12"/>
      <c r="BD672" s="12"/>
      <c r="BE672" s="12"/>
      <c r="BF672" s="18"/>
      <c r="BG672" s="18"/>
      <c r="BH672" s="18"/>
      <c r="BI672" s="15"/>
      <c r="BJ672" s="19"/>
      <c r="BK672" s="18"/>
      <c r="BL672" s="17"/>
      <c r="BM672" s="17"/>
      <c r="BN672" s="16"/>
    </row>
    <row r="673" spans="9:66" x14ac:dyDescent="0.2">
      <c r="I673" s="11"/>
      <c r="J673" s="10"/>
      <c r="K673" s="6"/>
      <c r="L673" s="10"/>
      <c r="M673" s="10"/>
      <c r="N673" s="10"/>
      <c r="O673" s="10"/>
      <c r="P673" s="10"/>
      <c r="Q673" s="10"/>
      <c r="R673" s="10"/>
      <c r="S673" s="10"/>
      <c r="T673" s="14"/>
      <c r="U673" s="6"/>
      <c r="V673" s="14"/>
      <c r="W673" s="6"/>
      <c r="X673" s="14"/>
      <c r="Y673" s="6"/>
      <c r="Z673" s="14"/>
      <c r="AA673" s="9"/>
      <c r="AB673" s="7"/>
      <c r="AC673" s="6"/>
      <c r="AD673" s="13"/>
      <c r="AE673" s="8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10"/>
      <c r="AW673" s="13"/>
      <c r="AY673" s="17"/>
      <c r="AZ673" s="12"/>
      <c r="BA673" s="12"/>
      <c r="BB673" s="12"/>
      <c r="BC673" s="12"/>
      <c r="BD673" s="12"/>
      <c r="BE673" s="12"/>
      <c r="BF673" s="18"/>
      <c r="BG673" s="18"/>
      <c r="BH673" s="18"/>
      <c r="BI673" s="15"/>
      <c r="BJ673" s="19"/>
      <c r="BK673" s="18"/>
      <c r="BL673" s="17"/>
      <c r="BM673" s="17"/>
      <c r="BN673" s="16"/>
    </row>
    <row r="674" spans="9:66" x14ac:dyDescent="0.2">
      <c r="I674" s="11"/>
      <c r="J674" s="10"/>
      <c r="K674" s="6"/>
      <c r="L674" s="10"/>
      <c r="M674" s="10"/>
      <c r="N674" s="10"/>
      <c r="O674" s="10"/>
      <c r="P674" s="10"/>
      <c r="Q674" s="10"/>
      <c r="R674" s="10"/>
      <c r="S674" s="10"/>
      <c r="T674" s="14"/>
      <c r="U674" s="6"/>
      <c r="V674" s="14"/>
      <c r="W674" s="6"/>
      <c r="X674" s="14"/>
      <c r="Y674" s="6"/>
      <c r="Z674" s="14"/>
      <c r="AA674" s="9"/>
      <c r="AB674" s="7"/>
      <c r="AC674" s="6"/>
      <c r="AD674" s="13"/>
      <c r="AE674" s="8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10"/>
      <c r="AW674" s="13"/>
      <c r="AY674" s="17"/>
      <c r="AZ674" s="12"/>
      <c r="BA674" s="12"/>
      <c r="BB674" s="12"/>
      <c r="BC674" s="12"/>
      <c r="BD674" s="12"/>
      <c r="BE674" s="12"/>
      <c r="BF674" s="18"/>
      <c r="BG674" s="18"/>
      <c r="BH674" s="18"/>
      <c r="BI674" s="15"/>
      <c r="BJ674" s="19"/>
      <c r="BK674" s="18"/>
      <c r="BL674" s="17"/>
      <c r="BM674" s="17"/>
      <c r="BN674" s="16"/>
    </row>
    <row r="675" spans="9:66" x14ac:dyDescent="0.2">
      <c r="I675" s="11"/>
      <c r="J675" s="10"/>
      <c r="K675" s="6"/>
      <c r="L675" s="10"/>
      <c r="M675" s="10"/>
      <c r="N675" s="10"/>
      <c r="O675" s="10"/>
      <c r="P675" s="10"/>
      <c r="Q675" s="10"/>
      <c r="R675" s="10"/>
      <c r="S675" s="10"/>
      <c r="T675" s="14"/>
      <c r="U675" s="6"/>
      <c r="V675" s="14"/>
      <c r="W675" s="6"/>
      <c r="X675" s="14"/>
      <c r="Y675" s="6"/>
      <c r="Z675" s="14"/>
      <c r="AA675" s="9"/>
      <c r="AB675" s="7"/>
      <c r="AC675" s="6"/>
      <c r="AD675" s="13"/>
      <c r="AE675" s="8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10"/>
      <c r="AW675" s="13"/>
      <c r="AY675" s="17"/>
      <c r="AZ675" s="12"/>
      <c r="BA675" s="12"/>
      <c r="BB675" s="12"/>
      <c r="BC675" s="12"/>
      <c r="BD675" s="12"/>
      <c r="BE675" s="12"/>
      <c r="BF675" s="18"/>
      <c r="BG675" s="18"/>
      <c r="BH675" s="18"/>
      <c r="BI675" s="15"/>
      <c r="BJ675" s="19"/>
      <c r="BK675" s="18"/>
      <c r="BL675" s="17"/>
      <c r="BM675" s="17"/>
      <c r="BN675" s="16"/>
    </row>
    <row r="676" spans="9:66" x14ac:dyDescent="0.2">
      <c r="I676" s="11"/>
      <c r="J676" s="10"/>
      <c r="K676" s="6"/>
      <c r="L676" s="10"/>
      <c r="M676" s="10"/>
      <c r="N676" s="10"/>
      <c r="O676" s="10"/>
      <c r="P676" s="10"/>
      <c r="Q676" s="10"/>
      <c r="R676" s="10"/>
      <c r="S676" s="10"/>
      <c r="T676" s="14"/>
      <c r="U676" s="6"/>
      <c r="V676" s="14"/>
      <c r="W676" s="6"/>
      <c r="X676" s="14"/>
      <c r="Y676" s="6"/>
      <c r="Z676" s="14"/>
      <c r="AA676" s="9"/>
      <c r="AB676" s="7"/>
      <c r="AC676" s="6"/>
      <c r="AD676" s="13"/>
      <c r="AE676" s="8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10"/>
      <c r="AW676" s="13"/>
      <c r="AY676" s="17"/>
      <c r="AZ676" s="12"/>
      <c r="BA676" s="12"/>
      <c r="BB676" s="12"/>
      <c r="BC676" s="12"/>
      <c r="BD676" s="12"/>
      <c r="BE676" s="12"/>
      <c r="BF676" s="18"/>
      <c r="BG676" s="18"/>
      <c r="BH676" s="18"/>
      <c r="BI676" s="15"/>
      <c r="BJ676" s="19"/>
      <c r="BK676" s="18"/>
      <c r="BL676" s="17"/>
      <c r="BM676" s="17"/>
      <c r="BN676" s="16"/>
    </row>
    <row r="677" spans="9:66" x14ac:dyDescent="0.2">
      <c r="I677" s="11"/>
      <c r="J677" s="10"/>
      <c r="K677" s="6"/>
      <c r="L677" s="10"/>
      <c r="M677" s="10"/>
      <c r="N677" s="10"/>
      <c r="O677" s="10"/>
      <c r="P677" s="10"/>
      <c r="Q677" s="10"/>
      <c r="R677" s="10"/>
      <c r="S677" s="10"/>
      <c r="T677" s="14"/>
      <c r="U677" s="6"/>
      <c r="V677" s="14"/>
      <c r="W677" s="6"/>
      <c r="X677" s="14"/>
      <c r="Y677" s="6"/>
      <c r="Z677" s="14"/>
      <c r="AA677" s="9"/>
      <c r="AB677" s="7"/>
      <c r="AC677" s="6"/>
      <c r="AD677" s="13"/>
      <c r="AE677" s="8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10"/>
      <c r="AW677" s="13"/>
      <c r="AY677" s="17"/>
      <c r="AZ677" s="12"/>
      <c r="BA677" s="12"/>
      <c r="BB677" s="12"/>
      <c r="BC677" s="12"/>
      <c r="BD677" s="12"/>
      <c r="BE677" s="12"/>
      <c r="BF677" s="18"/>
      <c r="BG677" s="18"/>
      <c r="BH677" s="18"/>
      <c r="BI677" s="15"/>
      <c r="BJ677" s="19"/>
      <c r="BK677" s="18"/>
      <c r="BL677" s="17"/>
      <c r="BM677" s="17"/>
      <c r="BN677" s="16"/>
    </row>
    <row r="678" spans="9:66" x14ac:dyDescent="0.2">
      <c r="I678" s="11"/>
      <c r="J678" s="10"/>
      <c r="K678" s="6"/>
      <c r="L678" s="10"/>
      <c r="M678" s="10"/>
      <c r="N678" s="10"/>
      <c r="O678" s="10"/>
      <c r="P678" s="10"/>
      <c r="Q678" s="10"/>
      <c r="R678" s="10"/>
      <c r="S678" s="10"/>
      <c r="T678" s="14"/>
      <c r="U678" s="6"/>
      <c r="V678" s="14"/>
      <c r="W678" s="6"/>
      <c r="X678" s="14"/>
      <c r="Y678" s="6"/>
      <c r="Z678" s="14"/>
      <c r="AA678" s="9"/>
      <c r="AB678" s="7"/>
      <c r="AC678" s="6"/>
      <c r="AD678" s="13"/>
      <c r="AE678" s="8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10"/>
      <c r="AW678" s="13"/>
      <c r="AY678" s="17"/>
      <c r="AZ678" s="12"/>
      <c r="BA678" s="12"/>
      <c r="BB678" s="12"/>
      <c r="BC678" s="12"/>
      <c r="BD678" s="12"/>
      <c r="BE678" s="12"/>
      <c r="BF678" s="18"/>
      <c r="BG678" s="18"/>
      <c r="BH678" s="18"/>
      <c r="BI678" s="15"/>
      <c r="BJ678" s="19"/>
      <c r="BK678" s="18"/>
      <c r="BL678" s="17"/>
      <c r="BM678" s="17"/>
      <c r="BN678" s="16"/>
    </row>
    <row r="679" spans="9:66" x14ac:dyDescent="0.2">
      <c r="I679" s="11"/>
      <c r="J679" s="10"/>
      <c r="K679" s="6"/>
      <c r="L679" s="10"/>
      <c r="M679" s="10"/>
      <c r="N679" s="10"/>
      <c r="O679" s="10"/>
      <c r="P679" s="10"/>
      <c r="Q679" s="10"/>
      <c r="R679" s="10"/>
      <c r="S679" s="10"/>
      <c r="T679" s="14"/>
      <c r="U679" s="6"/>
      <c r="V679" s="14"/>
      <c r="W679" s="6"/>
      <c r="X679" s="14"/>
      <c r="Y679" s="6"/>
      <c r="Z679" s="14"/>
      <c r="AA679" s="9"/>
      <c r="AB679" s="7"/>
      <c r="AC679" s="6"/>
      <c r="AD679" s="13"/>
      <c r="AE679" s="8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10"/>
      <c r="AW679" s="13"/>
      <c r="AY679" s="17"/>
      <c r="AZ679" s="12"/>
      <c r="BA679" s="12"/>
      <c r="BB679" s="12"/>
      <c r="BC679" s="12"/>
      <c r="BD679" s="12"/>
      <c r="BE679" s="12"/>
      <c r="BF679" s="18"/>
      <c r="BG679" s="18"/>
      <c r="BH679" s="18"/>
      <c r="BI679" s="15"/>
      <c r="BJ679" s="19"/>
      <c r="BK679" s="18"/>
      <c r="BL679" s="17"/>
      <c r="BM679" s="17"/>
      <c r="BN679" s="16"/>
    </row>
    <row r="680" spans="9:66" x14ac:dyDescent="0.2">
      <c r="I680" s="11"/>
      <c r="J680" s="10"/>
      <c r="K680" s="6"/>
      <c r="L680" s="10"/>
      <c r="M680" s="10"/>
      <c r="N680" s="10"/>
      <c r="O680" s="10"/>
      <c r="P680" s="10"/>
      <c r="Q680" s="10"/>
      <c r="R680" s="10"/>
      <c r="S680" s="10"/>
      <c r="T680" s="14"/>
      <c r="U680" s="6"/>
      <c r="V680" s="14"/>
      <c r="W680" s="6"/>
      <c r="X680" s="14"/>
      <c r="Y680" s="6"/>
      <c r="Z680" s="14"/>
      <c r="AA680" s="9"/>
      <c r="AB680" s="7"/>
      <c r="AC680" s="6"/>
      <c r="AD680" s="13"/>
      <c r="AE680" s="8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10"/>
      <c r="AW680" s="13"/>
      <c r="AY680" s="17"/>
      <c r="AZ680" s="12"/>
      <c r="BA680" s="12"/>
      <c r="BB680" s="12"/>
      <c r="BC680" s="12"/>
      <c r="BD680" s="12"/>
      <c r="BE680" s="12"/>
      <c r="BF680" s="18"/>
      <c r="BG680" s="18"/>
      <c r="BH680" s="18"/>
      <c r="BI680" s="15"/>
      <c r="BJ680" s="19"/>
      <c r="BK680" s="18"/>
      <c r="BL680" s="17"/>
      <c r="BM680" s="17"/>
      <c r="BN680" s="16"/>
    </row>
    <row r="681" spans="9:66" x14ac:dyDescent="0.2">
      <c r="I681" s="11"/>
      <c r="J681" s="10"/>
      <c r="K681" s="6"/>
      <c r="L681" s="10"/>
      <c r="M681" s="10"/>
      <c r="N681" s="10"/>
      <c r="O681" s="10"/>
      <c r="P681" s="10"/>
      <c r="Q681" s="10"/>
      <c r="R681" s="10"/>
      <c r="S681" s="10"/>
      <c r="T681" s="14"/>
      <c r="U681" s="6"/>
      <c r="V681" s="14"/>
      <c r="W681" s="6"/>
      <c r="X681" s="14"/>
      <c r="Y681" s="6"/>
      <c r="Z681" s="14"/>
      <c r="AA681" s="9"/>
      <c r="AB681" s="7"/>
      <c r="AC681" s="6"/>
      <c r="AD681" s="13"/>
      <c r="AE681" s="8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10"/>
      <c r="AW681" s="13"/>
      <c r="AY681" s="17"/>
      <c r="AZ681" s="12"/>
      <c r="BA681" s="12"/>
      <c r="BB681" s="12"/>
      <c r="BC681" s="12"/>
      <c r="BD681" s="12"/>
      <c r="BE681" s="12"/>
      <c r="BF681" s="18"/>
      <c r="BG681" s="18"/>
      <c r="BH681" s="18"/>
      <c r="BI681" s="15"/>
      <c r="BJ681" s="19"/>
      <c r="BK681" s="18"/>
      <c r="BL681" s="17"/>
      <c r="BM681" s="17"/>
      <c r="BN681" s="16"/>
    </row>
    <row r="682" spans="9:66" x14ac:dyDescent="0.2">
      <c r="I682" s="11"/>
      <c r="J682" s="10"/>
      <c r="K682" s="6"/>
      <c r="L682" s="10"/>
      <c r="M682" s="10"/>
      <c r="N682" s="10"/>
      <c r="O682" s="10"/>
      <c r="P682" s="10"/>
      <c r="Q682" s="10"/>
      <c r="R682" s="10"/>
      <c r="S682" s="10"/>
      <c r="T682" s="14"/>
      <c r="U682" s="6"/>
      <c r="V682" s="14"/>
      <c r="W682" s="6"/>
      <c r="X682" s="14"/>
      <c r="Y682" s="6"/>
      <c r="Z682" s="14"/>
      <c r="AA682" s="9"/>
      <c r="AB682" s="7"/>
      <c r="AC682" s="6"/>
      <c r="AD682" s="13"/>
      <c r="AE682" s="8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10"/>
      <c r="AW682" s="13"/>
      <c r="AY682" s="17"/>
      <c r="AZ682" s="12"/>
      <c r="BA682" s="12"/>
      <c r="BB682" s="12"/>
      <c r="BC682" s="12"/>
      <c r="BD682" s="12"/>
      <c r="BE682" s="12"/>
      <c r="BF682" s="18"/>
      <c r="BG682" s="18"/>
      <c r="BH682" s="18"/>
      <c r="BI682" s="15"/>
      <c r="BJ682" s="19"/>
      <c r="BK682" s="18"/>
      <c r="BL682" s="17"/>
      <c r="BM682" s="17"/>
      <c r="BN682" s="16"/>
    </row>
    <row r="683" spans="9:66" x14ac:dyDescent="0.2">
      <c r="I683" s="11"/>
      <c r="J683" s="10"/>
      <c r="K683" s="6"/>
      <c r="L683" s="10"/>
      <c r="M683" s="10"/>
      <c r="N683" s="10"/>
      <c r="O683" s="10"/>
      <c r="P683" s="10"/>
      <c r="Q683" s="10"/>
      <c r="R683" s="10"/>
      <c r="S683" s="10"/>
      <c r="T683" s="14"/>
      <c r="U683" s="6"/>
      <c r="V683" s="14"/>
      <c r="W683" s="6"/>
      <c r="X683" s="14"/>
      <c r="Y683" s="6"/>
      <c r="Z683" s="14"/>
      <c r="AA683" s="9"/>
      <c r="AB683" s="7"/>
      <c r="AC683" s="6"/>
      <c r="AD683" s="13"/>
      <c r="AE683" s="8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10"/>
      <c r="AW683" s="13"/>
      <c r="AY683" s="17"/>
      <c r="AZ683" s="12"/>
      <c r="BA683" s="12"/>
      <c r="BB683" s="12"/>
      <c r="BC683" s="12"/>
      <c r="BD683" s="12"/>
      <c r="BE683" s="12"/>
      <c r="BF683" s="18"/>
      <c r="BG683" s="18"/>
      <c r="BH683" s="18"/>
      <c r="BI683" s="15"/>
      <c r="BJ683" s="19"/>
      <c r="BK683" s="18"/>
      <c r="BL683" s="17"/>
      <c r="BM683" s="17"/>
      <c r="BN683" s="16"/>
    </row>
    <row r="684" spans="9:66" x14ac:dyDescent="0.2">
      <c r="I684" s="11"/>
      <c r="J684" s="10"/>
      <c r="K684" s="6"/>
      <c r="L684" s="10"/>
      <c r="M684" s="10"/>
      <c r="N684" s="10"/>
      <c r="O684" s="10"/>
      <c r="P684" s="10"/>
      <c r="Q684" s="10"/>
      <c r="R684" s="10"/>
      <c r="S684" s="10"/>
      <c r="T684" s="14"/>
      <c r="U684" s="6"/>
      <c r="V684" s="14"/>
      <c r="W684" s="6"/>
      <c r="X684" s="14"/>
      <c r="Y684" s="6"/>
      <c r="Z684" s="14"/>
      <c r="AA684" s="9"/>
      <c r="AB684" s="7"/>
      <c r="AC684" s="6"/>
      <c r="AD684" s="13"/>
      <c r="AE684" s="8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10"/>
      <c r="AW684" s="13"/>
      <c r="AY684" s="17"/>
      <c r="AZ684" s="12"/>
      <c r="BA684" s="12"/>
      <c r="BB684" s="12"/>
      <c r="BC684" s="12"/>
      <c r="BD684" s="12"/>
      <c r="BE684" s="12"/>
      <c r="BF684" s="18"/>
      <c r="BG684" s="18"/>
      <c r="BH684" s="18"/>
      <c r="BI684" s="15"/>
      <c r="BJ684" s="19"/>
      <c r="BK684" s="18"/>
      <c r="BL684" s="17"/>
      <c r="BM684" s="17"/>
      <c r="BN684" s="16"/>
    </row>
    <row r="685" spans="9:66" x14ac:dyDescent="0.2">
      <c r="I685" s="11"/>
      <c r="J685" s="10"/>
      <c r="K685" s="6"/>
      <c r="L685" s="10"/>
      <c r="M685" s="10"/>
      <c r="N685" s="10"/>
      <c r="O685" s="10"/>
      <c r="P685" s="10"/>
      <c r="Q685" s="10"/>
      <c r="R685" s="10"/>
      <c r="S685" s="10"/>
      <c r="T685" s="14"/>
      <c r="U685" s="6"/>
      <c r="V685" s="14"/>
      <c r="W685" s="6"/>
      <c r="X685" s="14"/>
      <c r="Y685" s="6"/>
      <c r="Z685" s="14"/>
      <c r="AA685" s="9"/>
      <c r="AB685" s="7"/>
      <c r="AC685" s="6"/>
      <c r="AD685" s="13"/>
      <c r="AE685" s="8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10"/>
      <c r="AW685" s="13"/>
      <c r="AY685" s="17"/>
      <c r="AZ685" s="12"/>
      <c r="BA685" s="12"/>
      <c r="BB685" s="12"/>
      <c r="BC685" s="12"/>
      <c r="BD685" s="12"/>
      <c r="BE685" s="12"/>
      <c r="BF685" s="18"/>
      <c r="BG685" s="18"/>
      <c r="BH685" s="18"/>
      <c r="BI685" s="15"/>
      <c r="BJ685" s="19"/>
      <c r="BK685" s="18"/>
      <c r="BL685" s="17"/>
      <c r="BM685" s="17"/>
      <c r="BN685" s="16"/>
    </row>
    <row r="686" spans="9:66" x14ac:dyDescent="0.2">
      <c r="I686" s="11"/>
      <c r="J686" s="10"/>
      <c r="K686" s="6"/>
      <c r="L686" s="10"/>
      <c r="M686" s="10"/>
      <c r="N686" s="10"/>
      <c r="O686" s="10"/>
      <c r="P686" s="10"/>
      <c r="Q686" s="10"/>
      <c r="R686" s="10"/>
      <c r="S686" s="10"/>
      <c r="T686" s="14"/>
      <c r="U686" s="6"/>
      <c r="V686" s="14"/>
      <c r="W686" s="6"/>
      <c r="X686" s="14"/>
      <c r="Y686" s="6"/>
      <c r="Z686" s="14"/>
      <c r="AA686" s="9"/>
      <c r="AB686" s="7"/>
      <c r="AC686" s="6"/>
      <c r="AD686" s="13"/>
      <c r="AE686" s="8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10"/>
      <c r="AW686" s="13"/>
      <c r="AY686" s="17"/>
      <c r="AZ686" s="12"/>
      <c r="BA686" s="12"/>
      <c r="BB686" s="12"/>
      <c r="BC686" s="12"/>
      <c r="BD686" s="12"/>
      <c r="BE686" s="12"/>
      <c r="BF686" s="18"/>
      <c r="BG686" s="18"/>
      <c r="BH686" s="18"/>
      <c r="BI686" s="15"/>
      <c r="BJ686" s="19"/>
      <c r="BK686" s="18"/>
      <c r="BL686" s="17"/>
      <c r="BM686" s="17"/>
      <c r="BN686" s="16"/>
    </row>
    <row r="687" spans="9:66" x14ac:dyDescent="0.2">
      <c r="I687" s="11"/>
      <c r="J687" s="10"/>
      <c r="K687" s="6"/>
      <c r="L687" s="10"/>
      <c r="M687" s="10"/>
      <c r="N687" s="10"/>
      <c r="O687" s="10"/>
      <c r="P687" s="10"/>
      <c r="Q687" s="10"/>
      <c r="R687" s="10"/>
      <c r="S687" s="10"/>
      <c r="T687" s="14"/>
      <c r="U687" s="6"/>
      <c r="V687" s="14"/>
      <c r="W687" s="6"/>
      <c r="X687" s="14"/>
      <c r="Y687" s="6"/>
      <c r="Z687" s="14"/>
      <c r="AA687" s="9"/>
      <c r="AB687" s="7"/>
      <c r="AC687" s="6"/>
      <c r="AD687" s="13"/>
      <c r="AE687" s="8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10"/>
      <c r="AW687" s="13"/>
      <c r="AY687" s="17"/>
      <c r="AZ687" s="12"/>
      <c r="BA687" s="12"/>
      <c r="BB687" s="12"/>
      <c r="BC687" s="12"/>
      <c r="BD687" s="12"/>
      <c r="BE687" s="12"/>
      <c r="BF687" s="18"/>
      <c r="BG687" s="18"/>
      <c r="BH687" s="18"/>
      <c r="BI687" s="15"/>
      <c r="BJ687" s="19"/>
      <c r="BK687" s="18"/>
      <c r="BL687" s="17"/>
      <c r="BM687" s="17"/>
      <c r="BN687" s="16"/>
    </row>
    <row r="688" spans="9:66" x14ac:dyDescent="0.2">
      <c r="I688" s="11"/>
      <c r="J688" s="10"/>
      <c r="K688" s="6"/>
      <c r="L688" s="10"/>
      <c r="M688" s="10"/>
      <c r="N688" s="10"/>
      <c r="O688" s="10"/>
      <c r="P688" s="10"/>
      <c r="Q688" s="10"/>
      <c r="R688" s="10"/>
      <c r="S688" s="10"/>
      <c r="T688" s="14"/>
      <c r="U688" s="6"/>
      <c r="V688" s="14"/>
      <c r="W688" s="6"/>
      <c r="X688" s="14"/>
      <c r="Y688" s="6"/>
      <c r="Z688" s="14"/>
      <c r="AA688" s="9"/>
      <c r="AB688" s="7"/>
      <c r="AC688" s="6"/>
      <c r="AD688" s="13"/>
      <c r="AE688" s="8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10"/>
      <c r="AW688" s="13"/>
      <c r="AY688" s="17"/>
      <c r="AZ688" s="12"/>
      <c r="BA688" s="12"/>
      <c r="BB688" s="12"/>
      <c r="BC688" s="12"/>
      <c r="BD688" s="12"/>
      <c r="BE688" s="12"/>
      <c r="BF688" s="18"/>
      <c r="BG688" s="18"/>
      <c r="BH688" s="18"/>
      <c r="BI688" s="15"/>
      <c r="BJ688" s="19"/>
      <c r="BK688" s="18"/>
      <c r="BL688" s="17"/>
      <c r="BM688" s="17"/>
      <c r="BN688" s="16"/>
    </row>
    <row r="689" spans="9:66" x14ac:dyDescent="0.2">
      <c r="I689" s="11"/>
      <c r="J689" s="10"/>
      <c r="K689" s="6"/>
      <c r="L689" s="10"/>
      <c r="M689" s="10"/>
      <c r="N689" s="10"/>
      <c r="O689" s="10"/>
      <c r="P689" s="10"/>
      <c r="Q689" s="10"/>
      <c r="R689" s="10"/>
      <c r="S689" s="10"/>
      <c r="T689" s="14"/>
      <c r="U689" s="6"/>
      <c r="V689" s="14"/>
      <c r="W689" s="6"/>
      <c r="X689" s="14"/>
      <c r="Y689" s="6"/>
      <c r="Z689" s="14"/>
      <c r="AA689" s="9"/>
      <c r="AB689" s="7"/>
      <c r="AC689" s="6"/>
      <c r="AD689" s="13"/>
      <c r="AE689" s="8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10"/>
      <c r="AW689" s="13"/>
      <c r="AY689" s="17"/>
      <c r="AZ689" s="12"/>
      <c r="BA689" s="12"/>
      <c r="BB689" s="12"/>
      <c r="BC689" s="12"/>
      <c r="BD689" s="12"/>
      <c r="BE689" s="12"/>
      <c r="BF689" s="18"/>
      <c r="BG689" s="18"/>
      <c r="BH689" s="18"/>
      <c r="BI689" s="15"/>
      <c r="BJ689" s="19"/>
      <c r="BK689" s="18"/>
      <c r="BL689" s="17"/>
      <c r="BM689" s="17"/>
      <c r="BN689" s="16"/>
    </row>
    <row r="690" spans="9:66" x14ac:dyDescent="0.2">
      <c r="I690" s="11"/>
      <c r="J690" s="10"/>
      <c r="K690" s="6"/>
      <c r="L690" s="10"/>
      <c r="M690" s="10"/>
      <c r="N690" s="10"/>
      <c r="O690" s="10"/>
      <c r="P690" s="10"/>
      <c r="Q690" s="10"/>
      <c r="R690" s="10"/>
      <c r="S690" s="10"/>
      <c r="T690" s="14"/>
      <c r="U690" s="6"/>
      <c r="V690" s="14"/>
      <c r="W690" s="6"/>
      <c r="X690" s="14"/>
      <c r="Y690" s="6"/>
      <c r="Z690" s="14"/>
      <c r="AA690" s="9"/>
      <c r="AB690" s="7"/>
      <c r="AC690" s="6"/>
      <c r="AD690" s="13"/>
      <c r="AE690" s="8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10"/>
      <c r="AW690" s="13"/>
      <c r="AY690" s="17"/>
      <c r="AZ690" s="12"/>
      <c r="BA690" s="12"/>
      <c r="BB690" s="12"/>
      <c r="BC690" s="12"/>
      <c r="BD690" s="12"/>
      <c r="BE690" s="12"/>
      <c r="BF690" s="18"/>
      <c r="BG690" s="18"/>
      <c r="BH690" s="18"/>
      <c r="BI690" s="15"/>
      <c r="BJ690" s="19"/>
      <c r="BK690" s="18"/>
      <c r="BL690" s="17"/>
      <c r="BM690" s="17"/>
      <c r="BN690" s="16"/>
    </row>
    <row r="691" spans="9:66" x14ac:dyDescent="0.2">
      <c r="I691" s="11"/>
      <c r="J691" s="10"/>
      <c r="K691" s="6"/>
      <c r="L691" s="10"/>
      <c r="M691" s="10"/>
      <c r="N691" s="10"/>
      <c r="O691" s="10"/>
      <c r="P691" s="10"/>
      <c r="Q691" s="10"/>
      <c r="R691" s="10"/>
      <c r="S691" s="10"/>
      <c r="T691" s="14"/>
      <c r="U691" s="6"/>
      <c r="V691" s="14"/>
      <c r="W691" s="6"/>
      <c r="X691" s="14"/>
      <c r="Y691" s="6"/>
      <c r="Z691" s="14"/>
      <c r="AA691" s="9"/>
      <c r="AB691" s="7"/>
      <c r="AC691" s="6"/>
      <c r="AD691" s="13"/>
      <c r="AE691" s="8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10"/>
      <c r="AW691" s="13"/>
      <c r="AY691" s="17"/>
      <c r="AZ691" s="12"/>
      <c r="BA691" s="12"/>
      <c r="BB691" s="12"/>
      <c r="BC691" s="12"/>
      <c r="BD691" s="12"/>
      <c r="BE691" s="12"/>
      <c r="BF691" s="18"/>
      <c r="BG691" s="18"/>
      <c r="BH691" s="18"/>
      <c r="BI691" s="15"/>
      <c r="BJ691" s="19"/>
      <c r="BK691" s="18"/>
      <c r="BL691" s="17"/>
      <c r="BM691" s="17"/>
      <c r="BN691" s="16"/>
    </row>
    <row r="692" spans="9:66" x14ac:dyDescent="0.2">
      <c r="I692" s="11"/>
      <c r="J692" s="10"/>
      <c r="K692" s="6"/>
      <c r="L692" s="10"/>
      <c r="M692" s="10"/>
      <c r="N692" s="10"/>
      <c r="O692" s="10"/>
      <c r="P692" s="10"/>
      <c r="Q692" s="10"/>
      <c r="R692" s="10"/>
      <c r="S692" s="10"/>
      <c r="T692" s="14"/>
      <c r="U692" s="6"/>
      <c r="V692" s="14"/>
      <c r="W692" s="6"/>
      <c r="X692" s="14"/>
      <c r="Y692" s="6"/>
      <c r="Z692" s="14"/>
      <c r="AA692" s="9"/>
      <c r="AB692" s="7"/>
      <c r="AC692" s="6"/>
      <c r="AD692" s="13"/>
      <c r="AE692" s="8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10"/>
      <c r="AW692" s="13"/>
      <c r="AY692" s="17"/>
      <c r="AZ692" s="12"/>
      <c r="BA692" s="12"/>
      <c r="BB692" s="12"/>
      <c r="BC692" s="12"/>
      <c r="BD692" s="12"/>
      <c r="BE692" s="12"/>
      <c r="BF692" s="18"/>
      <c r="BG692" s="18"/>
      <c r="BH692" s="18"/>
      <c r="BI692" s="15"/>
      <c r="BJ692" s="19"/>
      <c r="BK692" s="18"/>
      <c r="BL692" s="17"/>
      <c r="BM692" s="17"/>
      <c r="BN692" s="16"/>
    </row>
    <row r="693" spans="9:66" x14ac:dyDescent="0.2">
      <c r="I693" s="11"/>
      <c r="J693" s="10"/>
      <c r="K693" s="6"/>
      <c r="L693" s="10"/>
      <c r="M693" s="10"/>
      <c r="N693" s="10"/>
      <c r="O693" s="10"/>
      <c r="P693" s="10"/>
      <c r="Q693" s="10"/>
      <c r="R693" s="10"/>
      <c r="S693" s="10"/>
      <c r="T693" s="14"/>
      <c r="U693" s="6"/>
      <c r="V693" s="14"/>
      <c r="W693" s="6"/>
      <c r="X693" s="14"/>
      <c r="Y693" s="6"/>
      <c r="Z693" s="14"/>
      <c r="AA693" s="9"/>
      <c r="AB693" s="7"/>
      <c r="AC693" s="6"/>
      <c r="AD693" s="13"/>
      <c r="AE693" s="8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10"/>
      <c r="AW693" s="13"/>
      <c r="AY693" s="17"/>
      <c r="AZ693" s="12"/>
      <c r="BA693" s="12"/>
      <c r="BB693" s="12"/>
      <c r="BC693" s="12"/>
      <c r="BD693" s="12"/>
      <c r="BE693" s="12"/>
      <c r="BF693" s="18"/>
      <c r="BG693" s="18"/>
      <c r="BH693" s="18"/>
      <c r="BI693" s="15"/>
      <c r="BJ693" s="19"/>
      <c r="BK693" s="18"/>
      <c r="BL693" s="17"/>
      <c r="BM693" s="17"/>
      <c r="BN693" s="16"/>
    </row>
    <row r="694" spans="9:66" x14ac:dyDescent="0.2">
      <c r="I694" s="11"/>
      <c r="J694" s="10"/>
      <c r="K694" s="6"/>
      <c r="L694" s="10"/>
      <c r="M694" s="10"/>
      <c r="N694" s="10"/>
      <c r="O694" s="10"/>
      <c r="P694" s="10"/>
      <c r="Q694" s="10"/>
      <c r="R694" s="10"/>
      <c r="S694" s="10"/>
      <c r="T694" s="14"/>
      <c r="U694" s="6"/>
      <c r="V694" s="14"/>
      <c r="W694" s="6"/>
      <c r="X694" s="14"/>
      <c r="Y694" s="6"/>
      <c r="Z694" s="14"/>
      <c r="AA694" s="9"/>
      <c r="AB694" s="7"/>
      <c r="AC694" s="6"/>
      <c r="AD694" s="13"/>
      <c r="AE694" s="8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10"/>
      <c r="AW694" s="13"/>
      <c r="AY694" s="17"/>
      <c r="AZ694" s="12"/>
      <c r="BA694" s="12"/>
      <c r="BB694" s="12"/>
      <c r="BC694" s="12"/>
      <c r="BD694" s="12"/>
      <c r="BE694" s="12"/>
      <c r="BF694" s="18"/>
      <c r="BG694" s="18"/>
      <c r="BH694" s="18"/>
      <c r="BI694" s="15"/>
      <c r="BJ694" s="19"/>
      <c r="BK694" s="18"/>
      <c r="BL694" s="17"/>
      <c r="BM694" s="17"/>
      <c r="BN694" s="16"/>
    </row>
    <row r="695" spans="9:66" x14ac:dyDescent="0.2">
      <c r="I695" s="11"/>
      <c r="J695" s="10"/>
      <c r="K695" s="6"/>
      <c r="L695" s="10"/>
      <c r="M695" s="10"/>
      <c r="N695" s="10"/>
      <c r="O695" s="10"/>
      <c r="P695" s="10"/>
      <c r="Q695" s="10"/>
      <c r="R695" s="10"/>
      <c r="S695" s="10"/>
      <c r="T695" s="14"/>
      <c r="U695" s="6"/>
      <c r="V695" s="14"/>
      <c r="W695" s="6"/>
      <c r="X695" s="14"/>
      <c r="Y695" s="6"/>
      <c r="Z695" s="14"/>
      <c r="AA695" s="9"/>
      <c r="AB695" s="7"/>
      <c r="AC695" s="6"/>
      <c r="AD695" s="13"/>
      <c r="AE695" s="8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10"/>
      <c r="AW695" s="13"/>
      <c r="AY695" s="17"/>
      <c r="AZ695" s="12"/>
      <c r="BA695" s="12"/>
      <c r="BB695" s="12"/>
      <c r="BC695" s="12"/>
      <c r="BD695" s="12"/>
      <c r="BE695" s="12"/>
      <c r="BF695" s="18"/>
      <c r="BG695" s="18"/>
      <c r="BH695" s="18"/>
      <c r="BI695" s="15"/>
      <c r="BJ695" s="19"/>
      <c r="BK695" s="18"/>
      <c r="BL695" s="17"/>
      <c r="BM695" s="17"/>
      <c r="BN695" s="16"/>
    </row>
    <row r="696" spans="9:66" x14ac:dyDescent="0.2">
      <c r="I696" s="11"/>
      <c r="J696" s="10"/>
      <c r="K696" s="6"/>
      <c r="L696" s="10"/>
      <c r="M696" s="10"/>
      <c r="N696" s="10"/>
      <c r="O696" s="10"/>
      <c r="P696" s="10"/>
      <c r="Q696" s="10"/>
      <c r="R696" s="10"/>
      <c r="S696" s="10"/>
      <c r="T696" s="14"/>
      <c r="U696" s="6"/>
      <c r="V696" s="14"/>
      <c r="W696" s="6"/>
      <c r="X696" s="14"/>
      <c r="Y696" s="6"/>
      <c r="Z696" s="14"/>
      <c r="AA696" s="9"/>
      <c r="AB696" s="7"/>
      <c r="AC696" s="6"/>
      <c r="AD696" s="13"/>
      <c r="AE696" s="8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10"/>
      <c r="AW696" s="13"/>
      <c r="AY696" s="17"/>
      <c r="AZ696" s="12"/>
      <c r="BA696" s="12"/>
      <c r="BB696" s="12"/>
      <c r="BC696" s="12"/>
      <c r="BD696" s="12"/>
      <c r="BE696" s="12"/>
      <c r="BF696" s="18"/>
      <c r="BG696" s="18"/>
      <c r="BH696" s="18"/>
      <c r="BI696" s="15"/>
      <c r="BJ696" s="19"/>
      <c r="BK696" s="18"/>
      <c r="BL696" s="17"/>
      <c r="BM696" s="17"/>
      <c r="BN696" s="16"/>
    </row>
    <row r="697" spans="9:66" x14ac:dyDescent="0.2">
      <c r="I697" s="11"/>
      <c r="J697" s="10"/>
      <c r="K697" s="6"/>
      <c r="L697" s="10"/>
      <c r="M697" s="10"/>
      <c r="N697" s="10"/>
      <c r="O697" s="10"/>
      <c r="P697" s="10"/>
      <c r="Q697" s="10"/>
      <c r="R697" s="10"/>
      <c r="S697" s="10"/>
      <c r="T697" s="14"/>
      <c r="U697" s="6"/>
      <c r="V697" s="14"/>
      <c r="W697" s="6"/>
      <c r="X697" s="14"/>
      <c r="Y697" s="6"/>
      <c r="Z697" s="14"/>
      <c r="AA697" s="9"/>
      <c r="AB697" s="7"/>
      <c r="AC697" s="6"/>
      <c r="AD697" s="13"/>
      <c r="AE697" s="8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10"/>
      <c r="AW697" s="13"/>
      <c r="AY697" s="17"/>
      <c r="AZ697" s="12"/>
      <c r="BA697" s="12"/>
      <c r="BB697" s="12"/>
      <c r="BC697" s="12"/>
      <c r="BD697" s="12"/>
      <c r="BE697" s="12"/>
      <c r="BF697" s="18"/>
      <c r="BG697" s="18"/>
      <c r="BH697" s="18"/>
      <c r="BI697" s="15"/>
      <c r="BJ697" s="19"/>
      <c r="BK697" s="18"/>
      <c r="BL697" s="17"/>
      <c r="BM697" s="17"/>
      <c r="BN697" s="16"/>
    </row>
    <row r="698" spans="9:66" x14ac:dyDescent="0.2">
      <c r="I698" s="11"/>
      <c r="J698" s="10"/>
      <c r="K698" s="6"/>
      <c r="L698" s="10"/>
      <c r="M698" s="10"/>
      <c r="N698" s="10"/>
      <c r="O698" s="10"/>
      <c r="P698" s="10"/>
      <c r="Q698" s="10"/>
      <c r="R698" s="10"/>
      <c r="S698" s="10"/>
      <c r="T698" s="14"/>
      <c r="U698" s="6"/>
      <c r="V698" s="14"/>
      <c r="W698" s="6"/>
      <c r="X698" s="14"/>
      <c r="Y698" s="6"/>
      <c r="Z698" s="14"/>
      <c r="AA698" s="9"/>
      <c r="AB698" s="7"/>
      <c r="AC698" s="6"/>
      <c r="AD698" s="13"/>
      <c r="AE698" s="8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10"/>
      <c r="AW698" s="13"/>
      <c r="AY698" s="17"/>
      <c r="AZ698" s="12"/>
      <c r="BA698" s="12"/>
      <c r="BB698" s="12"/>
      <c r="BC698" s="12"/>
      <c r="BD698" s="12"/>
      <c r="BE698" s="12"/>
      <c r="BF698" s="18"/>
      <c r="BG698" s="18"/>
      <c r="BH698" s="18"/>
      <c r="BI698" s="15"/>
      <c r="BJ698" s="19"/>
      <c r="BK698" s="18"/>
      <c r="BL698" s="17"/>
      <c r="BM698" s="17"/>
      <c r="BN698" s="16"/>
    </row>
    <row r="699" spans="9:66" x14ac:dyDescent="0.2">
      <c r="I699" s="11"/>
      <c r="J699" s="10"/>
      <c r="K699" s="6"/>
      <c r="L699" s="10"/>
      <c r="M699" s="10"/>
      <c r="N699" s="10"/>
      <c r="O699" s="10"/>
      <c r="P699" s="10"/>
      <c r="Q699" s="10"/>
      <c r="R699" s="10"/>
      <c r="S699" s="10"/>
      <c r="T699" s="14"/>
      <c r="U699" s="6"/>
      <c r="V699" s="14"/>
      <c r="W699" s="6"/>
      <c r="X699" s="14"/>
      <c r="Y699" s="6"/>
      <c r="Z699" s="14"/>
      <c r="AA699" s="9"/>
      <c r="AB699" s="7"/>
      <c r="AC699" s="6"/>
      <c r="AD699" s="13"/>
      <c r="AE699" s="8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10"/>
      <c r="AW699" s="13"/>
      <c r="AY699" s="17"/>
      <c r="AZ699" s="12"/>
      <c r="BA699" s="12"/>
      <c r="BB699" s="12"/>
      <c r="BC699" s="12"/>
      <c r="BD699" s="12"/>
      <c r="BE699" s="12"/>
      <c r="BF699" s="18"/>
      <c r="BG699" s="18"/>
      <c r="BH699" s="18"/>
      <c r="BI699" s="15"/>
      <c r="BJ699" s="19"/>
      <c r="BK699" s="18"/>
      <c r="BL699" s="17"/>
      <c r="BM699" s="17"/>
      <c r="BN699" s="16"/>
    </row>
    <row r="700" spans="9:66" x14ac:dyDescent="0.2">
      <c r="I700" s="11"/>
      <c r="J700" s="10"/>
      <c r="K700" s="6"/>
      <c r="L700" s="10"/>
      <c r="M700" s="10"/>
      <c r="N700" s="10"/>
      <c r="O700" s="10"/>
      <c r="P700" s="10"/>
      <c r="Q700" s="10"/>
      <c r="R700" s="10"/>
      <c r="S700" s="10"/>
      <c r="T700" s="14"/>
      <c r="U700" s="6"/>
      <c r="V700" s="14"/>
      <c r="W700" s="6"/>
      <c r="X700" s="14"/>
      <c r="Y700" s="6"/>
      <c r="Z700" s="14"/>
      <c r="AA700" s="9"/>
      <c r="AB700" s="7"/>
      <c r="AC700" s="6"/>
      <c r="AD700" s="13"/>
      <c r="AE700" s="8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10"/>
      <c r="AW700" s="13"/>
      <c r="AY700" s="17"/>
      <c r="AZ700" s="12"/>
      <c r="BA700" s="12"/>
      <c r="BB700" s="12"/>
      <c r="BC700" s="12"/>
      <c r="BD700" s="12"/>
      <c r="BE700" s="12"/>
      <c r="BF700" s="18"/>
      <c r="BG700" s="18"/>
      <c r="BH700" s="18"/>
      <c r="BI700" s="15"/>
      <c r="BJ700" s="19"/>
      <c r="BK700" s="18"/>
      <c r="BL700" s="17"/>
      <c r="BM700" s="17"/>
      <c r="BN700" s="16"/>
    </row>
    <row r="701" spans="9:66" x14ac:dyDescent="0.2">
      <c r="I701" s="11"/>
      <c r="J701" s="10"/>
      <c r="K701" s="6"/>
      <c r="L701" s="10"/>
      <c r="M701" s="10"/>
      <c r="N701" s="10"/>
      <c r="O701" s="10"/>
      <c r="P701" s="10"/>
      <c r="Q701" s="10"/>
      <c r="R701" s="10"/>
      <c r="S701" s="10"/>
      <c r="T701" s="14"/>
      <c r="U701" s="6"/>
      <c r="V701" s="14"/>
      <c r="W701" s="6"/>
      <c r="X701" s="14"/>
      <c r="Y701" s="6"/>
      <c r="Z701" s="14"/>
      <c r="AA701" s="9"/>
      <c r="AB701" s="7"/>
      <c r="AC701" s="6"/>
      <c r="AD701" s="13"/>
      <c r="AE701" s="8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10"/>
      <c r="AW701" s="13"/>
      <c r="AY701" s="17"/>
      <c r="AZ701" s="12"/>
      <c r="BA701" s="12"/>
      <c r="BB701" s="12"/>
      <c r="BC701" s="12"/>
      <c r="BD701" s="12"/>
      <c r="BE701" s="12"/>
      <c r="BF701" s="18"/>
      <c r="BG701" s="18"/>
      <c r="BH701" s="18"/>
      <c r="BI701" s="15"/>
      <c r="BJ701" s="19"/>
      <c r="BK701" s="18"/>
      <c r="BL701" s="17"/>
      <c r="BM701" s="17"/>
      <c r="BN701" s="16"/>
    </row>
    <row r="702" spans="9:66" x14ac:dyDescent="0.2">
      <c r="I702" s="11"/>
      <c r="J702" s="10"/>
      <c r="K702" s="6"/>
      <c r="L702" s="10"/>
      <c r="M702" s="10"/>
      <c r="N702" s="10"/>
      <c r="O702" s="10"/>
      <c r="P702" s="10"/>
      <c r="Q702" s="10"/>
      <c r="R702" s="10"/>
      <c r="S702" s="10"/>
      <c r="T702" s="14"/>
      <c r="U702" s="6"/>
      <c r="V702" s="14"/>
      <c r="W702" s="6"/>
      <c r="X702" s="14"/>
      <c r="Y702" s="6"/>
      <c r="Z702" s="14"/>
      <c r="AA702" s="9"/>
      <c r="AB702" s="7"/>
      <c r="AC702" s="6"/>
      <c r="AD702" s="13"/>
      <c r="AE702" s="8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10"/>
      <c r="AW702" s="13"/>
      <c r="AY702" s="17"/>
      <c r="AZ702" s="12"/>
      <c r="BA702" s="12"/>
      <c r="BB702" s="12"/>
      <c r="BC702" s="12"/>
      <c r="BD702" s="12"/>
      <c r="BE702" s="12"/>
      <c r="BF702" s="18"/>
      <c r="BG702" s="18"/>
      <c r="BH702" s="18"/>
      <c r="BI702" s="15"/>
      <c r="BJ702" s="19"/>
      <c r="BK702" s="18"/>
      <c r="BL702" s="17"/>
      <c r="BM702" s="17"/>
      <c r="BN702" s="16"/>
    </row>
    <row r="703" spans="9:66" x14ac:dyDescent="0.2">
      <c r="I703" s="11"/>
      <c r="J703" s="10"/>
      <c r="K703" s="6"/>
      <c r="L703" s="10"/>
      <c r="M703" s="10"/>
      <c r="N703" s="10"/>
      <c r="O703" s="10"/>
      <c r="P703" s="10"/>
      <c r="Q703" s="10"/>
      <c r="R703" s="10"/>
      <c r="S703" s="10"/>
      <c r="T703" s="14"/>
      <c r="U703" s="6"/>
      <c r="V703" s="14"/>
      <c r="W703" s="6"/>
      <c r="X703" s="14"/>
      <c r="Y703" s="6"/>
      <c r="Z703" s="14"/>
      <c r="AA703" s="9"/>
      <c r="AB703" s="7"/>
      <c r="AC703" s="6"/>
      <c r="AD703" s="13"/>
      <c r="AE703" s="8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10"/>
      <c r="AW703" s="13"/>
      <c r="AY703" s="17"/>
      <c r="AZ703" s="12"/>
      <c r="BA703" s="12"/>
      <c r="BB703" s="12"/>
      <c r="BC703" s="12"/>
      <c r="BD703" s="12"/>
      <c r="BE703" s="12"/>
      <c r="BF703" s="18"/>
      <c r="BG703" s="18"/>
      <c r="BH703" s="18"/>
      <c r="BI703" s="15"/>
      <c r="BJ703" s="19"/>
      <c r="BK703" s="18"/>
      <c r="BL703" s="17"/>
      <c r="BM703" s="17"/>
      <c r="BN703" s="16"/>
    </row>
    <row r="704" spans="9:66" x14ac:dyDescent="0.2">
      <c r="I704" s="11"/>
      <c r="J704" s="10"/>
      <c r="K704" s="6"/>
      <c r="L704" s="10"/>
      <c r="M704" s="10"/>
      <c r="N704" s="10"/>
      <c r="O704" s="10"/>
      <c r="P704" s="10"/>
      <c r="Q704" s="10"/>
      <c r="R704" s="10"/>
      <c r="S704" s="10"/>
      <c r="T704" s="14"/>
      <c r="U704" s="6"/>
      <c r="V704" s="14"/>
      <c r="W704" s="6"/>
      <c r="X704" s="14"/>
      <c r="Y704" s="6"/>
      <c r="Z704" s="14"/>
      <c r="AA704" s="9"/>
      <c r="AB704" s="7"/>
      <c r="AC704" s="6"/>
      <c r="AD704" s="13"/>
      <c r="AE704" s="8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10"/>
      <c r="AW704" s="13"/>
      <c r="AY704" s="17"/>
      <c r="AZ704" s="12"/>
      <c r="BA704" s="12"/>
      <c r="BB704" s="12"/>
      <c r="BC704" s="12"/>
      <c r="BD704" s="12"/>
      <c r="BE704" s="12"/>
      <c r="BF704" s="18"/>
      <c r="BG704" s="18"/>
      <c r="BH704" s="18"/>
      <c r="BI704" s="15"/>
      <c r="BJ704" s="19"/>
      <c r="BK704" s="18"/>
      <c r="BL704" s="17"/>
      <c r="BM704" s="17"/>
      <c r="BN704" s="16"/>
    </row>
    <row r="705" spans="3:66" x14ac:dyDescent="0.2">
      <c r="I705" s="11"/>
      <c r="J705" s="10"/>
      <c r="K705" s="6"/>
      <c r="L705" s="10"/>
      <c r="M705" s="10"/>
      <c r="N705" s="10"/>
      <c r="O705" s="10"/>
      <c r="P705" s="10"/>
      <c r="Q705" s="10"/>
      <c r="R705" s="10"/>
      <c r="S705" s="10"/>
      <c r="T705" s="14"/>
      <c r="U705" s="6"/>
      <c r="V705" s="14"/>
      <c r="W705" s="6"/>
      <c r="X705" s="14"/>
      <c r="Y705" s="6"/>
      <c r="Z705" s="14"/>
      <c r="AA705" s="9"/>
      <c r="AB705" s="7"/>
      <c r="AC705" s="6"/>
      <c r="AD705" s="13"/>
      <c r="AE705" s="8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10"/>
      <c r="AW705" s="13"/>
      <c r="AY705" s="17"/>
      <c r="AZ705" s="12"/>
      <c r="BA705" s="12"/>
      <c r="BB705" s="12"/>
      <c r="BC705" s="12"/>
      <c r="BD705" s="12"/>
      <c r="BE705" s="12"/>
      <c r="BF705" s="18"/>
      <c r="BG705" s="18"/>
      <c r="BH705" s="18"/>
      <c r="BI705" s="15"/>
      <c r="BJ705" s="19"/>
      <c r="BK705" s="18"/>
      <c r="BL705" s="17"/>
      <c r="BM705" s="17"/>
      <c r="BN705" s="16"/>
    </row>
    <row r="706" spans="3:66" x14ac:dyDescent="0.2">
      <c r="I706" s="11"/>
      <c r="J706" s="10"/>
      <c r="K706" s="6"/>
      <c r="L706" s="10"/>
      <c r="M706" s="10"/>
      <c r="N706" s="10"/>
      <c r="O706" s="10"/>
      <c r="P706" s="10"/>
      <c r="Q706" s="10"/>
      <c r="R706" s="10"/>
      <c r="S706" s="10"/>
      <c r="T706" s="14"/>
      <c r="U706" s="6"/>
      <c r="V706" s="14"/>
      <c r="W706" s="6"/>
      <c r="X706" s="14"/>
      <c r="Y706" s="6"/>
      <c r="Z706" s="14"/>
      <c r="AA706" s="9"/>
      <c r="AB706" s="7"/>
      <c r="AC706" s="6"/>
      <c r="AD706" s="13"/>
      <c r="AE706" s="8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10"/>
      <c r="AW706" s="13"/>
      <c r="AY706" s="17"/>
      <c r="AZ706" s="12"/>
      <c r="BA706" s="12"/>
      <c r="BB706" s="12"/>
      <c r="BC706" s="12"/>
      <c r="BD706" s="12"/>
      <c r="BE706" s="12"/>
      <c r="BF706" s="18"/>
      <c r="BG706" s="18"/>
      <c r="BH706" s="18"/>
      <c r="BI706" s="15"/>
      <c r="BJ706" s="19"/>
      <c r="BK706" s="18"/>
      <c r="BL706" s="17"/>
      <c r="BM706" s="17"/>
      <c r="BN706" s="16"/>
    </row>
    <row r="707" spans="3:66" x14ac:dyDescent="0.2">
      <c r="C707" s="1">
        <v>0.15043999999999999</v>
      </c>
      <c r="D707" s="1">
        <v>-0.16199</v>
      </c>
      <c r="E707" s="1">
        <v>-6.8489999999999995E-2</v>
      </c>
      <c r="F707" s="1">
        <v>1.9675</v>
      </c>
      <c r="G707" s="1">
        <v>1.9626999999999999</v>
      </c>
      <c r="I707" s="11"/>
      <c r="J707" s="10"/>
      <c r="K707" s="6"/>
      <c r="L707" s="10"/>
      <c r="M707" s="10"/>
      <c r="N707" s="10"/>
      <c r="O707" s="10"/>
      <c r="P707" s="10"/>
      <c r="Q707" s="10"/>
      <c r="R707" s="10"/>
      <c r="S707" s="10"/>
      <c r="T707" s="14"/>
      <c r="U707" s="6"/>
      <c r="V707" s="14"/>
      <c r="W707" s="6"/>
      <c r="X707" s="14"/>
      <c r="Y707" s="6"/>
      <c r="Z707" s="14"/>
      <c r="AA707" s="9"/>
      <c r="AB707" s="7"/>
      <c r="AC707" s="6"/>
      <c r="AD707" s="13"/>
      <c r="AE707" s="8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10"/>
      <c r="AW707" s="13"/>
      <c r="AY707" s="17"/>
      <c r="AZ707" s="12"/>
      <c r="BA707" s="12"/>
      <c r="BB707" s="12"/>
      <c r="BC707" s="12"/>
      <c r="BD707" s="12"/>
      <c r="BE707" s="12"/>
      <c r="BF707" s="18"/>
      <c r="BG707" s="18"/>
      <c r="BH707" s="18"/>
      <c r="BI707" s="15"/>
      <c r="BJ707" s="19"/>
      <c r="BK707" s="18"/>
      <c r="BL707" s="17"/>
      <c r="BM707" s="17"/>
      <c r="BN707" s="16"/>
    </row>
    <row r="708" spans="3:66" x14ac:dyDescent="0.2">
      <c r="I708" s="11"/>
      <c r="J708" s="10"/>
      <c r="K708" s="6"/>
      <c r="L708" s="10"/>
      <c r="M708" s="10"/>
      <c r="N708" s="10"/>
      <c r="O708" s="10"/>
      <c r="P708" s="10"/>
      <c r="Q708" s="10"/>
      <c r="R708" s="10"/>
      <c r="S708" s="10"/>
      <c r="T708" s="14"/>
      <c r="U708" s="6"/>
      <c r="V708" s="14"/>
      <c r="W708" s="6"/>
      <c r="X708" s="14"/>
      <c r="Y708" s="6"/>
      <c r="Z708" s="14"/>
      <c r="AA708" s="9"/>
      <c r="AB708" s="7"/>
      <c r="AC708" s="6"/>
      <c r="AD708" s="13"/>
      <c r="AE708" s="8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10"/>
      <c r="AW708" s="13"/>
      <c r="AY708" s="17"/>
      <c r="AZ708" s="12"/>
      <c r="BA708" s="12"/>
      <c r="BB708" s="12"/>
      <c r="BC708" s="12"/>
      <c r="BD708" s="12"/>
      <c r="BE708" s="12"/>
      <c r="BF708" s="18"/>
      <c r="BG708" s="18"/>
      <c r="BH708" s="18"/>
      <c r="BI708" s="15"/>
      <c r="BJ708" s="19"/>
      <c r="BK708" s="18"/>
      <c r="BL708" s="17"/>
      <c r="BM708" s="17"/>
      <c r="BN708" s="16"/>
    </row>
    <row r="709" spans="3:66" x14ac:dyDescent="0.2">
      <c r="I709" s="11"/>
      <c r="J709" s="10"/>
      <c r="K709" s="6"/>
      <c r="L709" s="10"/>
      <c r="M709" s="10"/>
      <c r="N709" s="10"/>
      <c r="O709" s="10"/>
      <c r="P709" s="10"/>
      <c r="Q709" s="10"/>
      <c r="R709" s="10"/>
      <c r="S709" s="10"/>
      <c r="T709" s="14"/>
      <c r="U709" s="6"/>
      <c r="V709" s="14"/>
      <c r="W709" s="6"/>
      <c r="X709" s="14"/>
      <c r="Y709" s="6"/>
      <c r="Z709" s="14"/>
      <c r="AA709" s="9"/>
      <c r="AB709" s="7"/>
      <c r="AC709" s="6"/>
      <c r="AD709" s="13"/>
      <c r="AE709" s="8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10"/>
      <c r="AW709" s="13"/>
      <c r="AY709" s="17"/>
      <c r="AZ709" s="12"/>
      <c r="BA709" s="12"/>
      <c r="BB709" s="12"/>
      <c r="BC709" s="12"/>
      <c r="BD709" s="12"/>
      <c r="BE709" s="12"/>
      <c r="BF709" s="18"/>
      <c r="BG709" s="18"/>
      <c r="BH709" s="18"/>
      <c r="BI709" s="15"/>
      <c r="BJ709" s="19"/>
      <c r="BK709" s="18"/>
      <c r="BL709" s="17"/>
      <c r="BM709" s="17"/>
      <c r="BN709" s="16"/>
    </row>
    <row r="710" spans="3:66" x14ac:dyDescent="0.2">
      <c r="I710" s="11"/>
      <c r="J710" s="10"/>
      <c r="K710" s="6"/>
      <c r="L710" s="10"/>
      <c r="M710" s="10"/>
      <c r="N710" s="10"/>
      <c r="O710" s="10"/>
      <c r="P710" s="10"/>
      <c r="Q710" s="10"/>
      <c r="R710" s="10"/>
      <c r="S710" s="10"/>
      <c r="T710" s="14"/>
      <c r="U710" s="6"/>
      <c r="V710" s="14"/>
      <c r="W710" s="6"/>
      <c r="X710" s="14"/>
      <c r="Y710" s="6"/>
      <c r="Z710" s="14"/>
      <c r="AA710" s="9"/>
      <c r="AB710" s="7"/>
      <c r="AC710" s="6"/>
      <c r="AD710" s="13"/>
      <c r="AE710" s="8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10"/>
      <c r="AW710" s="13"/>
      <c r="AY710" s="17"/>
      <c r="AZ710" s="12"/>
      <c r="BA710" s="12"/>
      <c r="BB710" s="12"/>
      <c r="BC710" s="12"/>
      <c r="BD710" s="12"/>
      <c r="BE710" s="12"/>
      <c r="BF710" s="18"/>
      <c r="BG710" s="18"/>
      <c r="BH710" s="18"/>
      <c r="BI710" s="15"/>
      <c r="BJ710" s="19"/>
      <c r="BK710" s="18"/>
      <c r="BL710" s="17"/>
      <c r="BM710" s="17"/>
      <c r="BN710" s="16"/>
    </row>
    <row r="711" spans="3:66" x14ac:dyDescent="0.2">
      <c r="I711" s="11"/>
      <c r="J711" s="10"/>
      <c r="K711" s="6"/>
      <c r="L711" s="10"/>
      <c r="M711" s="10"/>
      <c r="N711" s="10"/>
      <c r="O711" s="10"/>
      <c r="P711" s="10"/>
      <c r="Q711" s="10"/>
      <c r="R711" s="10"/>
      <c r="S711" s="10"/>
      <c r="T711" s="14"/>
      <c r="U711" s="6"/>
      <c r="V711" s="14"/>
      <c r="W711" s="6"/>
      <c r="X711" s="14"/>
      <c r="Y711" s="6"/>
      <c r="Z711" s="14"/>
      <c r="AA711" s="9"/>
      <c r="AB711" s="7"/>
      <c r="AC711" s="6"/>
      <c r="AD711" s="13"/>
      <c r="AE711" s="8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10"/>
      <c r="AW711" s="13"/>
      <c r="AY711" s="17"/>
      <c r="AZ711" s="12"/>
      <c r="BA711" s="12"/>
      <c r="BB711" s="12"/>
      <c r="BC711" s="12"/>
      <c r="BD711" s="12"/>
      <c r="BE711" s="12"/>
      <c r="BF711" s="18"/>
      <c r="BG711" s="18"/>
      <c r="BH711" s="18"/>
      <c r="BI711" s="15"/>
      <c r="BJ711" s="19"/>
      <c r="BK711" s="18"/>
      <c r="BL711" s="17"/>
      <c r="BM711" s="17"/>
      <c r="BN711" s="16"/>
    </row>
    <row r="712" spans="3:66" x14ac:dyDescent="0.2">
      <c r="I712" s="11"/>
      <c r="J712" s="10"/>
      <c r="K712" s="6"/>
      <c r="L712" s="10"/>
      <c r="M712" s="10"/>
      <c r="N712" s="10"/>
      <c r="O712" s="10"/>
      <c r="P712" s="10"/>
      <c r="Q712" s="10"/>
      <c r="R712" s="10"/>
      <c r="S712" s="10"/>
      <c r="T712" s="14"/>
      <c r="U712" s="6"/>
      <c r="V712" s="14"/>
      <c r="W712" s="6"/>
      <c r="X712" s="14"/>
      <c r="Y712" s="6"/>
      <c r="Z712" s="14"/>
      <c r="AA712" s="9"/>
      <c r="AB712" s="7"/>
      <c r="AC712" s="6"/>
      <c r="AD712" s="13"/>
      <c r="AE712" s="8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10"/>
      <c r="AW712" s="13"/>
      <c r="AY712" s="17"/>
      <c r="AZ712" s="12"/>
      <c r="BA712" s="12"/>
      <c r="BB712" s="12"/>
      <c r="BC712" s="12"/>
      <c r="BD712" s="12"/>
      <c r="BE712" s="12"/>
      <c r="BF712" s="18"/>
      <c r="BG712" s="18"/>
      <c r="BH712" s="18"/>
      <c r="BI712" s="15"/>
      <c r="BJ712" s="19"/>
      <c r="BK712" s="18"/>
      <c r="BL712" s="17"/>
      <c r="BM712" s="17"/>
      <c r="BN712" s="16"/>
    </row>
    <row r="713" spans="3:66" x14ac:dyDescent="0.2">
      <c r="I713" s="11"/>
      <c r="J713" s="10"/>
      <c r="K713" s="6"/>
      <c r="L713" s="10"/>
      <c r="M713" s="10"/>
      <c r="N713" s="10"/>
      <c r="O713" s="10"/>
      <c r="P713" s="10"/>
      <c r="Q713" s="10"/>
      <c r="R713" s="10"/>
      <c r="S713" s="10"/>
      <c r="T713" s="14"/>
      <c r="U713" s="6"/>
      <c r="V713" s="14"/>
      <c r="W713" s="6"/>
      <c r="X713" s="14"/>
      <c r="Y713" s="6"/>
      <c r="Z713" s="14"/>
      <c r="AA713" s="9"/>
      <c r="AB713" s="7"/>
      <c r="AC713" s="6"/>
      <c r="AD713" s="13"/>
      <c r="AE713" s="8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10"/>
      <c r="AW713" s="13"/>
      <c r="AY713" s="17"/>
      <c r="AZ713" s="12"/>
      <c r="BA713" s="12"/>
      <c r="BB713" s="12"/>
      <c r="BC713" s="12"/>
      <c r="BD713" s="12"/>
      <c r="BE713" s="12"/>
      <c r="BF713" s="18"/>
      <c r="BG713" s="18"/>
      <c r="BH713" s="18"/>
      <c r="BI713" s="15"/>
      <c r="BJ713" s="19"/>
      <c r="BK713" s="18"/>
      <c r="BL713" s="17"/>
      <c r="BM713" s="17"/>
      <c r="BN713" s="16"/>
    </row>
    <row r="714" spans="3:66" x14ac:dyDescent="0.2">
      <c r="I714" s="11"/>
      <c r="J714" s="10"/>
      <c r="K714" s="6"/>
      <c r="L714" s="10"/>
      <c r="M714" s="10"/>
      <c r="N714" s="10"/>
      <c r="O714" s="10"/>
      <c r="P714" s="10"/>
      <c r="Q714" s="10"/>
      <c r="R714" s="10"/>
      <c r="S714" s="10"/>
      <c r="T714" s="14"/>
      <c r="U714" s="6"/>
      <c r="V714" s="14"/>
      <c r="W714" s="6"/>
      <c r="X714" s="14"/>
      <c r="Y714" s="6"/>
      <c r="Z714" s="14"/>
      <c r="AA714" s="9"/>
      <c r="AB714" s="7"/>
      <c r="AC714" s="6"/>
      <c r="AD714" s="13"/>
      <c r="AE714" s="8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10"/>
      <c r="AW714" s="13"/>
      <c r="AY714" s="17"/>
      <c r="AZ714" s="12"/>
      <c r="BA714" s="12"/>
      <c r="BB714" s="12"/>
      <c r="BC714" s="12"/>
      <c r="BD714" s="12"/>
      <c r="BE714" s="12"/>
      <c r="BF714" s="18"/>
      <c r="BG714" s="18"/>
      <c r="BH714" s="18"/>
      <c r="BI714" s="15"/>
      <c r="BJ714" s="19"/>
      <c r="BK714" s="18"/>
      <c r="BL714" s="17"/>
      <c r="BM714" s="17"/>
      <c r="BN714" s="16"/>
    </row>
    <row r="715" spans="3:66" x14ac:dyDescent="0.2">
      <c r="I715" s="11"/>
      <c r="J715" s="10"/>
      <c r="K715" s="6"/>
      <c r="L715" s="10"/>
      <c r="M715" s="10"/>
      <c r="N715" s="10"/>
      <c r="O715" s="10"/>
      <c r="P715" s="10"/>
      <c r="Q715" s="10"/>
      <c r="R715" s="10"/>
      <c r="S715" s="10"/>
      <c r="T715" s="14"/>
      <c r="U715" s="6"/>
      <c r="V715" s="14"/>
      <c r="W715" s="6"/>
      <c r="X715" s="14"/>
      <c r="Y715" s="6"/>
      <c r="Z715" s="14"/>
      <c r="AA715" s="9"/>
      <c r="AB715" s="7"/>
      <c r="AC715" s="6"/>
      <c r="AD715" s="13"/>
      <c r="AE715" s="8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10"/>
      <c r="AW715" s="13"/>
      <c r="AY715" s="17"/>
      <c r="AZ715" s="12"/>
      <c r="BA715" s="12"/>
      <c r="BB715" s="12"/>
      <c r="BC715" s="12"/>
      <c r="BD715" s="12"/>
      <c r="BE715" s="12"/>
      <c r="BF715" s="18"/>
      <c r="BG715" s="18"/>
      <c r="BH715" s="18"/>
      <c r="BI715" s="15"/>
      <c r="BJ715" s="19"/>
      <c r="BK715" s="18"/>
      <c r="BL715" s="17"/>
      <c r="BM715" s="17"/>
      <c r="BN715" s="16"/>
    </row>
    <row r="716" spans="3:66" x14ac:dyDescent="0.2">
      <c r="I716" s="11"/>
      <c r="J716" s="10"/>
      <c r="K716" s="6"/>
      <c r="L716" s="10"/>
      <c r="M716" s="10"/>
      <c r="N716" s="10"/>
      <c r="O716" s="10"/>
      <c r="P716" s="10"/>
      <c r="Q716" s="10"/>
      <c r="R716" s="10"/>
      <c r="S716" s="10"/>
      <c r="T716" s="14"/>
      <c r="U716" s="6"/>
      <c r="V716" s="14"/>
      <c r="W716" s="6"/>
      <c r="X716" s="14"/>
      <c r="Y716" s="6"/>
      <c r="Z716" s="14"/>
      <c r="AA716" s="9"/>
      <c r="AB716" s="7"/>
      <c r="AC716" s="6"/>
      <c r="AD716" s="13"/>
      <c r="AE716" s="8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10"/>
      <c r="AW716" s="13"/>
      <c r="AY716" s="17"/>
      <c r="AZ716" s="12"/>
      <c r="BA716" s="12"/>
      <c r="BB716" s="12"/>
      <c r="BC716" s="12"/>
      <c r="BD716" s="12"/>
      <c r="BE716" s="12"/>
      <c r="BF716" s="18"/>
      <c r="BG716" s="18"/>
      <c r="BH716" s="18"/>
      <c r="BI716" s="15"/>
      <c r="BJ716" s="19"/>
      <c r="BK716" s="18"/>
      <c r="BL716" s="17"/>
      <c r="BM716" s="17"/>
      <c r="BN716" s="16"/>
    </row>
    <row r="717" spans="3:66" x14ac:dyDescent="0.2">
      <c r="I717" s="11"/>
      <c r="J717" s="10"/>
      <c r="K717" s="6"/>
      <c r="L717" s="10"/>
      <c r="M717" s="10"/>
      <c r="N717" s="10"/>
      <c r="O717" s="10"/>
      <c r="P717" s="10"/>
      <c r="Q717" s="10"/>
      <c r="R717" s="10"/>
      <c r="S717" s="10"/>
      <c r="T717" s="14"/>
      <c r="U717" s="6"/>
      <c r="V717" s="14"/>
      <c r="W717" s="6"/>
      <c r="X717" s="14"/>
      <c r="Y717" s="6"/>
      <c r="Z717" s="14"/>
      <c r="AA717" s="9"/>
      <c r="AB717" s="7"/>
      <c r="AC717" s="6"/>
      <c r="AD717" s="13"/>
      <c r="AE717" s="8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10"/>
      <c r="AW717" s="13"/>
      <c r="AY717" s="17"/>
      <c r="AZ717" s="12"/>
      <c r="BA717" s="12"/>
      <c r="BB717" s="12"/>
      <c r="BC717" s="12"/>
      <c r="BD717" s="12"/>
      <c r="BE717" s="12"/>
      <c r="BF717" s="18"/>
      <c r="BG717" s="18"/>
      <c r="BH717" s="18"/>
      <c r="BI717" s="15"/>
      <c r="BJ717" s="19"/>
      <c r="BK717" s="18"/>
      <c r="BL717" s="17"/>
      <c r="BM717" s="17"/>
      <c r="BN717" s="16"/>
    </row>
    <row r="718" spans="3:66" x14ac:dyDescent="0.2">
      <c r="I718" s="11"/>
      <c r="J718" s="10"/>
      <c r="K718" s="6"/>
      <c r="L718" s="10"/>
      <c r="M718" s="10"/>
      <c r="N718" s="10"/>
      <c r="O718" s="10"/>
      <c r="P718" s="10"/>
      <c r="Q718" s="10"/>
      <c r="R718" s="10"/>
      <c r="S718" s="10"/>
      <c r="T718" s="14"/>
      <c r="U718" s="6"/>
      <c r="V718" s="14"/>
      <c r="W718" s="6"/>
      <c r="X718" s="14"/>
      <c r="Y718" s="6"/>
      <c r="Z718" s="14"/>
      <c r="AA718" s="9"/>
      <c r="AB718" s="7"/>
      <c r="AC718" s="6"/>
      <c r="AD718" s="13"/>
      <c r="AE718" s="8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10"/>
      <c r="AW718" s="13"/>
      <c r="AY718" s="17"/>
      <c r="AZ718" s="12"/>
      <c r="BA718" s="12"/>
      <c r="BB718" s="12"/>
      <c r="BC718" s="12"/>
      <c r="BD718" s="12"/>
      <c r="BE718" s="12"/>
      <c r="BF718" s="18"/>
      <c r="BG718" s="18"/>
      <c r="BH718" s="18"/>
      <c r="BI718" s="15"/>
      <c r="BJ718" s="19"/>
      <c r="BK718" s="18"/>
      <c r="BL718" s="17"/>
      <c r="BM718" s="17"/>
      <c r="BN718" s="16"/>
    </row>
    <row r="719" spans="3:66" x14ac:dyDescent="0.2">
      <c r="I719" s="11"/>
      <c r="J719" s="10"/>
      <c r="K719" s="6"/>
      <c r="L719" s="10"/>
      <c r="M719" s="10"/>
      <c r="N719" s="10"/>
      <c r="O719" s="10"/>
      <c r="P719" s="10"/>
      <c r="Q719" s="10"/>
      <c r="R719" s="10"/>
      <c r="S719" s="10"/>
      <c r="T719" s="14"/>
      <c r="U719" s="6"/>
      <c r="V719" s="14"/>
      <c r="W719" s="6"/>
      <c r="X719" s="14"/>
      <c r="Y719" s="6"/>
      <c r="Z719" s="14"/>
      <c r="AA719" s="9"/>
      <c r="AB719" s="7"/>
      <c r="AC719" s="6"/>
      <c r="AD719" s="13"/>
      <c r="AE719" s="8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10"/>
      <c r="AW719" s="13"/>
      <c r="AY719" s="17"/>
      <c r="AZ719" s="12"/>
      <c r="BA719" s="12"/>
      <c r="BB719" s="12"/>
      <c r="BC719" s="12"/>
      <c r="BD719" s="12"/>
      <c r="BE719" s="12"/>
      <c r="BF719" s="18"/>
      <c r="BG719" s="18"/>
      <c r="BH719" s="18"/>
      <c r="BI719" s="15"/>
      <c r="BJ719" s="19"/>
      <c r="BK719" s="18"/>
      <c r="BL719" s="17"/>
      <c r="BM719" s="17"/>
      <c r="BN719" s="16"/>
    </row>
    <row r="720" spans="3:66" x14ac:dyDescent="0.2">
      <c r="I720" s="11"/>
      <c r="J720" s="10"/>
      <c r="K720" s="6"/>
      <c r="L720" s="10"/>
      <c r="M720" s="10"/>
      <c r="N720" s="10"/>
      <c r="O720" s="10"/>
      <c r="P720" s="10"/>
      <c r="Q720" s="10"/>
      <c r="R720" s="10"/>
      <c r="S720" s="10"/>
      <c r="T720" s="14"/>
      <c r="U720" s="6"/>
      <c r="V720" s="14"/>
      <c r="W720" s="6"/>
      <c r="X720" s="14"/>
      <c r="Y720" s="6"/>
      <c r="Z720" s="14"/>
      <c r="AA720" s="9"/>
      <c r="AB720" s="7"/>
      <c r="AC720" s="6"/>
      <c r="AD720" s="13"/>
      <c r="AE720" s="8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10"/>
      <c r="AW720" s="13"/>
      <c r="AY720" s="17"/>
      <c r="AZ720" s="12"/>
      <c r="BA720" s="12"/>
      <c r="BB720" s="12"/>
      <c r="BC720" s="12"/>
      <c r="BD720" s="12"/>
      <c r="BE720" s="12"/>
      <c r="BF720" s="18"/>
      <c r="BG720" s="18"/>
      <c r="BH720" s="18"/>
      <c r="BI720" s="15"/>
      <c r="BJ720" s="19"/>
      <c r="BK720" s="18"/>
      <c r="BL720" s="17"/>
      <c r="BM720" s="17"/>
      <c r="BN720" s="16"/>
    </row>
    <row r="721" spans="9:66" x14ac:dyDescent="0.2">
      <c r="I721" s="11"/>
      <c r="J721" s="10"/>
      <c r="K721" s="6"/>
      <c r="L721" s="10"/>
      <c r="M721" s="10"/>
      <c r="N721" s="10"/>
      <c r="O721" s="10"/>
      <c r="P721" s="10"/>
      <c r="Q721" s="10"/>
      <c r="R721" s="10"/>
      <c r="S721" s="10"/>
      <c r="T721" s="14"/>
      <c r="U721" s="6"/>
      <c r="V721" s="14"/>
      <c r="W721" s="6"/>
      <c r="X721" s="14"/>
      <c r="Y721" s="6"/>
      <c r="Z721" s="14"/>
      <c r="AA721" s="9"/>
      <c r="AB721" s="7"/>
      <c r="AC721" s="6"/>
      <c r="AD721" s="13"/>
      <c r="AE721" s="8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10"/>
      <c r="AW721" s="13"/>
      <c r="AY721" s="17"/>
      <c r="AZ721" s="12"/>
      <c r="BA721" s="12"/>
      <c r="BB721" s="12"/>
      <c r="BC721" s="12"/>
      <c r="BD721" s="12"/>
      <c r="BE721" s="12"/>
      <c r="BF721" s="18"/>
      <c r="BG721" s="18"/>
      <c r="BH721" s="18"/>
      <c r="BI721" s="15"/>
      <c r="BJ721" s="19"/>
      <c r="BK721" s="18"/>
      <c r="BL721" s="17"/>
      <c r="BM721" s="17"/>
      <c r="BN721" s="16"/>
    </row>
    <row r="722" spans="9:66" x14ac:dyDescent="0.2">
      <c r="I722" s="11"/>
      <c r="J722" s="10"/>
      <c r="K722" s="6"/>
      <c r="L722" s="10"/>
      <c r="M722" s="10"/>
      <c r="N722" s="10"/>
      <c r="O722" s="10"/>
      <c r="P722" s="10"/>
      <c r="Q722" s="10"/>
      <c r="R722" s="10"/>
      <c r="S722" s="10"/>
      <c r="T722" s="14"/>
      <c r="U722" s="6"/>
      <c r="V722" s="14"/>
      <c r="W722" s="6"/>
      <c r="X722" s="14"/>
      <c r="Y722" s="6"/>
      <c r="Z722" s="14"/>
      <c r="AA722" s="9"/>
      <c r="AB722" s="7"/>
      <c r="AC722" s="6"/>
      <c r="AD722" s="13"/>
      <c r="AE722" s="8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10"/>
      <c r="AW722" s="13"/>
      <c r="AY722" s="17"/>
      <c r="AZ722" s="12"/>
      <c r="BA722" s="12"/>
      <c r="BB722" s="12"/>
      <c r="BC722" s="12"/>
      <c r="BD722" s="12"/>
      <c r="BE722" s="12"/>
      <c r="BF722" s="18"/>
      <c r="BG722" s="18"/>
      <c r="BH722" s="18"/>
      <c r="BI722" s="15"/>
      <c r="BJ722" s="19"/>
      <c r="BK722" s="18"/>
      <c r="BL722" s="17"/>
      <c r="BM722" s="17"/>
      <c r="BN722" s="16"/>
    </row>
    <row r="723" spans="9:66" x14ac:dyDescent="0.2">
      <c r="I723" s="11"/>
      <c r="J723" s="10"/>
      <c r="K723" s="6"/>
      <c r="L723" s="10"/>
      <c r="M723" s="10"/>
      <c r="N723" s="10"/>
      <c r="O723" s="10"/>
      <c r="P723" s="10"/>
      <c r="Q723" s="10"/>
      <c r="R723" s="10"/>
      <c r="S723" s="10"/>
      <c r="T723" s="14"/>
      <c r="U723" s="6"/>
      <c r="V723" s="14"/>
      <c r="W723" s="6"/>
      <c r="X723" s="14"/>
      <c r="Y723" s="6"/>
      <c r="Z723" s="14"/>
      <c r="AA723" s="9"/>
      <c r="AB723" s="7"/>
      <c r="AC723" s="6"/>
      <c r="AD723" s="13"/>
      <c r="AE723" s="8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10"/>
      <c r="AW723" s="13"/>
      <c r="AY723" s="17"/>
      <c r="AZ723" s="12"/>
      <c r="BA723" s="12"/>
      <c r="BB723" s="12"/>
      <c r="BC723" s="12"/>
      <c r="BD723" s="12"/>
      <c r="BE723" s="12"/>
      <c r="BF723" s="18"/>
      <c r="BG723" s="18"/>
      <c r="BH723" s="18"/>
      <c r="BI723" s="15"/>
      <c r="BJ723" s="19"/>
      <c r="BK723" s="18"/>
      <c r="BL723" s="17"/>
      <c r="BM723" s="17"/>
      <c r="BN723" s="16"/>
    </row>
    <row r="724" spans="9:66" x14ac:dyDescent="0.2">
      <c r="I724" s="11"/>
      <c r="J724" s="10"/>
      <c r="K724" s="6"/>
      <c r="L724" s="10"/>
      <c r="M724" s="10"/>
      <c r="N724" s="10"/>
      <c r="O724" s="10"/>
      <c r="P724" s="10"/>
      <c r="Q724" s="10"/>
      <c r="R724" s="10"/>
      <c r="S724" s="10"/>
      <c r="T724" s="14"/>
      <c r="U724" s="6"/>
      <c r="V724" s="14"/>
      <c r="W724" s="6"/>
      <c r="X724" s="14"/>
      <c r="Y724" s="6"/>
      <c r="Z724" s="14"/>
      <c r="AA724" s="9"/>
      <c r="AB724" s="7"/>
      <c r="AC724" s="6"/>
      <c r="AD724" s="13"/>
      <c r="AE724" s="8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10"/>
      <c r="AW724" s="13"/>
      <c r="AY724" s="17"/>
      <c r="AZ724" s="12"/>
      <c r="BA724" s="12"/>
      <c r="BB724" s="12"/>
      <c r="BC724" s="12"/>
      <c r="BD724" s="12"/>
      <c r="BE724" s="12"/>
      <c r="BF724" s="18"/>
      <c r="BG724" s="18"/>
      <c r="BH724" s="18"/>
      <c r="BI724" s="15"/>
      <c r="BJ724" s="19"/>
      <c r="BK724" s="18"/>
      <c r="BL724" s="17"/>
      <c r="BM724" s="17"/>
      <c r="BN724" s="16"/>
    </row>
    <row r="725" spans="9:66" x14ac:dyDescent="0.2">
      <c r="I725" s="11"/>
      <c r="J725" s="10"/>
      <c r="K725" s="6"/>
      <c r="L725" s="10"/>
      <c r="M725" s="10"/>
      <c r="N725" s="10"/>
      <c r="O725" s="10"/>
      <c r="P725" s="10"/>
      <c r="Q725" s="10"/>
      <c r="R725" s="10"/>
      <c r="S725" s="10"/>
      <c r="T725" s="14"/>
      <c r="U725" s="6"/>
      <c r="V725" s="14"/>
      <c r="W725" s="6"/>
      <c r="X725" s="14"/>
      <c r="Y725" s="6"/>
      <c r="Z725" s="14"/>
      <c r="AA725" s="9"/>
      <c r="AB725" s="7"/>
      <c r="AC725" s="6"/>
      <c r="AD725" s="13"/>
      <c r="AE725" s="8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10"/>
      <c r="AW725" s="13"/>
      <c r="AY725" s="17"/>
      <c r="AZ725" s="12"/>
      <c r="BA725" s="12"/>
      <c r="BB725" s="12"/>
      <c r="BC725" s="12"/>
      <c r="BD725" s="12"/>
      <c r="BE725" s="12"/>
      <c r="BF725" s="18"/>
      <c r="BG725" s="18"/>
      <c r="BH725" s="18"/>
      <c r="BI725" s="15"/>
      <c r="BJ725" s="19"/>
      <c r="BK725" s="18"/>
      <c r="BL725" s="17"/>
      <c r="BM725" s="17"/>
      <c r="BN725" s="16"/>
    </row>
    <row r="726" spans="9:66" x14ac:dyDescent="0.2">
      <c r="I726" s="11"/>
      <c r="J726" s="10"/>
      <c r="K726" s="6"/>
      <c r="L726" s="10"/>
      <c r="M726" s="10"/>
      <c r="N726" s="10"/>
      <c r="O726" s="10"/>
      <c r="P726" s="10"/>
      <c r="Q726" s="10"/>
      <c r="R726" s="10"/>
      <c r="S726" s="10"/>
      <c r="T726" s="14"/>
      <c r="U726" s="6"/>
      <c r="V726" s="14"/>
      <c r="W726" s="6"/>
      <c r="X726" s="14"/>
      <c r="Y726" s="6"/>
      <c r="Z726" s="14"/>
      <c r="AA726" s="9"/>
      <c r="AB726" s="7"/>
      <c r="AC726" s="6"/>
      <c r="AD726" s="13"/>
      <c r="AE726" s="8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10"/>
      <c r="AW726" s="13"/>
      <c r="AY726" s="17"/>
      <c r="AZ726" s="12"/>
      <c r="BA726" s="12"/>
      <c r="BB726" s="12"/>
      <c r="BC726" s="12"/>
      <c r="BD726" s="12"/>
      <c r="BE726" s="12"/>
      <c r="BF726" s="18"/>
      <c r="BG726" s="18"/>
      <c r="BH726" s="18"/>
      <c r="BI726" s="15"/>
      <c r="BJ726" s="19"/>
      <c r="BK726" s="18"/>
      <c r="BL726" s="17"/>
      <c r="BM726" s="17"/>
      <c r="BN726" s="16"/>
    </row>
    <row r="727" spans="9:66" x14ac:dyDescent="0.2">
      <c r="I727" s="11"/>
      <c r="J727" s="10"/>
      <c r="K727" s="6"/>
      <c r="L727" s="10"/>
      <c r="M727" s="10"/>
      <c r="N727" s="10"/>
      <c r="O727" s="10"/>
      <c r="P727" s="10"/>
      <c r="Q727" s="10"/>
      <c r="R727" s="10"/>
      <c r="S727" s="10"/>
      <c r="T727" s="14"/>
      <c r="U727" s="6"/>
      <c r="V727" s="14"/>
      <c r="W727" s="6"/>
      <c r="X727" s="14"/>
      <c r="Y727" s="6"/>
      <c r="Z727" s="14"/>
      <c r="AA727" s="9"/>
      <c r="AB727" s="7"/>
      <c r="AC727" s="6"/>
      <c r="AD727" s="13"/>
      <c r="AE727" s="8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10"/>
      <c r="AW727" s="13"/>
      <c r="AY727" s="17"/>
      <c r="AZ727" s="12"/>
      <c r="BA727" s="12"/>
      <c r="BB727" s="12"/>
      <c r="BC727" s="12"/>
      <c r="BD727" s="12"/>
      <c r="BE727" s="12"/>
      <c r="BF727" s="18"/>
      <c r="BG727" s="18"/>
      <c r="BH727" s="18"/>
      <c r="BI727" s="15"/>
      <c r="BJ727" s="19"/>
      <c r="BK727" s="18"/>
      <c r="BL727" s="17"/>
      <c r="BM727" s="17"/>
      <c r="BN727" s="16"/>
    </row>
    <row r="728" spans="9:66" x14ac:dyDescent="0.2">
      <c r="I728" s="11"/>
      <c r="J728" s="10"/>
      <c r="K728" s="6"/>
      <c r="L728" s="10"/>
      <c r="M728" s="10"/>
      <c r="N728" s="10"/>
      <c r="O728" s="10"/>
      <c r="P728" s="10"/>
      <c r="Q728" s="10"/>
      <c r="R728" s="10"/>
      <c r="S728" s="10"/>
      <c r="T728" s="14"/>
      <c r="U728" s="6"/>
      <c r="V728" s="14"/>
      <c r="W728" s="6"/>
      <c r="X728" s="14"/>
      <c r="Y728" s="6"/>
      <c r="Z728" s="14"/>
      <c r="AA728" s="9"/>
      <c r="AB728" s="7"/>
      <c r="AC728" s="6"/>
      <c r="AD728" s="13"/>
      <c r="AE728" s="8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10"/>
      <c r="AW728" s="13"/>
      <c r="AY728" s="17"/>
      <c r="AZ728" s="12"/>
      <c r="BA728" s="12"/>
      <c r="BB728" s="12"/>
      <c r="BC728" s="12"/>
      <c r="BD728" s="12"/>
      <c r="BE728" s="12"/>
      <c r="BF728" s="18"/>
      <c r="BG728" s="18"/>
      <c r="BH728" s="18"/>
      <c r="BI728" s="15"/>
      <c r="BJ728" s="19"/>
      <c r="BK728" s="18"/>
      <c r="BL728" s="17"/>
      <c r="BM728" s="17"/>
      <c r="BN728" s="16"/>
    </row>
    <row r="729" spans="9:66" x14ac:dyDescent="0.2">
      <c r="I729" s="11"/>
      <c r="J729" s="10"/>
      <c r="K729" s="6"/>
      <c r="L729" s="10"/>
      <c r="M729" s="10"/>
      <c r="N729" s="10"/>
      <c r="O729" s="10"/>
      <c r="P729" s="10"/>
      <c r="Q729" s="10"/>
      <c r="R729" s="10"/>
      <c r="S729" s="10"/>
      <c r="T729" s="14"/>
      <c r="U729" s="6"/>
      <c r="V729" s="14"/>
      <c r="W729" s="6"/>
      <c r="X729" s="14"/>
      <c r="Y729" s="6"/>
      <c r="Z729" s="14"/>
      <c r="AA729" s="9"/>
      <c r="AB729" s="7"/>
      <c r="AC729" s="6"/>
      <c r="AD729" s="13"/>
      <c r="AE729" s="8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10"/>
      <c r="AW729" s="13"/>
      <c r="AY729" s="17"/>
      <c r="AZ729" s="12"/>
      <c r="BA729" s="12"/>
      <c r="BB729" s="12"/>
      <c r="BC729" s="12"/>
      <c r="BD729" s="12"/>
      <c r="BE729" s="12"/>
      <c r="BF729" s="18"/>
      <c r="BG729" s="18"/>
      <c r="BH729" s="18"/>
      <c r="BI729" s="15"/>
      <c r="BJ729" s="19"/>
      <c r="BK729" s="18"/>
      <c r="BL729" s="17"/>
      <c r="BM729" s="17"/>
      <c r="BN729" s="16"/>
    </row>
    <row r="730" spans="9:66" x14ac:dyDescent="0.2">
      <c r="I730" s="11"/>
      <c r="J730" s="10"/>
      <c r="K730" s="6"/>
      <c r="L730" s="10"/>
      <c r="M730" s="10"/>
      <c r="N730" s="10"/>
      <c r="O730" s="10"/>
      <c r="P730" s="10"/>
      <c r="Q730" s="10"/>
      <c r="R730" s="10"/>
      <c r="S730" s="10"/>
      <c r="T730" s="14"/>
      <c r="U730" s="6"/>
      <c r="V730" s="14"/>
      <c r="W730" s="6"/>
      <c r="X730" s="14"/>
      <c r="Y730" s="6"/>
      <c r="Z730" s="14"/>
      <c r="AA730" s="9"/>
      <c r="AB730" s="7"/>
      <c r="AC730" s="6"/>
      <c r="AD730" s="13"/>
      <c r="AE730" s="8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10"/>
      <c r="AW730" s="13"/>
      <c r="AY730" s="17"/>
      <c r="AZ730" s="12"/>
      <c r="BA730" s="12"/>
      <c r="BB730" s="12"/>
      <c r="BC730" s="12"/>
      <c r="BD730" s="12"/>
      <c r="BE730" s="12"/>
      <c r="BF730" s="18"/>
      <c r="BG730" s="18"/>
      <c r="BH730" s="18"/>
      <c r="BI730" s="15"/>
      <c r="BJ730" s="19"/>
      <c r="BK730" s="18"/>
      <c r="BL730" s="17"/>
      <c r="BM730" s="17"/>
      <c r="BN730" s="16"/>
    </row>
    <row r="731" spans="9:66" x14ac:dyDescent="0.2">
      <c r="I731" s="11"/>
      <c r="J731" s="10"/>
      <c r="K731" s="6"/>
      <c r="L731" s="10"/>
      <c r="M731" s="10"/>
      <c r="N731" s="10"/>
      <c r="O731" s="10"/>
      <c r="P731" s="10"/>
      <c r="Q731" s="10"/>
      <c r="R731" s="10"/>
      <c r="S731" s="10"/>
      <c r="T731" s="14"/>
      <c r="U731" s="6"/>
      <c r="V731" s="14"/>
      <c r="W731" s="6"/>
      <c r="X731" s="14"/>
      <c r="Y731" s="6"/>
      <c r="Z731" s="14"/>
      <c r="AA731" s="9"/>
      <c r="AB731" s="7"/>
      <c r="AC731" s="6"/>
      <c r="AD731" s="13"/>
      <c r="AE731" s="8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10"/>
      <c r="AW731" s="13"/>
      <c r="AY731" s="17"/>
      <c r="AZ731" s="12"/>
      <c r="BA731" s="12"/>
      <c r="BB731" s="12"/>
      <c r="BC731" s="12"/>
      <c r="BD731" s="12"/>
      <c r="BE731" s="12"/>
      <c r="BF731" s="18"/>
      <c r="BG731" s="18"/>
      <c r="BH731" s="18"/>
      <c r="BI731" s="15"/>
      <c r="BJ731" s="19"/>
      <c r="BK731" s="18"/>
      <c r="BL731" s="17"/>
      <c r="BM731" s="17"/>
      <c r="BN731" s="16"/>
    </row>
    <row r="732" spans="9:66" x14ac:dyDescent="0.2">
      <c r="I732" s="11"/>
      <c r="J732" s="10"/>
      <c r="K732" s="6"/>
      <c r="L732" s="10"/>
      <c r="M732" s="10"/>
      <c r="N732" s="10"/>
      <c r="O732" s="10"/>
      <c r="P732" s="10"/>
      <c r="Q732" s="10"/>
      <c r="R732" s="10"/>
      <c r="S732" s="10"/>
      <c r="T732" s="14"/>
      <c r="U732" s="6"/>
      <c r="V732" s="14"/>
      <c r="W732" s="6"/>
      <c r="X732" s="14"/>
      <c r="Y732" s="6"/>
      <c r="Z732" s="14"/>
      <c r="AA732" s="9"/>
      <c r="AB732" s="7"/>
      <c r="AC732" s="6"/>
      <c r="AD732" s="13"/>
      <c r="AE732" s="8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10"/>
      <c r="AW732" s="13"/>
      <c r="AY732" s="17"/>
      <c r="AZ732" s="12"/>
      <c r="BA732" s="12"/>
      <c r="BB732" s="12"/>
      <c r="BC732" s="12"/>
      <c r="BD732" s="12"/>
      <c r="BE732" s="12"/>
      <c r="BF732" s="18"/>
      <c r="BG732" s="18"/>
      <c r="BH732" s="18"/>
      <c r="BI732" s="15"/>
      <c r="BJ732" s="19"/>
      <c r="BK732" s="18"/>
      <c r="BL732" s="17"/>
      <c r="BM732" s="17"/>
      <c r="BN732" s="16"/>
    </row>
    <row r="733" spans="9:66" x14ac:dyDescent="0.2">
      <c r="I733" s="11"/>
      <c r="J733" s="10"/>
      <c r="K733" s="6"/>
      <c r="L733" s="10"/>
      <c r="M733" s="10"/>
      <c r="N733" s="10"/>
      <c r="O733" s="10"/>
      <c r="P733" s="10"/>
      <c r="Q733" s="10"/>
      <c r="R733" s="10"/>
      <c r="S733" s="10"/>
      <c r="T733" s="14"/>
      <c r="U733" s="6"/>
      <c r="V733" s="14"/>
      <c r="W733" s="6"/>
      <c r="X733" s="14"/>
      <c r="Y733" s="6"/>
      <c r="Z733" s="14"/>
      <c r="AA733" s="9"/>
      <c r="AB733" s="7"/>
      <c r="AC733" s="6"/>
      <c r="AD733" s="13"/>
      <c r="AE733" s="8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10"/>
      <c r="AW733" s="13"/>
      <c r="AY733" s="17"/>
      <c r="AZ733" s="12"/>
      <c r="BA733" s="12"/>
      <c r="BB733" s="12"/>
      <c r="BC733" s="12"/>
      <c r="BD733" s="12"/>
      <c r="BE733" s="12"/>
      <c r="BF733" s="18"/>
      <c r="BG733" s="18"/>
      <c r="BH733" s="18"/>
      <c r="BI733" s="15"/>
      <c r="BJ733" s="19"/>
      <c r="BK733" s="18"/>
      <c r="BL733" s="17"/>
      <c r="BM733" s="17"/>
      <c r="BN733" s="16"/>
    </row>
    <row r="734" spans="9:66" x14ac:dyDescent="0.2">
      <c r="I734" s="11"/>
      <c r="J734" s="10"/>
      <c r="K734" s="6"/>
      <c r="L734" s="10"/>
      <c r="M734" s="10"/>
      <c r="N734" s="10"/>
      <c r="O734" s="10"/>
      <c r="P734" s="10"/>
      <c r="Q734" s="10"/>
      <c r="R734" s="10"/>
      <c r="S734" s="10"/>
      <c r="T734" s="14"/>
      <c r="U734" s="6"/>
      <c r="V734" s="14"/>
      <c r="W734" s="6"/>
      <c r="X734" s="14"/>
      <c r="Y734" s="6"/>
      <c r="Z734" s="14"/>
      <c r="AA734" s="9"/>
      <c r="AB734" s="7"/>
      <c r="AC734" s="6"/>
      <c r="AD734" s="13"/>
      <c r="AE734" s="8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10"/>
      <c r="AW734" s="13"/>
      <c r="AY734" s="17"/>
      <c r="AZ734" s="12"/>
      <c r="BA734" s="12"/>
      <c r="BB734" s="12"/>
      <c r="BC734" s="12"/>
      <c r="BD734" s="12"/>
      <c r="BE734" s="12"/>
      <c r="BF734" s="18"/>
      <c r="BG734" s="18"/>
      <c r="BH734" s="18"/>
      <c r="BI734" s="15"/>
      <c r="BJ734" s="19"/>
      <c r="BK734" s="18"/>
      <c r="BL734" s="17"/>
      <c r="BM734" s="17"/>
      <c r="BN734" s="16"/>
    </row>
    <row r="735" spans="9:66" x14ac:dyDescent="0.2">
      <c r="I735" s="11"/>
      <c r="J735" s="10"/>
      <c r="K735" s="6"/>
      <c r="L735" s="10"/>
      <c r="M735" s="10"/>
      <c r="N735" s="10"/>
      <c r="O735" s="10"/>
      <c r="P735" s="10"/>
      <c r="Q735" s="10"/>
      <c r="R735" s="10"/>
      <c r="S735" s="10"/>
      <c r="T735" s="14"/>
      <c r="U735" s="6"/>
      <c r="V735" s="14"/>
      <c r="W735" s="6"/>
      <c r="X735" s="14"/>
      <c r="Y735" s="6"/>
      <c r="Z735" s="14"/>
      <c r="AA735" s="9"/>
      <c r="AB735" s="7"/>
      <c r="AC735" s="6"/>
      <c r="AD735" s="13"/>
      <c r="AE735" s="8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10"/>
      <c r="AW735" s="13"/>
      <c r="AY735" s="17"/>
      <c r="AZ735" s="12"/>
      <c r="BA735" s="12"/>
      <c r="BB735" s="12"/>
      <c r="BC735" s="12"/>
      <c r="BD735" s="12"/>
      <c r="BE735" s="12"/>
      <c r="BF735" s="18"/>
      <c r="BG735" s="18"/>
      <c r="BH735" s="18"/>
      <c r="BI735" s="15"/>
      <c r="BJ735" s="19"/>
      <c r="BK735" s="18"/>
      <c r="BL735" s="17"/>
      <c r="BM735" s="17"/>
      <c r="BN735" s="16"/>
    </row>
    <row r="736" spans="9:66" x14ac:dyDescent="0.2">
      <c r="I736" s="11"/>
      <c r="J736" s="10"/>
      <c r="K736" s="6"/>
      <c r="L736" s="10"/>
      <c r="M736" s="10"/>
      <c r="N736" s="10"/>
      <c r="O736" s="10"/>
      <c r="P736" s="10"/>
      <c r="Q736" s="10"/>
      <c r="R736" s="10"/>
      <c r="S736" s="10"/>
      <c r="T736" s="14"/>
      <c r="U736" s="6"/>
      <c r="V736" s="14"/>
      <c r="W736" s="6"/>
      <c r="X736" s="14"/>
      <c r="Y736" s="6"/>
      <c r="Z736" s="14"/>
      <c r="AA736" s="9"/>
      <c r="AB736" s="7"/>
      <c r="AC736" s="6"/>
      <c r="AD736" s="13"/>
      <c r="AE736" s="8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10"/>
      <c r="AW736" s="13"/>
      <c r="AY736" s="17"/>
      <c r="AZ736" s="12"/>
      <c r="BA736" s="12"/>
      <c r="BB736" s="12"/>
      <c r="BC736" s="12"/>
      <c r="BD736" s="12"/>
      <c r="BE736" s="12"/>
      <c r="BF736" s="18"/>
      <c r="BG736" s="18"/>
      <c r="BH736" s="18"/>
      <c r="BI736" s="15"/>
      <c r="BJ736" s="19"/>
      <c r="BK736" s="18"/>
      <c r="BL736" s="17"/>
      <c r="BM736" s="17"/>
      <c r="BN736" s="16"/>
    </row>
    <row r="737" spans="9:66" x14ac:dyDescent="0.2">
      <c r="I737" s="11"/>
      <c r="J737" s="10"/>
      <c r="K737" s="6"/>
      <c r="L737" s="10"/>
      <c r="M737" s="10"/>
      <c r="N737" s="10"/>
      <c r="O737" s="10"/>
      <c r="P737" s="10"/>
      <c r="Q737" s="10"/>
      <c r="R737" s="10"/>
      <c r="S737" s="10"/>
      <c r="T737" s="14"/>
      <c r="U737" s="6"/>
      <c r="V737" s="14"/>
      <c r="W737" s="6"/>
      <c r="X737" s="14"/>
      <c r="Y737" s="6"/>
      <c r="Z737" s="14"/>
      <c r="AA737" s="9"/>
      <c r="AB737" s="7"/>
      <c r="AC737" s="6"/>
      <c r="AD737" s="13"/>
      <c r="AE737" s="8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10"/>
      <c r="AW737" s="13"/>
      <c r="AY737" s="17"/>
      <c r="AZ737" s="12"/>
      <c r="BA737" s="12"/>
      <c r="BB737" s="12"/>
      <c r="BC737" s="12"/>
      <c r="BD737" s="12"/>
      <c r="BE737" s="12"/>
      <c r="BF737" s="18"/>
      <c r="BG737" s="18"/>
      <c r="BH737" s="18"/>
      <c r="BI737" s="15"/>
      <c r="BJ737" s="19"/>
      <c r="BK737" s="18"/>
      <c r="BL737" s="17"/>
      <c r="BM737" s="17"/>
      <c r="BN737" s="16"/>
    </row>
    <row r="738" spans="9:66" x14ac:dyDescent="0.2">
      <c r="I738" s="11"/>
      <c r="J738" s="10"/>
      <c r="K738" s="6"/>
      <c r="L738" s="10"/>
      <c r="M738" s="10"/>
      <c r="N738" s="10"/>
      <c r="O738" s="10"/>
      <c r="P738" s="10"/>
      <c r="Q738" s="10"/>
      <c r="R738" s="10"/>
      <c r="S738" s="10"/>
      <c r="T738" s="14"/>
      <c r="U738" s="6"/>
      <c r="V738" s="14"/>
      <c r="W738" s="6"/>
      <c r="X738" s="14"/>
      <c r="Y738" s="6"/>
      <c r="Z738" s="14"/>
      <c r="AA738" s="9"/>
      <c r="AB738" s="7"/>
      <c r="AC738" s="6"/>
      <c r="AD738" s="13"/>
      <c r="AE738" s="8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10"/>
      <c r="AW738" s="13"/>
      <c r="AY738" s="17"/>
      <c r="AZ738" s="12"/>
      <c r="BA738" s="12"/>
      <c r="BB738" s="12"/>
      <c r="BC738" s="12"/>
      <c r="BD738" s="12"/>
      <c r="BE738" s="12"/>
      <c r="BF738" s="18"/>
      <c r="BG738" s="18"/>
      <c r="BH738" s="18"/>
      <c r="BI738" s="15"/>
      <c r="BJ738" s="19"/>
      <c r="BK738" s="18"/>
      <c r="BL738" s="17"/>
      <c r="BM738" s="17"/>
      <c r="BN738" s="16"/>
    </row>
    <row r="739" spans="9:66" x14ac:dyDescent="0.2">
      <c r="I739" s="11"/>
      <c r="J739" s="10"/>
      <c r="K739" s="6"/>
      <c r="L739" s="10"/>
      <c r="M739" s="10"/>
      <c r="N739" s="10"/>
      <c r="O739" s="10"/>
      <c r="P739" s="10"/>
      <c r="Q739" s="10"/>
      <c r="R739" s="10"/>
      <c r="S739" s="10"/>
      <c r="T739" s="14"/>
      <c r="U739" s="6"/>
      <c r="V739" s="14"/>
      <c r="W739" s="6"/>
      <c r="X739" s="14"/>
      <c r="Y739" s="6"/>
      <c r="Z739" s="14"/>
      <c r="AA739" s="9"/>
      <c r="AB739" s="7"/>
      <c r="AC739" s="6"/>
      <c r="AD739" s="13"/>
      <c r="AE739" s="8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10"/>
      <c r="AW739" s="13"/>
      <c r="AY739" s="17"/>
      <c r="AZ739" s="12"/>
      <c r="BA739" s="12"/>
      <c r="BB739" s="12"/>
      <c r="BC739" s="12"/>
      <c r="BD739" s="12"/>
      <c r="BE739" s="12"/>
      <c r="BF739" s="18"/>
      <c r="BG739" s="18"/>
      <c r="BH739" s="18"/>
      <c r="BI739" s="15"/>
      <c r="BJ739" s="19"/>
      <c r="BK739" s="18"/>
      <c r="BL739" s="17"/>
      <c r="BM739" s="17"/>
      <c r="BN739" s="16"/>
    </row>
    <row r="740" spans="9:66" x14ac:dyDescent="0.2">
      <c r="I740" s="11"/>
      <c r="J740" s="10"/>
      <c r="K740" s="6"/>
      <c r="L740" s="10"/>
      <c r="M740" s="10"/>
      <c r="N740" s="10"/>
      <c r="O740" s="10"/>
      <c r="P740" s="10"/>
      <c r="Q740" s="10"/>
      <c r="R740" s="10"/>
      <c r="S740" s="10"/>
      <c r="T740" s="14"/>
      <c r="U740" s="6"/>
      <c r="V740" s="14"/>
      <c r="W740" s="6"/>
      <c r="X740" s="14"/>
      <c r="Y740" s="6"/>
      <c r="Z740" s="14"/>
      <c r="AA740" s="9"/>
      <c r="AB740" s="7"/>
      <c r="AC740" s="6"/>
      <c r="AD740" s="13"/>
      <c r="AE740" s="8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10"/>
      <c r="AW740" s="13"/>
      <c r="AY740" s="17"/>
      <c r="AZ740" s="12"/>
      <c r="BA740" s="12"/>
      <c r="BB740" s="12"/>
      <c r="BC740" s="12"/>
      <c r="BD740" s="12"/>
      <c r="BE740" s="12"/>
      <c r="BF740" s="18"/>
      <c r="BG740" s="18"/>
      <c r="BH740" s="18"/>
      <c r="BI740" s="15"/>
      <c r="BJ740" s="19"/>
      <c r="BK740" s="18"/>
      <c r="BL740" s="17"/>
      <c r="BM740" s="17"/>
      <c r="BN740" s="16"/>
    </row>
    <row r="741" spans="9:66" x14ac:dyDescent="0.2">
      <c r="I741" s="11"/>
      <c r="J741" s="10"/>
      <c r="K741" s="6"/>
      <c r="L741" s="10"/>
      <c r="M741" s="10"/>
      <c r="N741" s="10"/>
      <c r="O741" s="10"/>
      <c r="P741" s="10"/>
      <c r="Q741" s="10"/>
      <c r="R741" s="10"/>
      <c r="S741" s="10"/>
      <c r="T741" s="14"/>
      <c r="U741" s="6"/>
      <c r="V741" s="14"/>
      <c r="W741" s="6"/>
      <c r="X741" s="14"/>
      <c r="Y741" s="6"/>
      <c r="Z741" s="14"/>
      <c r="AA741" s="9"/>
      <c r="AB741" s="7"/>
      <c r="AC741" s="6"/>
      <c r="AD741" s="13"/>
      <c r="AE741" s="8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10"/>
      <c r="AW741" s="13"/>
      <c r="AY741" s="17"/>
      <c r="AZ741" s="12"/>
      <c r="BA741" s="12"/>
      <c r="BB741" s="12"/>
      <c r="BC741" s="12"/>
      <c r="BD741" s="12"/>
      <c r="BE741" s="12"/>
      <c r="BF741" s="18"/>
      <c r="BG741" s="18"/>
      <c r="BH741" s="18"/>
      <c r="BI741" s="15"/>
      <c r="BJ741" s="19"/>
      <c r="BK741" s="18"/>
      <c r="BL741" s="17"/>
      <c r="BM741" s="17"/>
      <c r="BN741" s="16"/>
    </row>
    <row r="742" spans="9:66" x14ac:dyDescent="0.2">
      <c r="I742" s="11"/>
      <c r="J742" s="10"/>
      <c r="K742" s="6"/>
      <c r="L742" s="10"/>
      <c r="M742" s="10"/>
      <c r="N742" s="10"/>
      <c r="O742" s="10"/>
      <c r="P742" s="10"/>
      <c r="Q742" s="10"/>
      <c r="R742" s="10"/>
      <c r="S742" s="10"/>
      <c r="T742" s="14"/>
      <c r="U742" s="6"/>
      <c r="V742" s="14"/>
      <c r="W742" s="6"/>
      <c r="X742" s="14"/>
      <c r="Y742" s="6"/>
      <c r="Z742" s="14"/>
      <c r="AA742" s="9"/>
      <c r="AB742" s="7"/>
      <c r="AC742" s="6"/>
      <c r="AD742" s="13"/>
      <c r="AE742" s="8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10"/>
      <c r="AW742" s="13"/>
      <c r="AY742" s="17"/>
      <c r="AZ742" s="12"/>
      <c r="BA742" s="12"/>
      <c r="BB742" s="12"/>
      <c r="BC742" s="12"/>
      <c r="BD742" s="12"/>
      <c r="BE742" s="12"/>
      <c r="BF742" s="18"/>
      <c r="BG742" s="18"/>
      <c r="BH742" s="18"/>
      <c r="BI742" s="15"/>
      <c r="BJ742" s="19"/>
      <c r="BK742" s="18"/>
      <c r="BL742" s="17"/>
      <c r="BM742" s="17"/>
      <c r="BN742" s="16"/>
    </row>
    <row r="743" spans="9:66" x14ac:dyDescent="0.2">
      <c r="I743" s="11"/>
      <c r="J743" s="10"/>
      <c r="K743" s="6"/>
      <c r="L743" s="10"/>
      <c r="M743" s="10"/>
      <c r="N743" s="10"/>
      <c r="O743" s="10"/>
      <c r="P743" s="10"/>
      <c r="Q743" s="10"/>
      <c r="R743" s="10"/>
      <c r="S743" s="10"/>
      <c r="T743" s="14"/>
      <c r="U743" s="6"/>
      <c r="V743" s="14"/>
      <c r="W743" s="6"/>
      <c r="X743" s="14"/>
      <c r="Y743" s="6"/>
      <c r="Z743" s="14"/>
      <c r="AA743" s="9"/>
      <c r="AB743" s="7"/>
      <c r="AC743" s="6"/>
      <c r="AD743" s="13"/>
      <c r="AE743" s="8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10"/>
      <c r="AW743" s="13"/>
      <c r="AY743" s="17"/>
      <c r="AZ743" s="12"/>
      <c r="BA743" s="12"/>
      <c r="BB743" s="12"/>
      <c r="BC743" s="12"/>
      <c r="BD743" s="12"/>
      <c r="BE743" s="12"/>
      <c r="BF743" s="18"/>
      <c r="BG743" s="18"/>
      <c r="BH743" s="18"/>
      <c r="BI743" s="15"/>
      <c r="BJ743" s="19"/>
      <c r="BK743" s="18"/>
      <c r="BL743" s="17"/>
      <c r="BM743" s="17"/>
      <c r="BN743" s="16"/>
    </row>
    <row r="744" spans="9:66" x14ac:dyDescent="0.2">
      <c r="I744" s="11"/>
      <c r="J744" s="10"/>
      <c r="K744" s="6"/>
      <c r="L744" s="10"/>
      <c r="M744" s="10"/>
      <c r="N744" s="10"/>
      <c r="O744" s="10"/>
      <c r="P744" s="10"/>
      <c r="Q744" s="10"/>
      <c r="R744" s="10"/>
      <c r="S744" s="10"/>
      <c r="T744" s="14"/>
      <c r="U744" s="6"/>
      <c r="V744" s="14"/>
      <c r="W744" s="6"/>
      <c r="X744" s="14"/>
      <c r="Y744" s="6"/>
      <c r="Z744" s="14"/>
      <c r="AA744" s="9"/>
      <c r="AB744" s="7"/>
      <c r="AC744" s="6"/>
      <c r="AD744" s="13"/>
      <c r="AE744" s="8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10"/>
      <c r="AW744" s="13"/>
      <c r="AY744" s="17"/>
      <c r="AZ744" s="12"/>
      <c r="BA744" s="12"/>
      <c r="BB744" s="12"/>
      <c r="BC744" s="12"/>
      <c r="BD744" s="12"/>
      <c r="BE744" s="12"/>
      <c r="BF744" s="18"/>
      <c r="BG744" s="18"/>
      <c r="BH744" s="18"/>
      <c r="BI744" s="15"/>
      <c r="BJ744" s="19"/>
      <c r="BK744" s="18"/>
      <c r="BL744" s="17"/>
      <c r="BM744" s="17"/>
      <c r="BN744" s="16"/>
    </row>
    <row r="745" spans="9:66" x14ac:dyDescent="0.2">
      <c r="I745" s="11"/>
      <c r="J745" s="10"/>
      <c r="K745" s="6"/>
      <c r="L745" s="10"/>
      <c r="M745" s="10"/>
      <c r="N745" s="10"/>
      <c r="O745" s="10"/>
      <c r="P745" s="10"/>
      <c r="Q745" s="10"/>
      <c r="R745" s="10"/>
      <c r="S745" s="10"/>
      <c r="T745" s="14"/>
      <c r="U745" s="6"/>
      <c r="V745" s="14"/>
      <c r="W745" s="6"/>
      <c r="X745" s="14"/>
      <c r="Y745" s="6"/>
      <c r="Z745" s="14"/>
      <c r="AA745" s="9"/>
      <c r="AB745" s="7"/>
      <c r="AC745" s="6"/>
      <c r="AD745" s="13"/>
      <c r="AE745" s="8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10"/>
      <c r="AW745" s="13"/>
      <c r="AY745" s="17"/>
      <c r="AZ745" s="12"/>
      <c r="BA745" s="12"/>
      <c r="BB745" s="12"/>
      <c r="BC745" s="12"/>
      <c r="BD745" s="12"/>
      <c r="BE745" s="12"/>
      <c r="BF745" s="18"/>
      <c r="BG745" s="18"/>
      <c r="BH745" s="18"/>
      <c r="BI745" s="15"/>
      <c r="BJ745" s="19"/>
      <c r="BK745" s="18"/>
      <c r="BL745" s="17"/>
      <c r="BM745" s="17"/>
      <c r="BN745" s="16"/>
    </row>
    <row r="746" spans="9:66" x14ac:dyDescent="0.2">
      <c r="I746" s="11"/>
      <c r="J746" s="10"/>
      <c r="K746" s="6"/>
      <c r="L746" s="10"/>
      <c r="M746" s="10"/>
      <c r="N746" s="10"/>
      <c r="O746" s="10"/>
      <c r="P746" s="10"/>
      <c r="Q746" s="10"/>
      <c r="R746" s="10"/>
      <c r="S746" s="10"/>
      <c r="T746" s="14"/>
      <c r="U746" s="6"/>
      <c r="V746" s="14"/>
      <c r="W746" s="6"/>
      <c r="X746" s="14"/>
      <c r="Y746" s="6"/>
      <c r="Z746" s="14"/>
      <c r="AA746" s="9"/>
      <c r="AB746" s="7"/>
      <c r="AC746" s="6"/>
      <c r="AD746" s="13"/>
      <c r="AE746" s="8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10"/>
      <c r="AW746" s="13"/>
      <c r="AY746" s="17"/>
      <c r="AZ746" s="12"/>
      <c r="BA746" s="12"/>
      <c r="BB746" s="12"/>
      <c r="BC746" s="12"/>
      <c r="BD746" s="12"/>
      <c r="BE746" s="12"/>
      <c r="BF746" s="18"/>
      <c r="BG746" s="18"/>
      <c r="BH746" s="18"/>
      <c r="BI746" s="15"/>
      <c r="BJ746" s="19"/>
      <c r="BK746" s="18"/>
      <c r="BL746" s="17"/>
      <c r="BM746" s="17"/>
      <c r="BN746" s="16"/>
    </row>
    <row r="747" spans="9:66" x14ac:dyDescent="0.2">
      <c r="I747" s="11"/>
      <c r="J747" s="10"/>
      <c r="K747" s="6"/>
      <c r="L747" s="10"/>
      <c r="M747" s="10"/>
      <c r="N747" s="10"/>
      <c r="O747" s="10"/>
      <c r="P747" s="10"/>
      <c r="Q747" s="10"/>
      <c r="R747" s="10"/>
      <c r="S747" s="10"/>
      <c r="T747" s="14"/>
      <c r="U747" s="6"/>
      <c r="V747" s="14"/>
      <c r="W747" s="6"/>
      <c r="X747" s="14"/>
      <c r="Y747" s="6"/>
      <c r="Z747" s="14"/>
      <c r="AA747" s="9"/>
      <c r="AB747" s="7"/>
      <c r="AC747" s="6"/>
      <c r="AD747" s="13"/>
      <c r="AE747" s="8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10"/>
      <c r="AW747" s="13"/>
      <c r="AY747" s="17"/>
      <c r="AZ747" s="12"/>
      <c r="BA747" s="12"/>
      <c r="BB747" s="12"/>
      <c r="BC747" s="12"/>
      <c r="BD747" s="12"/>
      <c r="BE747" s="12"/>
      <c r="BF747" s="18"/>
      <c r="BG747" s="18"/>
      <c r="BH747" s="18"/>
      <c r="BI747" s="15"/>
      <c r="BJ747" s="19"/>
      <c r="BK747" s="18"/>
      <c r="BL747" s="17"/>
      <c r="BM747" s="17"/>
      <c r="BN747" s="16"/>
    </row>
    <row r="748" spans="9:66" x14ac:dyDescent="0.2">
      <c r="I748" s="11"/>
      <c r="J748" s="10"/>
      <c r="K748" s="6"/>
      <c r="L748" s="10"/>
      <c r="M748" s="10"/>
      <c r="N748" s="10"/>
      <c r="O748" s="10"/>
      <c r="P748" s="10"/>
      <c r="Q748" s="10"/>
      <c r="R748" s="10"/>
      <c r="S748" s="10"/>
      <c r="T748" s="14"/>
      <c r="U748" s="6"/>
      <c r="V748" s="14"/>
      <c r="W748" s="6"/>
      <c r="X748" s="14"/>
      <c r="Y748" s="6"/>
      <c r="Z748" s="14"/>
      <c r="AA748" s="9"/>
      <c r="AB748" s="7"/>
      <c r="AC748" s="6"/>
      <c r="AD748" s="13"/>
      <c r="AE748" s="8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10"/>
      <c r="AW748" s="13"/>
      <c r="AY748" s="17"/>
      <c r="AZ748" s="12"/>
      <c r="BA748" s="12"/>
      <c r="BB748" s="12"/>
      <c r="BC748" s="12"/>
      <c r="BD748" s="12"/>
      <c r="BE748" s="12"/>
      <c r="BF748" s="18"/>
      <c r="BG748" s="18"/>
      <c r="BH748" s="18"/>
      <c r="BI748" s="15"/>
      <c r="BJ748" s="19"/>
      <c r="BK748" s="18"/>
      <c r="BL748" s="17"/>
      <c r="BM748" s="17"/>
      <c r="BN748" s="16"/>
    </row>
    <row r="749" spans="9:66" x14ac:dyDescent="0.2">
      <c r="I749" s="11"/>
      <c r="J749" s="10"/>
      <c r="K749" s="6"/>
      <c r="L749" s="10"/>
      <c r="M749" s="10"/>
      <c r="N749" s="10"/>
      <c r="O749" s="10"/>
      <c r="P749" s="10"/>
      <c r="Q749" s="10"/>
      <c r="R749" s="10"/>
      <c r="S749" s="10"/>
      <c r="T749" s="14"/>
      <c r="U749" s="6"/>
      <c r="V749" s="14"/>
      <c r="W749" s="6"/>
      <c r="X749" s="14"/>
      <c r="Y749" s="6"/>
      <c r="Z749" s="14"/>
      <c r="AA749" s="9"/>
      <c r="AB749" s="7"/>
      <c r="AC749" s="6"/>
      <c r="AD749" s="13"/>
      <c r="AE749" s="8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10"/>
      <c r="AW749" s="13"/>
      <c r="AY749" s="17"/>
      <c r="AZ749" s="12"/>
      <c r="BA749" s="12"/>
      <c r="BB749" s="12"/>
      <c r="BC749" s="12"/>
      <c r="BD749" s="12"/>
      <c r="BE749" s="12"/>
      <c r="BF749" s="18"/>
      <c r="BG749" s="18"/>
      <c r="BH749" s="18"/>
      <c r="BI749" s="15"/>
      <c r="BJ749" s="19"/>
      <c r="BK749" s="18"/>
      <c r="BL749" s="17"/>
      <c r="BM749" s="17"/>
      <c r="BN749" s="16"/>
    </row>
    <row r="750" spans="9:66" x14ac:dyDescent="0.2">
      <c r="I750" s="11"/>
      <c r="J750" s="10"/>
      <c r="K750" s="6"/>
      <c r="L750" s="10"/>
      <c r="M750" s="10"/>
      <c r="N750" s="10"/>
      <c r="O750" s="10"/>
      <c r="P750" s="10"/>
      <c r="Q750" s="10"/>
      <c r="R750" s="10"/>
      <c r="S750" s="10"/>
      <c r="T750" s="14"/>
      <c r="U750" s="6"/>
      <c r="V750" s="14"/>
      <c r="W750" s="6"/>
      <c r="X750" s="14"/>
      <c r="Y750" s="6"/>
      <c r="Z750" s="14"/>
      <c r="AA750" s="9"/>
      <c r="AB750" s="7"/>
      <c r="AC750" s="6"/>
      <c r="AD750" s="13"/>
      <c r="AE750" s="8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10"/>
      <c r="AW750" s="13"/>
      <c r="AY750" s="17"/>
      <c r="AZ750" s="12"/>
      <c r="BA750" s="12"/>
      <c r="BB750" s="12"/>
      <c r="BC750" s="12"/>
      <c r="BD750" s="12"/>
      <c r="BE750" s="12"/>
      <c r="BF750" s="18"/>
      <c r="BG750" s="18"/>
      <c r="BH750" s="18"/>
      <c r="BI750" s="15"/>
      <c r="BJ750" s="19"/>
      <c r="BK750" s="18"/>
      <c r="BL750" s="17"/>
      <c r="BM750" s="17"/>
      <c r="BN750" s="16"/>
    </row>
    <row r="751" spans="9:66" x14ac:dyDescent="0.2">
      <c r="I751" s="11"/>
      <c r="J751" s="10"/>
      <c r="K751" s="6"/>
      <c r="L751" s="10"/>
      <c r="M751" s="10"/>
      <c r="N751" s="10"/>
      <c r="O751" s="10"/>
      <c r="P751" s="10"/>
      <c r="Q751" s="10"/>
      <c r="R751" s="10"/>
      <c r="S751" s="10"/>
      <c r="T751" s="14"/>
      <c r="U751" s="6"/>
      <c r="V751" s="14"/>
      <c r="W751" s="6"/>
      <c r="X751" s="14"/>
      <c r="Y751" s="6"/>
      <c r="Z751" s="14"/>
      <c r="AA751" s="9"/>
      <c r="AB751" s="7"/>
      <c r="AC751" s="6"/>
      <c r="AD751" s="13"/>
      <c r="AE751" s="8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10"/>
      <c r="AW751" s="13"/>
      <c r="AY751" s="17"/>
      <c r="AZ751" s="12"/>
      <c r="BA751" s="12"/>
      <c r="BB751" s="12"/>
      <c r="BC751" s="12"/>
      <c r="BD751" s="12"/>
      <c r="BE751" s="12"/>
      <c r="BF751" s="18"/>
      <c r="BG751" s="18"/>
      <c r="BH751" s="18"/>
      <c r="BI751" s="15"/>
      <c r="BJ751" s="19"/>
      <c r="BK751" s="18"/>
      <c r="BL751" s="17"/>
      <c r="BM751" s="17"/>
      <c r="BN751" s="16"/>
    </row>
    <row r="752" spans="9:66" x14ac:dyDescent="0.2">
      <c r="I752" s="11"/>
      <c r="J752" s="10"/>
      <c r="K752" s="6"/>
      <c r="L752" s="10"/>
      <c r="M752" s="10"/>
      <c r="N752" s="10"/>
      <c r="O752" s="10"/>
      <c r="P752" s="10"/>
      <c r="Q752" s="10"/>
      <c r="R752" s="10"/>
      <c r="S752" s="10"/>
      <c r="T752" s="14"/>
      <c r="U752" s="6"/>
      <c r="V752" s="14"/>
      <c r="W752" s="6"/>
      <c r="X752" s="14"/>
      <c r="Y752" s="6"/>
      <c r="Z752" s="14"/>
      <c r="AA752" s="9"/>
      <c r="AB752" s="7"/>
      <c r="AC752" s="6"/>
      <c r="AD752" s="13"/>
      <c r="AE752" s="8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10"/>
      <c r="AW752" s="13"/>
      <c r="AY752" s="17"/>
      <c r="AZ752" s="12"/>
      <c r="BA752" s="12"/>
      <c r="BB752" s="12"/>
      <c r="BC752" s="12"/>
      <c r="BD752" s="12"/>
      <c r="BE752" s="12"/>
      <c r="BF752" s="18"/>
      <c r="BG752" s="18"/>
      <c r="BH752" s="18"/>
      <c r="BI752" s="15"/>
      <c r="BJ752" s="19"/>
      <c r="BK752" s="18"/>
      <c r="BL752" s="17"/>
      <c r="BM752" s="17"/>
      <c r="BN752" s="16"/>
    </row>
    <row r="753" spans="9:66" x14ac:dyDescent="0.2">
      <c r="I753" s="11"/>
      <c r="J753" s="10"/>
      <c r="K753" s="6"/>
      <c r="L753" s="10"/>
      <c r="M753" s="10"/>
      <c r="N753" s="10"/>
      <c r="O753" s="10"/>
      <c r="P753" s="10"/>
      <c r="Q753" s="10"/>
      <c r="R753" s="10"/>
      <c r="S753" s="10"/>
      <c r="T753" s="14"/>
      <c r="U753" s="6"/>
      <c r="V753" s="14"/>
      <c r="W753" s="6"/>
      <c r="X753" s="14"/>
      <c r="Y753" s="6"/>
      <c r="Z753" s="14"/>
      <c r="AA753" s="9"/>
      <c r="AB753" s="7"/>
      <c r="AC753" s="6"/>
      <c r="AD753" s="13"/>
      <c r="AE753" s="8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10"/>
      <c r="AW753" s="13"/>
      <c r="AY753" s="17"/>
      <c r="AZ753" s="12"/>
      <c r="BA753" s="12"/>
      <c r="BB753" s="12"/>
      <c r="BC753" s="12"/>
      <c r="BD753" s="12"/>
      <c r="BE753" s="12"/>
      <c r="BF753" s="18"/>
      <c r="BG753" s="18"/>
      <c r="BH753" s="18"/>
      <c r="BI753" s="15"/>
      <c r="BJ753" s="19"/>
      <c r="BK753" s="18"/>
      <c r="BL753" s="17"/>
      <c r="BM753" s="17"/>
      <c r="BN753" s="16"/>
    </row>
    <row r="754" spans="9:66" x14ac:dyDescent="0.2">
      <c r="I754" s="11"/>
      <c r="J754" s="10"/>
      <c r="K754" s="6"/>
      <c r="L754" s="10"/>
      <c r="M754" s="10"/>
      <c r="N754" s="10"/>
      <c r="O754" s="10"/>
      <c r="P754" s="10"/>
      <c r="Q754" s="10"/>
      <c r="R754" s="10"/>
      <c r="S754" s="10"/>
      <c r="T754" s="14"/>
      <c r="U754" s="6"/>
      <c r="V754" s="14"/>
      <c r="W754" s="6"/>
      <c r="X754" s="14"/>
      <c r="Y754" s="6"/>
      <c r="Z754" s="14"/>
      <c r="AA754" s="9"/>
      <c r="AB754" s="7"/>
      <c r="AC754" s="6"/>
      <c r="AD754" s="13"/>
      <c r="AE754" s="8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10"/>
      <c r="AW754" s="13"/>
      <c r="AY754" s="17"/>
      <c r="AZ754" s="12"/>
      <c r="BA754" s="12"/>
      <c r="BB754" s="12"/>
      <c r="BC754" s="12"/>
      <c r="BD754" s="12"/>
      <c r="BE754" s="12"/>
      <c r="BF754" s="18"/>
      <c r="BG754" s="18"/>
      <c r="BH754" s="18"/>
      <c r="BI754" s="15"/>
      <c r="BJ754" s="19"/>
      <c r="BK754" s="18"/>
      <c r="BL754" s="17"/>
      <c r="BM754" s="17"/>
      <c r="BN754" s="16"/>
    </row>
    <row r="755" spans="9:66" x14ac:dyDescent="0.2">
      <c r="I755" s="11"/>
      <c r="J755" s="10"/>
      <c r="K755" s="6"/>
      <c r="L755" s="10"/>
      <c r="M755" s="10"/>
      <c r="N755" s="10"/>
      <c r="O755" s="10"/>
      <c r="P755" s="10"/>
      <c r="Q755" s="10"/>
      <c r="R755" s="10"/>
      <c r="S755" s="10"/>
      <c r="T755" s="14"/>
      <c r="U755" s="6"/>
      <c r="V755" s="14"/>
      <c r="W755" s="6"/>
      <c r="X755" s="14"/>
      <c r="Y755" s="6"/>
      <c r="Z755" s="14"/>
      <c r="AA755" s="9"/>
      <c r="AB755" s="7"/>
      <c r="AC755" s="6"/>
      <c r="AD755" s="13"/>
      <c r="AE755" s="8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10"/>
      <c r="AW755" s="13"/>
      <c r="AY755" s="17"/>
      <c r="AZ755" s="12"/>
      <c r="BA755" s="12"/>
      <c r="BB755" s="12"/>
      <c r="BC755" s="12"/>
      <c r="BD755" s="12"/>
      <c r="BE755" s="12"/>
      <c r="BF755" s="18"/>
      <c r="BG755" s="18"/>
      <c r="BH755" s="18"/>
      <c r="BI755" s="15"/>
      <c r="BJ755" s="19"/>
      <c r="BK755" s="18"/>
      <c r="BL755" s="17"/>
      <c r="BM755" s="17"/>
      <c r="BN755" s="16"/>
    </row>
    <row r="756" spans="9:66" x14ac:dyDescent="0.2">
      <c r="I756" s="11"/>
      <c r="J756" s="10"/>
      <c r="K756" s="6"/>
      <c r="L756" s="10"/>
      <c r="M756" s="10"/>
      <c r="N756" s="10"/>
      <c r="O756" s="10"/>
      <c r="P756" s="10"/>
      <c r="Q756" s="10"/>
      <c r="R756" s="10"/>
      <c r="S756" s="10"/>
      <c r="T756" s="14"/>
      <c r="U756" s="6"/>
      <c r="V756" s="14"/>
      <c r="W756" s="6"/>
      <c r="X756" s="14"/>
      <c r="Y756" s="6"/>
      <c r="Z756" s="14"/>
      <c r="AA756" s="9"/>
      <c r="AB756" s="7"/>
      <c r="AC756" s="6"/>
      <c r="AD756" s="13"/>
      <c r="AE756" s="8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10"/>
      <c r="AW756" s="13"/>
      <c r="AY756" s="17"/>
      <c r="AZ756" s="12"/>
      <c r="BA756" s="12"/>
      <c r="BB756" s="12"/>
      <c r="BC756" s="12"/>
      <c r="BD756" s="12"/>
      <c r="BE756" s="12"/>
      <c r="BF756" s="18"/>
      <c r="BG756" s="18"/>
      <c r="BH756" s="18"/>
      <c r="BI756" s="15"/>
      <c r="BJ756" s="19"/>
      <c r="BK756" s="18"/>
      <c r="BL756" s="17"/>
      <c r="BM756" s="17"/>
      <c r="BN756" s="16"/>
    </row>
    <row r="757" spans="9:66" x14ac:dyDescent="0.2">
      <c r="I757" s="11"/>
      <c r="J757" s="10"/>
      <c r="K757" s="6"/>
      <c r="L757" s="10"/>
      <c r="M757" s="10"/>
      <c r="N757" s="10"/>
      <c r="O757" s="10"/>
      <c r="P757" s="10"/>
      <c r="Q757" s="10"/>
      <c r="R757" s="10"/>
      <c r="S757" s="10"/>
      <c r="T757" s="14"/>
      <c r="U757" s="6"/>
      <c r="V757" s="14"/>
      <c r="W757" s="6"/>
      <c r="X757" s="14"/>
      <c r="Y757" s="6"/>
      <c r="Z757" s="14"/>
      <c r="AA757" s="9"/>
      <c r="AB757" s="7"/>
      <c r="AC757" s="6"/>
      <c r="AD757" s="13"/>
      <c r="AE757" s="8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10"/>
      <c r="AW757" s="13"/>
      <c r="AY757" s="17"/>
      <c r="AZ757" s="12"/>
      <c r="BA757" s="12"/>
      <c r="BB757" s="12"/>
      <c r="BC757" s="12"/>
      <c r="BD757" s="12"/>
      <c r="BE757" s="12"/>
      <c r="BF757" s="18"/>
      <c r="BG757" s="18"/>
      <c r="BH757" s="18"/>
      <c r="BI757" s="15"/>
      <c r="BJ757" s="19"/>
      <c r="BK757" s="18"/>
      <c r="BL757" s="17"/>
      <c r="BM757" s="17"/>
      <c r="BN757" s="16"/>
    </row>
    <row r="758" spans="9:66" x14ac:dyDescent="0.2">
      <c r="I758" s="11"/>
      <c r="J758" s="10"/>
      <c r="K758" s="6"/>
      <c r="L758" s="10"/>
      <c r="M758" s="10"/>
      <c r="N758" s="10"/>
      <c r="O758" s="10"/>
      <c r="P758" s="10"/>
      <c r="Q758" s="10"/>
      <c r="R758" s="10"/>
      <c r="S758" s="10"/>
      <c r="T758" s="14"/>
      <c r="U758" s="6"/>
      <c r="V758" s="14"/>
      <c r="W758" s="6"/>
      <c r="X758" s="14"/>
      <c r="Y758" s="6"/>
      <c r="Z758" s="14"/>
      <c r="AA758" s="9"/>
      <c r="AB758" s="7"/>
      <c r="AC758" s="6"/>
      <c r="AD758" s="13"/>
      <c r="AE758" s="8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10"/>
      <c r="AW758" s="13"/>
      <c r="AY758" s="17"/>
      <c r="AZ758" s="12"/>
      <c r="BA758" s="12"/>
      <c r="BB758" s="12"/>
      <c r="BC758" s="12"/>
      <c r="BD758" s="12"/>
      <c r="BE758" s="12"/>
      <c r="BF758" s="18"/>
      <c r="BG758" s="18"/>
      <c r="BH758" s="18"/>
      <c r="BI758" s="15"/>
      <c r="BJ758" s="19"/>
      <c r="BK758" s="18"/>
      <c r="BL758" s="17"/>
      <c r="BM758" s="17"/>
      <c r="BN758" s="16"/>
    </row>
    <row r="759" spans="9:66" x14ac:dyDescent="0.2">
      <c r="I759" s="11"/>
      <c r="J759" s="10"/>
      <c r="K759" s="6"/>
      <c r="L759" s="10"/>
      <c r="M759" s="10"/>
      <c r="N759" s="10"/>
      <c r="O759" s="10"/>
      <c r="P759" s="10"/>
      <c r="Q759" s="10"/>
      <c r="R759" s="10"/>
      <c r="S759" s="10"/>
      <c r="T759" s="14"/>
      <c r="U759" s="6"/>
      <c r="V759" s="14"/>
      <c r="W759" s="6"/>
      <c r="X759" s="14"/>
      <c r="Y759" s="6"/>
      <c r="Z759" s="14"/>
      <c r="AA759" s="9"/>
      <c r="AB759" s="7"/>
      <c r="AC759" s="6"/>
      <c r="AD759" s="13"/>
      <c r="AE759" s="8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10"/>
      <c r="AW759" s="13"/>
      <c r="AY759" s="17"/>
      <c r="AZ759" s="12"/>
      <c r="BA759" s="12"/>
      <c r="BB759" s="12"/>
      <c r="BC759" s="12"/>
      <c r="BD759" s="12"/>
      <c r="BE759" s="12"/>
      <c r="BF759" s="18"/>
      <c r="BG759" s="18"/>
      <c r="BH759" s="18"/>
      <c r="BI759" s="15"/>
      <c r="BJ759" s="19"/>
      <c r="BK759" s="18"/>
      <c r="BL759" s="17"/>
      <c r="BM759" s="17"/>
      <c r="BN759" s="16"/>
    </row>
    <row r="760" spans="9:66" x14ac:dyDescent="0.2">
      <c r="I760" s="11"/>
      <c r="J760" s="10"/>
      <c r="K760" s="6"/>
      <c r="L760" s="10"/>
      <c r="M760" s="10"/>
      <c r="N760" s="10"/>
      <c r="O760" s="10"/>
      <c r="P760" s="10"/>
      <c r="Q760" s="10"/>
      <c r="R760" s="10"/>
      <c r="S760" s="10"/>
      <c r="T760" s="14"/>
      <c r="U760" s="6"/>
      <c r="V760" s="14"/>
      <c r="W760" s="6"/>
      <c r="X760" s="14"/>
      <c r="Y760" s="6"/>
      <c r="Z760" s="14"/>
      <c r="AA760" s="9"/>
      <c r="AB760" s="7"/>
      <c r="AC760" s="6"/>
      <c r="AD760" s="13"/>
      <c r="AE760" s="8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10"/>
      <c r="AW760" s="13"/>
      <c r="AY760" s="17"/>
      <c r="AZ760" s="12"/>
      <c r="BA760" s="12"/>
      <c r="BB760" s="12"/>
      <c r="BC760" s="12"/>
      <c r="BD760" s="12"/>
      <c r="BE760" s="12"/>
      <c r="BF760" s="18"/>
      <c r="BG760" s="18"/>
      <c r="BH760" s="18"/>
      <c r="BI760" s="15"/>
      <c r="BJ760" s="19"/>
      <c r="BK760" s="18"/>
      <c r="BL760" s="17"/>
      <c r="BM760" s="17"/>
      <c r="BN760" s="16"/>
    </row>
    <row r="761" spans="9:66" x14ac:dyDescent="0.2">
      <c r="I761" s="11"/>
      <c r="J761" s="10"/>
      <c r="K761" s="6"/>
      <c r="L761" s="10"/>
      <c r="M761" s="10"/>
      <c r="N761" s="10"/>
      <c r="O761" s="10"/>
      <c r="P761" s="10"/>
      <c r="Q761" s="10"/>
      <c r="R761" s="10"/>
      <c r="S761" s="10"/>
      <c r="T761" s="14"/>
      <c r="U761" s="6"/>
      <c r="V761" s="14"/>
      <c r="W761" s="6"/>
      <c r="X761" s="14"/>
      <c r="Y761" s="6"/>
      <c r="Z761" s="14"/>
      <c r="AA761" s="9"/>
      <c r="AB761" s="7"/>
      <c r="AC761" s="6"/>
      <c r="AD761" s="13"/>
      <c r="AE761" s="8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10"/>
      <c r="AW761" s="13"/>
      <c r="AY761" s="17"/>
      <c r="AZ761" s="12"/>
      <c r="BA761" s="12"/>
      <c r="BB761" s="12"/>
      <c r="BC761" s="12"/>
      <c r="BD761" s="12"/>
      <c r="BE761" s="12"/>
      <c r="BF761" s="18"/>
      <c r="BG761" s="18"/>
      <c r="BH761" s="18"/>
      <c r="BI761" s="15"/>
      <c r="BJ761" s="19"/>
      <c r="BK761" s="18"/>
      <c r="BL761" s="17"/>
      <c r="BM761" s="17"/>
      <c r="BN761" s="16"/>
    </row>
    <row r="762" spans="9:66" x14ac:dyDescent="0.2">
      <c r="I762" s="11"/>
      <c r="J762" s="10"/>
      <c r="K762" s="6"/>
      <c r="L762" s="10"/>
      <c r="M762" s="10"/>
      <c r="N762" s="10"/>
      <c r="O762" s="10"/>
      <c r="P762" s="10"/>
      <c r="Q762" s="10"/>
      <c r="R762" s="10"/>
      <c r="S762" s="10"/>
      <c r="T762" s="14"/>
      <c r="U762" s="6"/>
      <c r="V762" s="14"/>
      <c r="W762" s="6"/>
      <c r="X762" s="14"/>
      <c r="Y762" s="6"/>
      <c r="Z762" s="14"/>
      <c r="AA762" s="9"/>
      <c r="AB762" s="7"/>
      <c r="AC762" s="6"/>
      <c r="AD762" s="13"/>
      <c r="AE762" s="8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10"/>
      <c r="AW762" s="13"/>
      <c r="AY762" s="17"/>
      <c r="AZ762" s="12"/>
      <c r="BA762" s="12"/>
      <c r="BB762" s="12"/>
      <c r="BC762" s="12"/>
      <c r="BD762" s="12"/>
      <c r="BE762" s="12"/>
      <c r="BF762" s="18"/>
      <c r="BG762" s="18"/>
      <c r="BH762" s="18"/>
      <c r="BI762" s="15"/>
      <c r="BJ762" s="19"/>
      <c r="BK762" s="18"/>
      <c r="BL762" s="17"/>
      <c r="BM762" s="17"/>
      <c r="BN762" s="16"/>
    </row>
    <row r="763" spans="9:66" x14ac:dyDescent="0.2">
      <c r="I763" s="11"/>
      <c r="J763" s="10"/>
      <c r="K763" s="6"/>
      <c r="L763" s="10"/>
      <c r="M763" s="10"/>
      <c r="N763" s="10"/>
      <c r="O763" s="10"/>
      <c r="P763" s="10"/>
      <c r="Q763" s="10"/>
      <c r="R763" s="10"/>
      <c r="S763" s="10"/>
      <c r="T763" s="14"/>
      <c r="U763" s="6"/>
      <c r="V763" s="14"/>
      <c r="W763" s="6"/>
      <c r="X763" s="14"/>
      <c r="Y763" s="6"/>
      <c r="Z763" s="14"/>
      <c r="AA763" s="9"/>
      <c r="AB763" s="7"/>
      <c r="AC763" s="6"/>
      <c r="AD763" s="13"/>
      <c r="AE763" s="8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10"/>
      <c r="AW763" s="13"/>
      <c r="AY763" s="17"/>
      <c r="AZ763" s="12"/>
      <c r="BA763" s="12"/>
      <c r="BB763" s="12"/>
      <c r="BC763" s="12"/>
      <c r="BD763" s="12"/>
      <c r="BE763" s="12"/>
      <c r="BF763" s="18"/>
      <c r="BG763" s="18"/>
      <c r="BH763" s="18"/>
      <c r="BI763" s="15"/>
      <c r="BJ763" s="19"/>
      <c r="BK763" s="18"/>
      <c r="BL763" s="17"/>
      <c r="BM763" s="17"/>
      <c r="BN763" s="16"/>
    </row>
    <row r="764" spans="9:66" x14ac:dyDescent="0.2">
      <c r="I764" s="11"/>
      <c r="J764" s="10"/>
      <c r="K764" s="6"/>
      <c r="L764" s="10"/>
      <c r="M764" s="10"/>
      <c r="N764" s="10"/>
      <c r="O764" s="10"/>
      <c r="P764" s="10"/>
      <c r="Q764" s="10"/>
      <c r="R764" s="10"/>
      <c r="S764" s="10"/>
      <c r="T764" s="14"/>
      <c r="U764" s="6"/>
      <c r="V764" s="14"/>
      <c r="W764" s="6"/>
      <c r="X764" s="14"/>
      <c r="Y764" s="6"/>
      <c r="Z764" s="14"/>
      <c r="AA764" s="9"/>
      <c r="AB764" s="7"/>
      <c r="AC764" s="6"/>
      <c r="AD764" s="13"/>
      <c r="AE764" s="8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10"/>
      <c r="AW764" s="13"/>
      <c r="AY764" s="17"/>
      <c r="AZ764" s="12"/>
      <c r="BA764" s="12"/>
      <c r="BB764" s="12"/>
      <c r="BC764" s="12"/>
      <c r="BD764" s="12"/>
      <c r="BE764" s="12"/>
      <c r="BF764" s="18"/>
      <c r="BG764" s="18"/>
      <c r="BH764" s="18"/>
      <c r="BI764" s="15"/>
      <c r="BJ764" s="19"/>
      <c r="BK764" s="18"/>
      <c r="BL764" s="17"/>
      <c r="BM764" s="17"/>
      <c r="BN764" s="16"/>
    </row>
    <row r="765" spans="9:66" x14ac:dyDescent="0.2">
      <c r="I765" s="11"/>
      <c r="J765" s="10"/>
      <c r="K765" s="6"/>
      <c r="L765" s="10"/>
      <c r="M765" s="10"/>
      <c r="N765" s="10"/>
      <c r="O765" s="10"/>
      <c r="P765" s="10"/>
      <c r="Q765" s="10"/>
      <c r="R765" s="10"/>
      <c r="S765" s="10"/>
      <c r="T765" s="14"/>
      <c r="U765" s="6"/>
      <c r="V765" s="14"/>
      <c r="W765" s="6"/>
      <c r="X765" s="14"/>
      <c r="Y765" s="6"/>
      <c r="Z765" s="14"/>
      <c r="AA765" s="9"/>
      <c r="AB765" s="7"/>
      <c r="AC765" s="6"/>
      <c r="AD765" s="13"/>
      <c r="AE765" s="8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10"/>
      <c r="AW765" s="13"/>
      <c r="AY765" s="17"/>
      <c r="AZ765" s="12"/>
      <c r="BA765" s="12"/>
      <c r="BB765" s="12"/>
      <c r="BC765" s="12"/>
      <c r="BD765" s="12"/>
      <c r="BE765" s="12"/>
      <c r="BF765" s="18"/>
      <c r="BG765" s="18"/>
      <c r="BH765" s="18"/>
      <c r="BI765" s="15"/>
      <c r="BJ765" s="19"/>
      <c r="BK765" s="18"/>
      <c r="BL765" s="17"/>
      <c r="BM765" s="17"/>
      <c r="BN765" s="16"/>
    </row>
    <row r="766" spans="9:66" x14ac:dyDescent="0.2">
      <c r="I766" s="11"/>
      <c r="J766" s="10"/>
      <c r="K766" s="6"/>
      <c r="L766" s="10"/>
      <c r="M766" s="10"/>
      <c r="N766" s="10"/>
      <c r="O766" s="10"/>
      <c r="P766" s="10"/>
      <c r="Q766" s="10"/>
      <c r="R766" s="10"/>
      <c r="S766" s="10"/>
      <c r="T766" s="14"/>
      <c r="U766" s="6"/>
      <c r="V766" s="14"/>
      <c r="W766" s="6"/>
      <c r="X766" s="14"/>
      <c r="Y766" s="6"/>
      <c r="Z766" s="14"/>
      <c r="AA766" s="9"/>
      <c r="AB766" s="7"/>
      <c r="AC766" s="6"/>
      <c r="AD766" s="13"/>
      <c r="AE766" s="8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10"/>
      <c r="AW766" s="13"/>
      <c r="AY766" s="17"/>
      <c r="AZ766" s="12"/>
      <c r="BA766" s="12"/>
      <c r="BB766" s="12"/>
      <c r="BC766" s="12"/>
      <c r="BD766" s="12"/>
      <c r="BE766" s="12"/>
      <c r="BF766" s="18"/>
      <c r="BG766" s="18"/>
      <c r="BH766" s="18"/>
      <c r="BI766" s="15"/>
      <c r="BJ766" s="19"/>
      <c r="BK766" s="18"/>
      <c r="BL766" s="17"/>
      <c r="BM766" s="17"/>
      <c r="BN766" s="16"/>
    </row>
    <row r="767" spans="9:66" x14ac:dyDescent="0.2">
      <c r="I767" s="11"/>
      <c r="J767" s="10"/>
      <c r="K767" s="6"/>
      <c r="L767" s="10"/>
      <c r="M767" s="10"/>
      <c r="N767" s="10"/>
      <c r="O767" s="10"/>
      <c r="P767" s="10"/>
      <c r="Q767" s="10"/>
      <c r="R767" s="10"/>
      <c r="S767" s="10"/>
      <c r="T767" s="14"/>
      <c r="U767" s="6"/>
      <c r="V767" s="14"/>
      <c r="W767" s="6"/>
      <c r="X767" s="14"/>
      <c r="Y767" s="6"/>
      <c r="Z767" s="14"/>
      <c r="AA767" s="9"/>
      <c r="AB767" s="7"/>
      <c r="AC767" s="6"/>
      <c r="AD767" s="13"/>
      <c r="AE767" s="8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10"/>
      <c r="AW767" s="13"/>
      <c r="AY767" s="17"/>
      <c r="AZ767" s="12"/>
      <c r="BA767" s="12"/>
      <c r="BB767" s="12"/>
      <c r="BC767" s="12"/>
      <c r="BD767" s="12"/>
      <c r="BE767" s="12"/>
      <c r="BF767" s="18"/>
      <c r="BG767" s="18"/>
      <c r="BH767" s="18"/>
      <c r="BI767" s="15"/>
      <c r="BJ767" s="19"/>
      <c r="BK767" s="18"/>
      <c r="BL767" s="17"/>
      <c r="BM767" s="17"/>
      <c r="BN767" s="16"/>
    </row>
    <row r="768" spans="9:66" x14ac:dyDescent="0.2">
      <c r="I768" s="11"/>
      <c r="J768" s="10"/>
      <c r="K768" s="6"/>
      <c r="L768" s="10"/>
      <c r="M768" s="10"/>
      <c r="N768" s="10"/>
      <c r="O768" s="10"/>
      <c r="P768" s="10"/>
      <c r="Q768" s="10"/>
      <c r="R768" s="10"/>
      <c r="S768" s="10"/>
      <c r="T768" s="14"/>
      <c r="U768" s="6"/>
      <c r="V768" s="14"/>
      <c r="W768" s="6"/>
      <c r="X768" s="14"/>
      <c r="Y768" s="6"/>
      <c r="Z768" s="14"/>
      <c r="AA768" s="9"/>
      <c r="AB768" s="7"/>
      <c r="AC768" s="6"/>
      <c r="AD768" s="13"/>
      <c r="AE768" s="8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10"/>
      <c r="AW768" s="13"/>
      <c r="AY768" s="17"/>
      <c r="AZ768" s="12"/>
      <c r="BA768" s="12"/>
      <c r="BB768" s="12"/>
      <c r="BC768" s="12"/>
      <c r="BD768" s="12"/>
      <c r="BE768" s="12"/>
      <c r="BF768" s="18"/>
      <c r="BG768" s="18"/>
      <c r="BH768" s="18"/>
      <c r="BI768" s="15"/>
      <c r="BJ768" s="19"/>
      <c r="BK768" s="18"/>
      <c r="BL768" s="17"/>
      <c r="BM768" s="17"/>
      <c r="BN768" s="16"/>
    </row>
    <row r="769" spans="9:66" x14ac:dyDescent="0.2">
      <c r="I769" s="11"/>
      <c r="J769" s="10"/>
      <c r="K769" s="6"/>
      <c r="L769" s="10"/>
      <c r="M769" s="10"/>
      <c r="N769" s="10"/>
      <c r="O769" s="10"/>
      <c r="P769" s="10"/>
      <c r="Q769" s="10"/>
      <c r="R769" s="10"/>
      <c r="S769" s="10"/>
      <c r="T769" s="14"/>
      <c r="U769" s="6"/>
      <c r="V769" s="14"/>
      <c r="W769" s="6"/>
      <c r="X769" s="14"/>
      <c r="Y769" s="6"/>
      <c r="Z769" s="14"/>
      <c r="AA769" s="9"/>
      <c r="AB769" s="7"/>
      <c r="AC769" s="6"/>
      <c r="AD769" s="13"/>
      <c r="AE769" s="8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10"/>
      <c r="AW769" s="13"/>
      <c r="AY769" s="17"/>
      <c r="AZ769" s="12"/>
      <c r="BA769" s="12"/>
      <c r="BB769" s="12"/>
      <c r="BC769" s="12"/>
      <c r="BD769" s="12"/>
      <c r="BE769" s="12"/>
      <c r="BF769" s="18"/>
      <c r="BG769" s="18"/>
      <c r="BH769" s="18"/>
      <c r="BI769" s="15"/>
      <c r="BJ769" s="19"/>
      <c r="BK769" s="18"/>
      <c r="BL769" s="17"/>
      <c r="BM769" s="17"/>
      <c r="BN769" s="16"/>
    </row>
    <row r="770" spans="9:66" x14ac:dyDescent="0.2">
      <c r="I770" s="11"/>
      <c r="J770" s="10"/>
      <c r="K770" s="6"/>
      <c r="L770" s="10"/>
      <c r="M770" s="10"/>
      <c r="N770" s="10"/>
      <c r="O770" s="10"/>
      <c r="P770" s="10"/>
      <c r="Q770" s="10"/>
      <c r="R770" s="10"/>
      <c r="S770" s="10"/>
      <c r="T770" s="14"/>
      <c r="U770" s="6"/>
      <c r="V770" s="14"/>
      <c r="W770" s="6"/>
      <c r="X770" s="14"/>
      <c r="Y770" s="6"/>
      <c r="Z770" s="14"/>
      <c r="AA770" s="9"/>
      <c r="AB770" s="7"/>
      <c r="AC770" s="6"/>
      <c r="AD770" s="13"/>
      <c r="AE770" s="8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10"/>
      <c r="AW770" s="13"/>
      <c r="AY770" s="17"/>
      <c r="AZ770" s="12"/>
      <c r="BA770" s="12"/>
      <c r="BB770" s="12"/>
      <c r="BC770" s="12"/>
      <c r="BD770" s="12"/>
      <c r="BE770" s="12"/>
      <c r="BF770" s="18"/>
      <c r="BG770" s="18"/>
      <c r="BH770" s="18"/>
      <c r="BI770" s="15"/>
      <c r="BJ770" s="19"/>
      <c r="BK770" s="18"/>
      <c r="BL770" s="17"/>
      <c r="BM770" s="17"/>
      <c r="BN770" s="16"/>
    </row>
    <row r="771" spans="9:66" x14ac:dyDescent="0.2">
      <c r="I771" s="11"/>
      <c r="J771" s="10"/>
      <c r="K771" s="6"/>
      <c r="L771" s="10"/>
      <c r="M771" s="10"/>
      <c r="N771" s="10"/>
      <c r="O771" s="10"/>
      <c r="P771" s="10"/>
      <c r="Q771" s="10"/>
      <c r="R771" s="10"/>
      <c r="S771" s="10"/>
      <c r="T771" s="14"/>
      <c r="U771" s="6"/>
      <c r="V771" s="14"/>
      <c r="W771" s="6"/>
      <c r="X771" s="14"/>
      <c r="Y771" s="6"/>
      <c r="Z771" s="14"/>
      <c r="AA771" s="9"/>
      <c r="AB771" s="7"/>
      <c r="AC771" s="6"/>
      <c r="AD771" s="13"/>
      <c r="AE771" s="8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10"/>
      <c r="AW771" s="13"/>
      <c r="AY771" s="17"/>
      <c r="AZ771" s="12"/>
      <c r="BA771" s="12"/>
      <c r="BB771" s="12"/>
      <c r="BC771" s="12"/>
      <c r="BD771" s="12"/>
      <c r="BE771" s="12"/>
      <c r="BF771" s="18"/>
      <c r="BG771" s="18"/>
      <c r="BH771" s="18"/>
      <c r="BI771" s="15"/>
      <c r="BJ771" s="19"/>
      <c r="BK771" s="18"/>
      <c r="BL771" s="17"/>
      <c r="BM771" s="17"/>
      <c r="BN771" s="16"/>
    </row>
    <row r="772" spans="9:66" x14ac:dyDescent="0.2">
      <c r="I772" s="11"/>
      <c r="J772" s="10"/>
      <c r="K772" s="6"/>
      <c r="L772" s="10"/>
      <c r="M772" s="10"/>
      <c r="N772" s="10"/>
      <c r="O772" s="10"/>
      <c r="P772" s="10"/>
      <c r="Q772" s="10"/>
      <c r="R772" s="10"/>
      <c r="S772" s="10"/>
      <c r="T772" s="14"/>
      <c r="U772" s="6"/>
      <c r="V772" s="14"/>
      <c r="W772" s="6"/>
      <c r="X772" s="14"/>
      <c r="Y772" s="6"/>
      <c r="Z772" s="14"/>
      <c r="AA772" s="9"/>
      <c r="AB772" s="7"/>
      <c r="AC772" s="6"/>
      <c r="AD772" s="13"/>
      <c r="AE772" s="8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10"/>
      <c r="AW772" s="13"/>
      <c r="AY772" s="17"/>
      <c r="AZ772" s="12"/>
      <c r="BA772" s="12"/>
      <c r="BB772" s="12"/>
      <c r="BC772" s="12"/>
      <c r="BD772" s="12"/>
      <c r="BE772" s="12"/>
      <c r="BF772" s="18"/>
      <c r="BG772" s="18"/>
      <c r="BH772" s="18"/>
      <c r="BI772" s="15"/>
      <c r="BJ772" s="19"/>
      <c r="BK772" s="18"/>
      <c r="BL772" s="17"/>
      <c r="BM772" s="17"/>
      <c r="BN772" s="16"/>
    </row>
    <row r="773" spans="9:66" x14ac:dyDescent="0.2">
      <c r="I773" s="11"/>
      <c r="J773" s="10"/>
      <c r="K773" s="6"/>
      <c r="L773" s="10"/>
      <c r="M773" s="10"/>
      <c r="N773" s="10"/>
      <c r="O773" s="10"/>
      <c r="P773" s="10"/>
      <c r="Q773" s="10"/>
      <c r="R773" s="10"/>
      <c r="S773" s="10"/>
      <c r="T773" s="14"/>
      <c r="U773" s="6"/>
      <c r="V773" s="14"/>
      <c r="W773" s="6"/>
      <c r="X773" s="14"/>
      <c r="Y773" s="6"/>
      <c r="Z773" s="14"/>
      <c r="AA773" s="9"/>
      <c r="AB773" s="7"/>
      <c r="AC773" s="6"/>
      <c r="AD773" s="13"/>
      <c r="AE773" s="8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10"/>
      <c r="AW773" s="13"/>
      <c r="AY773" s="17"/>
      <c r="AZ773" s="12"/>
      <c r="BA773" s="12"/>
      <c r="BB773" s="12"/>
      <c r="BC773" s="12"/>
      <c r="BD773" s="12"/>
      <c r="BE773" s="12"/>
      <c r="BF773" s="18"/>
      <c r="BG773" s="18"/>
      <c r="BH773" s="18"/>
      <c r="BI773" s="15"/>
      <c r="BJ773" s="19"/>
      <c r="BK773" s="18"/>
      <c r="BL773" s="17"/>
      <c r="BM773" s="17"/>
      <c r="BN773" s="16"/>
    </row>
    <row r="774" spans="9:66" x14ac:dyDescent="0.2">
      <c r="I774" s="11"/>
      <c r="J774" s="10"/>
      <c r="K774" s="6"/>
      <c r="L774" s="10"/>
      <c r="M774" s="10"/>
      <c r="N774" s="10"/>
      <c r="O774" s="10"/>
      <c r="P774" s="10"/>
      <c r="Q774" s="10"/>
      <c r="R774" s="10"/>
      <c r="S774" s="10"/>
      <c r="T774" s="14"/>
      <c r="U774" s="6"/>
      <c r="V774" s="14"/>
      <c r="W774" s="6"/>
      <c r="X774" s="14"/>
      <c r="Y774" s="6"/>
      <c r="Z774" s="14"/>
      <c r="AA774" s="9"/>
      <c r="AB774" s="7"/>
      <c r="AC774" s="6"/>
      <c r="AD774" s="13"/>
      <c r="AE774" s="8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10"/>
      <c r="AW774" s="13"/>
      <c r="AY774" s="17"/>
      <c r="AZ774" s="12"/>
      <c r="BA774" s="12"/>
      <c r="BB774" s="12"/>
      <c r="BC774" s="12"/>
      <c r="BD774" s="12"/>
      <c r="BE774" s="12"/>
      <c r="BF774" s="18"/>
      <c r="BG774" s="18"/>
      <c r="BH774" s="18"/>
      <c r="BI774" s="15"/>
      <c r="BJ774" s="19"/>
      <c r="BK774" s="18"/>
      <c r="BL774" s="17"/>
      <c r="BM774" s="17"/>
      <c r="BN774" s="16"/>
    </row>
    <row r="775" spans="9:66" x14ac:dyDescent="0.2">
      <c r="I775" s="11"/>
      <c r="J775" s="10"/>
      <c r="K775" s="6"/>
      <c r="L775" s="10"/>
      <c r="M775" s="10"/>
      <c r="N775" s="10"/>
      <c r="O775" s="10"/>
      <c r="P775" s="10"/>
      <c r="Q775" s="10"/>
      <c r="R775" s="10"/>
      <c r="S775" s="10"/>
      <c r="T775" s="14"/>
      <c r="U775" s="6"/>
      <c r="V775" s="14"/>
      <c r="W775" s="6"/>
      <c r="X775" s="14"/>
      <c r="Y775" s="6"/>
      <c r="Z775" s="14"/>
      <c r="AA775" s="9"/>
      <c r="AB775" s="7"/>
      <c r="AC775" s="6"/>
      <c r="AD775" s="13"/>
      <c r="AE775" s="8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10"/>
      <c r="AW775" s="13"/>
      <c r="AY775" s="17"/>
      <c r="AZ775" s="12"/>
      <c r="BA775" s="12"/>
      <c r="BB775" s="12"/>
      <c r="BC775" s="12"/>
      <c r="BD775" s="12"/>
      <c r="BE775" s="12"/>
      <c r="BF775" s="18"/>
      <c r="BG775" s="18"/>
      <c r="BH775" s="18"/>
      <c r="BI775" s="15"/>
      <c r="BJ775" s="19"/>
      <c r="BK775" s="18"/>
      <c r="BL775" s="17"/>
      <c r="BM775" s="17"/>
      <c r="BN775" s="16"/>
    </row>
    <row r="776" spans="9:66" x14ac:dyDescent="0.2">
      <c r="I776" s="11"/>
      <c r="J776" s="10"/>
      <c r="K776" s="6"/>
      <c r="L776" s="10"/>
      <c r="M776" s="10"/>
      <c r="N776" s="10"/>
      <c r="O776" s="10"/>
      <c r="P776" s="10"/>
      <c r="Q776" s="10"/>
      <c r="R776" s="10"/>
      <c r="S776" s="10"/>
      <c r="T776" s="14"/>
      <c r="U776" s="6"/>
      <c r="V776" s="14"/>
      <c r="W776" s="6"/>
      <c r="X776" s="14"/>
      <c r="Y776" s="6"/>
      <c r="Z776" s="14"/>
      <c r="AA776" s="9"/>
      <c r="AB776" s="7"/>
      <c r="AC776" s="6"/>
      <c r="AD776" s="13"/>
      <c r="AE776" s="8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10"/>
      <c r="AW776" s="13"/>
      <c r="AY776" s="17"/>
      <c r="AZ776" s="12"/>
      <c r="BA776" s="12"/>
      <c r="BB776" s="12"/>
      <c r="BC776" s="12"/>
      <c r="BD776" s="12"/>
      <c r="BE776" s="12"/>
      <c r="BF776" s="18"/>
      <c r="BG776" s="18"/>
      <c r="BH776" s="18"/>
      <c r="BI776" s="15"/>
      <c r="BJ776" s="19"/>
      <c r="BK776" s="18"/>
      <c r="BL776" s="17"/>
      <c r="BM776" s="17"/>
      <c r="BN776" s="16"/>
    </row>
    <row r="777" spans="9:66" x14ac:dyDescent="0.2">
      <c r="I777" s="11"/>
      <c r="J777" s="10"/>
      <c r="K777" s="6"/>
      <c r="L777" s="10"/>
      <c r="M777" s="10"/>
      <c r="N777" s="10"/>
      <c r="O777" s="10"/>
      <c r="P777" s="10"/>
      <c r="Q777" s="10"/>
      <c r="R777" s="10"/>
      <c r="S777" s="10"/>
      <c r="T777" s="14"/>
      <c r="U777" s="6"/>
      <c r="V777" s="14"/>
      <c r="W777" s="6"/>
      <c r="X777" s="14"/>
      <c r="Y777" s="6"/>
      <c r="Z777" s="14"/>
      <c r="AA777" s="9"/>
      <c r="AB777" s="7"/>
      <c r="AC777" s="6"/>
      <c r="AD777" s="13"/>
      <c r="AE777" s="8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10"/>
      <c r="AW777" s="13"/>
      <c r="AY777" s="17"/>
      <c r="AZ777" s="12"/>
      <c r="BA777" s="12"/>
      <c r="BB777" s="12"/>
      <c r="BC777" s="12"/>
      <c r="BD777" s="12"/>
      <c r="BE777" s="12"/>
      <c r="BF777" s="18"/>
      <c r="BG777" s="18"/>
      <c r="BH777" s="18"/>
      <c r="BI777" s="15"/>
      <c r="BJ777" s="19"/>
      <c r="BK777" s="18"/>
      <c r="BL777" s="17"/>
      <c r="BM777" s="17"/>
      <c r="BN777" s="16"/>
    </row>
    <row r="778" spans="9:66" x14ac:dyDescent="0.2">
      <c r="I778" s="11"/>
      <c r="J778" s="10"/>
      <c r="K778" s="6"/>
      <c r="L778" s="10"/>
      <c r="M778" s="10"/>
      <c r="N778" s="10"/>
      <c r="O778" s="10"/>
      <c r="P778" s="10"/>
      <c r="Q778" s="10"/>
      <c r="R778" s="10"/>
      <c r="S778" s="10"/>
      <c r="T778" s="14"/>
      <c r="U778" s="6"/>
      <c r="V778" s="14"/>
      <c r="W778" s="6"/>
      <c r="X778" s="14"/>
      <c r="Y778" s="6"/>
      <c r="Z778" s="14"/>
      <c r="AA778" s="9"/>
      <c r="AB778" s="7"/>
      <c r="AC778" s="6"/>
      <c r="AD778" s="13"/>
      <c r="AE778" s="8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10"/>
      <c r="AW778" s="13"/>
      <c r="AY778" s="17"/>
      <c r="AZ778" s="12"/>
      <c r="BA778" s="12"/>
      <c r="BB778" s="12"/>
      <c r="BC778" s="12"/>
      <c r="BD778" s="12"/>
      <c r="BE778" s="12"/>
      <c r="BF778" s="18"/>
      <c r="BG778" s="18"/>
      <c r="BH778" s="18"/>
      <c r="BI778" s="15"/>
      <c r="BJ778" s="19"/>
      <c r="BK778" s="18"/>
      <c r="BL778" s="17"/>
      <c r="BM778" s="17"/>
      <c r="BN778" s="16"/>
    </row>
    <row r="779" spans="9:66" x14ac:dyDescent="0.2">
      <c r="I779" s="11"/>
      <c r="J779" s="10"/>
      <c r="K779" s="6"/>
      <c r="L779" s="10"/>
      <c r="M779" s="10"/>
      <c r="N779" s="10"/>
      <c r="O779" s="10"/>
      <c r="P779" s="10"/>
      <c r="Q779" s="10"/>
      <c r="R779" s="10"/>
      <c r="S779" s="10"/>
      <c r="T779" s="14"/>
      <c r="U779" s="6"/>
      <c r="V779" s="14"/>
      <c r="W779" s="6"/>
      <c r="X779" s="14"/>
      <c r="Y779" s="6"/>
      <c r="Z779" s="14"/>
      <c r="AA779" s="9"/>
      <c r="AB779" s="7"/>
      <c r="AC779" s="6"/>
      <c r="AD779" s="13"/>
      <c r="AE779" s="8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10"/>
      <c r="AW779" s="13"/>
      <c r="AY779" s="17"/>
      <c r="AZ779" s="12"/>
      <c r="BA779" s="12"/>
      <c r="BB779" s="12"/>
      <c r="BC779" s="12"/>
      <c r="BD779" s="12"/>
      <c r="BE779" s="12"/>
      <c r="BF779" s="18"/>
      <c r="BG779" s="18"/>
      <c r="BH779" s="18"/>
      <c r="BI779" s="15"/>
      <c r="BJ779" s="19"/>
      <c r="BK779" s="18"/>
      <c r="BL779" s="17"/>
      <c r="BM779" s="17"/>
      <c r="BN779" s="16"/>
    </row>
    <row r="780" spans="9:66" x14ac:dyDescent="0.2">
      <c r="I780" s="11"/>
      <c r="J780" s="10"/>
      <c r="K780" s="6"/>
      <c r="L780" s="10"/>
      <c r="M780" s="10"/>
      <c r="N780" s="10"/>
      <c r="O780" s="10"/>
      <c r="P780" s="10"/>
      <c r="Q780" s="10"/>
      <c r="R780" s="10"/>
      <c r="S780" s="10"/>
      <c r="T780" s="14"/>
      <c r="U780" s="6"/>
      <c r="V780" s="14"/>
      <c r="W780" s="6"/>
      <c r="X780" s="14"/>
      <c r="Y780" s="6"/>
      <c r="Z780" s="14"/>
      <c r="AA780" s="9"/>
      <c r="AB780" s="7"/>
      <c r="AC780" s="6"/>
      <c r="AD780" s="13"/>
      <c r="AE780" s="8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10"/>
      <c r="AW780" s="13"/>
      <c r="AY780" s="17"/>
      <c r="AZ780" s="12"/>
      <c r="BA780" s="12"/>
      <c r="BB780" s="12"/>
      <c r="BC780" s="12"/>
      <c r="BD780" s="12"/>
      <c r="BE780" s="12"/>
      <c r="BF780" s="18"/>
      <c r="BG780" s="18"/>
      <c r="BH780" s="18"/>
      <c r="BI780" s="15"/>
      <c r="BJ780" s="19"/>
      <c r="BK780" s="18"/>
      <c r="BL780" s="17"/>
      <c r="BM780" s="17"/>
      <c r="BN780" s="16"/>
    </row>
    <row r="781" spans="9:66" x14ac:dyDescent="0.2">
      <c r="I781" s="11"/>
      <c r="J781" s="10"/>
      <c r="K781" s="6"/>
      <c r="L781" s="10"/>
      <c r="M781" s="10"/>
      <c r="N781" s="10"/>
      <c r="O781" s="10"/>
      <c r="P781" s="10"/>
      <c r="Q781" s="10"/>
      <c r="R781" s="10"/>
      <c r="S781" s="10"/>
      <c r="T781" s="14"/>
      <c r="U781" s="6"/>
      <c r="V781" s="14"/>
      <c r="W781" s="6"/>
      <c r="X781" s="14"/>
      <c r="Y781" s="6"/>
      <c r="Z781" s="14"/>
      <c r="AA781" s="9"/>
      <c r="AB781" s="7"/>
      <c r="AC781" s="6"/>
      <c r="AD781" s="13"/>
      <c r="AE781" s="8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10"/>
      <c r="AW781" s="13"/>
      <c r="AY781" s="17"/>
      <c r="AZ781" s="12"/>
      <c r="BA781" s="12"/>
      <c r="BB781" s="12"/>
      <c r="BC781" s="12"/>
      <c r="BD781" s="12"/>
      <c r="BE781" s="12"/>
      <c r="BF781" s="18"/>
      <c r="BG781" s="18"/>
      <c r="BH781" s="18"/>
      <c r="BI781" s="15"/>
      <c r="BJ781" s="19"/>
      <c r="BK781" s="18"/>
      <c r="BL781" s="17"/>
      <c r="BM781" s="17"/>
      <c r="BN781" s="16"/>
    </row>
    <row r="782" spans="9:66" x14ac:dyDescent="0.2">
      <c r="I782" s="11"/>
      <c r="J782" s="10"/>
      <c r="K782" s="6"/>
      <c r="L782" s="10"/>
      <c r="M782" s="10"/>
      <c r="N782" s="10"/>
      <c r="O782" s="10"/>
      <c r="P782" s="10"/>
      <c r="Q782" s="10"/>
      <c r="R782" s="10"/>
      <c r="S782" s="10"/>
      <c r="T782" s="14"/>
      <c r="U782" s="6"/>
      <c r="V782" s="14"/>
      <c r="W782" s="6"/>
      <c r="X782" s="14"/>
      <c r="Y782" s="6"/>
      <c r="Z782" s="14"/>
      <c r="AA782" s="9"/>
      <c r="AB782" s="7"/>
      <c r="AC782" s="6"/>
      <c r="AD782" s="13"/>
      <c r="AE782" s="8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10"/>
      <c r="AW782" s="13"/>
      <c r="AY782" s="17"/>
      <c r="AZ782" s="12"/>
      <c r="BA782" s="12"/>
      <c r="BB782" s="12"/>
      <c r="BC782" s="12"/>
      <c r="BD782" s="12"/>
      <c r="BE782" s="12"/>
      <c r="BF782" s="18"/>
      <c r="BG782" s="18"/>
      <c r="BH782" s="18"/>
      <c r="BI782" s="15"/>
      <c r="BJ782" s="19"/>
      <c r="BK782" s="18"/>
      <c r="BL782" s="17"/>
      <c r="BM782" s="17"/>
      <c r="BN782" s="16"/>
    </row>
    <row r="783" spans="9:66" x14ac:dyDescent="0.2">
      <c r="I783" s="11"/>
      <c r="J783" s="10"/>
      <c r="K783" s="6"/>
      <c r="L783" s="10"/>
      <c r="M783" s="10"/>
      <c r="N783" s="10"/>
      <c r="O783" s="10"/>
      <c r="P783" s="10"/>
      <c r="Q783" s="10"/>
      <c r="R783" s="10"/>
      <c r="S783" s="10"/>
      <c r="T783" s="14"/>
      <c r="U783" s="6"/>
      <c r="V783" s="14"/>
      <c r="W783" s="6"/>
      <c r="X783" s="14"/>
      <c r="Y783" s="6"/>
      <c r="Z783" s="14"/>
      <c r="AA783" s="9"/>
      <c r="AB783" s="7"/>
      <c r="AC783" s="6"/>
      <c r="AD783" s="13"/>
      <c r="AE783" s="8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10"/>
      <c r="AW783" s="13"/>
      <c r="AY783" s="17"/>
      <c r="AZ783" s="12"/>
      <c r="BA783" s="12"/>
      <c r="BB783" s="12"/>
      <c r="BC783" s="12"/>
      <c r="BD783" s="12"/>
      <c r="BE783" s="12"/>
      <c r="BF783" s="18"/>
      <c r="BG783" s="18"/>
      <c r="BH783" s="18"/>
      <c r="BI783" s="15"/>
      <c r="BJ783" s="19"/>
      <c r="BK783" s="18"/>
      <c r="BL783" s="17"/>
      <c r="BM783" s="17"/>
      <c r="BN783" s="16"/>
    </row>
    <row r="784" spans="9:66" x14ac:dyDescent="0.2">
      <c r="I784" s="11"/>
      <c r="J784" s="10"/>
      <c r="K784" s="6"/>
      <c r="L784" s="10"/>
      <c r="M784" s="10"/>
      <c r="N784" s="10"/>
      <c r="O784" s="10"/>
      <c r="P784" s="10"/>
      <c r="Q784" s="10"/>
      <c r="R784" s="10"/>
      <c r="S784" s="10"/>
      <c r="T784" s="14"/>
      <c r="U784" s="6"/>
      <c r="V784" s="14"/>
      <c r="W784" s="6"/>
      <c r="X784" s="14"/>
      <c r="Y784" s="6"/>
      <c r="Z784" s="14"/>
      <c r="AA784" s="9"/>
      <c r="AB784" s="7"/>
      <c r="AC784" s="6"/>
      <c r="AD784" s="13"/>
      <c r="AE784" s="8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10"/>
      <c r="AW784" s="13"/>
      <c r="AY784" s="17"/>
      <c r="AZ784" s="12"/>
      <c r="BA784" s="12"/>
      <c r="BB784" s="12"/>
      <c r="BC784" s="12"/>
      <c r="BD784" s="12"/>
      <c r="BE784" s="12"/>
      <c r="BF784" s="18"/>
      <c r="BG784" s="18"/>
      <c r="BH784" s="18"/>
      <c r="BI784" s="15"/>
      <c r="BJ784" s="19"/>
      <c r="BK784" s="18"/>
      <c r="BL784" s="17"/>
      <c r="BM784" s="17"/>
      <c r="BN784" s="16"/>
    </row>
    <row r="785" spans="9:66" x14ac:dyDescent="0.2">
      <c r="I785" s="11"/>
      <c r="J785" s="10"/>
      <c r="K785" s="6"/>
      <c r="L785" s="10"/>
      <c r="M785" s="10"/>
      <c r="N785" s="10"/>
      <c r="O785" s="10"/>
      <c r="P785" s="10"/>
      <c r="Q785" s="10"/>
      <c r="R785" s="10"/>
      <c r="S785" s="10"/>
      <c r="T785" s="14"/>
      <c r="U785" s="6"/>
      <c r="V785" s="14"/>
      <c r="W785" s="6"/>
      <c r="X785" s="14"/>
      <c r="Y785" s="6"/>
      <c r="Z785" s="14"/>
      <c r="AA785" s="9"/>
      <c r="AB785" s="7"/>
      <c r="AC785" s="6"/>
      <c r="AD785" s="13"/>
      <c r="AE785" s="8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10"/>
      <c r="AW785" s="13"/>
      <c r="AY785" s="17"/>
      <c r="AZ785" s="12"/>
      <c r="BA785" s="12"/>
      <c r="BB785" s="12"/>
      <c r="BC785" s="12"/>
      <c r="BD785" s="12"/>
      <c r="BE785" s="12"/>
      <c r="BF785" s="18"/>
      <c r="BG785" s="18"/>
      <c r="BH785" s="18"/>
      <c r="BI785" s="15"/>
      <c r="BJ785" s="19"/>
      <c r="BK785" s="18"/>
      <c r="BL785" s="17"/>
      <c r="BM785" s="17"/>
      <c r="BN785" s="16"/>
    </row>
    <row r="786" spans="9:66" x14ac:dyDescent="0.2">
      <c r="I786" s="11"/>
      <c r="J786" s="10"/>
      <c r="K786" s="6"/>
      <c r="L786" s="10"/>
      <c r="M786" s="10"/>
      <c r="N786" s="10"/>
      <c r="O786" s="10"/>
      <c r="P786" s="10"/>
      <c r="Q786" s="10"/>
      <c r="R786" s="10"/>
      <c r="S786" s="10"/>
      <c r="T786" s="14"/>
      <c r="U786" s="6"/>
      <c r="V786" s="14"/>
      <c r="W786" s="6"/>
      <c r="X786" s="14"/>
      <c r="Y786" s="6"/>
      <c r="Z786" s="14"/>
      <c r="AA786" s="9"/>
      <c r="AB786" s="7"/>
      <c r="AC786" s="6"/>
      <c r="AD786" s="13"/>
      <c r="AE786" s="8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10"/>
      <c r="AW786" s="13"/>
      <c r="AY786" s="17"/>
      <c r="AZ786" s="12"/>
      <c r="BA786" s="12"/>
      <c r="BB786" s="12"/>
      <c r="BC786" s="12"/>
      <c r="BD786" s="12"/>
      <c r="BE786" s="12"/>
      <c r="BF786" s="18"/>
      <c r="BG786" s="18"/>
      <c r="BH786" s="18"/>
      <c r="BI786" s="15"/>
      <c r="BJ786" s="19"/>
      <c r="BK786" s="18"/>
      <c r="BL786" s="17"/>
      <c r="BM786" s="17"/>
      <c r="BN786" s="16"/>
    </row>
    <row r="787" spans="9:66" x14ac:dyDescent="0.2">
      <c r="I787" s="11"/>
      <c r="J787" s="10"/>
      <c r="K787" s="6"/>
      <c r="L787" s="10"/>
      <c r="M787" s="10"/>
      <c r="N787" s="10"/>
      <c r="O787" s="10"/>
      <c r="P787" s="10"/>
      <c r="Q787" s="10"/>
      <c r="R787" s="10"/>
      <c r="S787" s="10"/>
      <c r="T787" s="14"/>
      <c r="U787" s="6"/>
      <c r="V787" s="14"/>
      <c r="W787" s="6"/>
      <c r="X787" s="14"/>
      <c r="Y787" s="6"/>
      <c r="Z787" s="14"/>
      <c r="AA787" s="9"/>
      <c r="AB787" s="7"/>
      <c r="AC787" s="6"/>
      <c r="AD787" s="13"/>
      <c r="AE787" s="8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10"/>
      <c r="AW787" s="13"/>
      <c r="AY787" s="17"/>
      <c r="AZ787" s="12"/>
      <c r="BA787" s="12"/>
      <c r="BB787" s="12"/>
      <c r="BC787" s="12"/>
      <c r="BD787" s="12"/>
      <c r="BE787" s="12"/>
      <c r="BF787" s="18"/>
      <c r="BG787" s="18"/>
      <c r="BH787" s="18"/>
      <c r="BI787" s="15"/>
      <c r="BJ787" s="19"/>
      <c r="BK787" s="18"/>
      <c r="BL787" s="17"/>
      <c r="BM787" s="17"/>
      <c r="BN787" s="16"/>
    </row>
    <row r="788" spans="9:66" x14ac:dyDescent="0.2">
      <c r="I788" s="11"/>
      <c r="J788" s="10"/>
      <c r="K788" s="6"/>
      <c r="L788" s="10"/>
      <c r="M788" s="10"/>
      <c r="N788" s="10"/>
      <c r="O788" s="10"/>
      <c r="P788" s="10"/>
      <c r="Q788" s="10"/>
      <c r="R788" s="10"/>
      <c r="S788" s="10"/>
      <c r="T788" s="14"/>
      <c r="U788" s="6"/>
      <c r="V788" s="14"/>
      <c r="W788" s="6"/>
      <c r="X788" s="14"/>
      <c r="Y788" s="6"/>
      <c r="Z788" s="14"/>
      <c r="AA788" s="9"/>
      <c r="AB788" s="7"/>
      <c r="AC788" s="6"/>
      <c r="AD788" s="13"/>
      <c r="AE788" s="8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10"/>
      <c r="AW788" s="13"/>
      <c r="AY788" s="17"/>
      <c r="AZ788" s="12"/>
      <c r="BA788" s="12"/>
      <c r="BB788" s="12"/>
      <c r="BC788" s="12"/>
      <c r="BD788" s="12"/>
      <c r="BE788" s="12"/>
      <c r="BF788" s="18"/>
      <c r="BG788" s="18"/>
      <c r="BH788" s="18"/>
      <c r="BI788" s="15"/>
      <c r="BJ788" s="19"/>
      <c r="BK788" s="18"/>
      <c r="BL788" s="17"/>
      <c r="BM788" s="17"/>
      <c r="BN788" s="16"/>
    </row>
    <row r="789" spans="9:66" x14ac:dyDescent="0.2">
      <c r="I789" s="11"/>
      <c r="J789" s="10"/>
      <c r="K789" s="6"/>
      <c r="L789" s="10"/>
      <c r="M789" s="10"/>
      <c r="N789" s="10"/>
      <c r="O789" s="10"/>
      <c r="P789" s="10"/>
      <c r="Q789" s="10"/>
      <c r="R789" s="10"/>
      <c r="S789" s="10"/>
      <c r="T789" s="14"/>
      <c r="U789" s="6"/>
      <c r="V789" s="14"/>
      <c r="W789" s="6"/>
      <c r="X789" s="14"/>
      <c r="Y789" s="6"/>
      <c r="Z789" s="14"/>
      <c r="AA789" s="9"/>
      <c r="AB789" s="7"/>
      <c r="AC789" s="6"/>
      <c r="AD789" s="13"/>
      <c r="AE789" s="8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10"/>
      <c r="AW789" s="13"/>
      <c r="AY789" s="17"/>
      <c r="AZ789" s="12"/>
      <c r="BA789" s="12"/>
      <c r="BB789" s="12"/>
      <c r="BC789" s="12"/>
      <c r="BD789" s="12"/>
      <c r="BE789" s="12"/>
      <c r="BF789" s="18"/>
      <c r="BG789" s="18"/>
      <c r="BH789" s="18"/>
      <c r="BI789" s="15"/>
      <c r="BJ789" s="19"/>
      <c r="BK789" s="18"/>
      <c r="BL789" s="17"/>
      <c r="BM789" s="17"/>
      <c r="BN789" s="16"/>
    </row>
    <row r="790" spans="9:66" x14ac:dyDescent="0.2">
      <c r="I790" s="11"/>
      <c r="J790" s="10"/>
      <c r="K790" s="6"/>
      <c r="L790" s="10"/>
      <c r="M790" s="10"/>
      <c r="N790" s="10"/>
      <c r="O790" s="10"/>
      <c r="P790" s="10"/>
      <c r="Q790" s="10"/>
      <c r="R790" s="10"/>
      <c r="S790" s="10"/>
      <c r="T790" s="14"/>
      <c r="U790" s="6"/>
      <c r="V790" s="14"/>
      <c r="W790" s="6"/>
      <c r="X790" s="14"/>
      <c r="Y790" s="6"/>
      <c r="Z790" s="14"/>
      <c r="AA790" s="9"/>
      <c r="AB790" s="7"/>
      <c r="AC790" s="6"/>
      <c r="AD790" s="13"/>
      <c r="AE790" s="8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10"/>
      <c r="AW790" s="13"/>
      <c r="AY790" s="17"/>
      <c r="AZ790" s="12"/>
      <c r="BA790" s="12"/>
      <c r="BB790" s="12"/>
      <c r="BC790" s="12"/>
      <c r="BD790" s="12"/>
      <c r="BE790" s="12"/>
      <c r="BF790" s="18"/>
      <c r="BG790" s="18"/>
      <c r="BH790" s="18"/>
      <c r="BI790" s="15"/>
      <c r="BJ790" s="19"/>
      <c r="BK790" s="18"/>
      <c r="BL790" s="17"/>
      <c r="BM790" s="17"/>
      <c r="BN790" s="16"/>
    </row>
    <row r="791" spans="9:66" x14ac:dyDescent="0.2">
      <c r="I791" s="11"/>
      <c r="J791" s="10"/>
      <c r="K791" s="6"/>
      <c r="L791" s="10"/>
      <c r="M791" s="10"/>
      <c r="N791" s="10"/>
      <c r="O791" s="10"/>
      <c r="P791" s="10"/>
      <c r="Q791" s="10"/>
      <c r="R791" s="10"/>
      <c r="S791" s="10"/>
      <c r="T791" s="14"/>
      <c r="U791" s="6"/>
      <c r="V791" s="14"/>
      <c r="W791" s="6"/>
      <c r="X791" s="14"/>
      <c r="Y791" s="6"/>
      <c r="Z791" s="14"/>
      <c r="AA791" s="9"/>
      <c r="AB791" s="7"/>
      <c r="AC791" s="6"/>
      <c r="AD791" s="13"/>
      <c r="AE791" s="8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10"/>
      <c r="AW791" s="13"/>
      <c r="AY791" s="17"/>
      <c r="AZ791" s="12"/>
      <c r="BA791" s="12"/>
      <c r="BB791" s="12"/>
      <c r="BC791" s="12"/>
      <c r="BD791" s="12"/>
      <c r="BE791" s="12"/>
      <c r="BF791" s="18"/>
      <c r="BG791" s="18"/>
      <c r="BH791" s="18"/>
      <c r="BI791" s="15"/>
      <c r="BJ791" s="19"/>
      <c r="BK791" s="18"/>
      <c r="BL791" s="17"/>
      <c r="BM791" s="17"/>
      <c r="BN791" s="16"/>
    </row>
    <row r="792" spans="9:66" x14ac:dyDescent="0.2">
      <c r="I792" s="11"/>
      <c r="J792" s="10"/>
      <c r="K792" s="6"/>
      <c r="L792" s="10"/>
      <c r="M792" s="10"/>
      <c r="N792" s="10"/>
      <c r="O792" s="10"/>
      <c r="P792" s="10"/>
      <c r="Q792" s="10"/>
      <c r="R792" s="10"/>
      <c r="S792" s="10"/>
      <c r="T792" s="14"/>
      <c r="U792" s="6"/>
      <c r="V792" s="14"/>
      <c r="W792" s="6"/>
      <c r="X792" s="14"/>
      <c r="Y792" s="6"/>
      <c r="Z792" s="14"/>
      <c r="AA792" s="9"/>
      <c r="AB792" s="7"/>
      <c r="AC792" s="6"/>
      <c r="AD792" s="13"/>
      <c r="AE792" s="8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10"/>
      <c r="AW792" s="13"/>
      <c r="AY792" s="17"/>
      <c r="AZ792" s="12"/>
      <c r="BA792" s="12"/>
      <c r="BB792" s="12"/>
      <c r="BC792" s="12"/>
      <c r="BD792" s="12"/>
      <c r="BE792" s="12"/>
      <c r="BF792" s="18"/>
      <c r="BG792" s="18"/>
      <c r="BH792" s="18"/>
      <c r="BI792" s="15"/>
      <c r="BJ792" s="19"/>
      <c r="BK792" s="18"/>
      <c r="BL792" s="17"/>
      <c r="BM792" s="17"/>
      <c r="BN792" s="16"/>
    </row>
    <row r="793" spans="9:66" x14ac:dyDescent="0.2">
      <c r="I793" s="11"/>
      <c r="J793" s="10"/>
      <c r="K793" s="6"/>
      <c r="L793" s="10"/>
      <c r="M793" s="10"/>
      <c r="N793" s="10"/>
      <c r="O793" s="10"/>
      <c r="P793" s="10"/>
      <c r="Q793" s="10"/>
      <c r="R793" s="10"/>
      <c r="S793" s="10"/>
      <c r="T793" s="14"/>
      <c r="U793" s="6"/>
      <c r="V793" s="14"/>
      <c r="W793" s="6"/>
      <c r="X793" s="14"/>
      <c r="Y793" s="6"/>
      <c r="Z793" s="14"/>
      <c r="AA793" s="9"/>
      <c r="AB793" s="7"/>
      <c r="AC793" s="6"/>
      <c r="AD793" s="13"/>
      <c r="AE793" s="8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10"/>
      <c r="AW793" s="13"/>
      <c r="AY793" s="17"/>
      <c r="AZ793" s="12"/>
      <c r="BA793" s="12"/>
      <c r="BB793" s="12"/>
      <c r="BC793" s="12"/>
      <c r="BD793" s="12"/>
      <c r="BE793" s="12"/>
      <c r="BF793" s="18"/>
      <c r="BG793" s="18"/>
      <c r="BH793" s="18"/>
      <c r="BI793" s="15"/>
      <c r="BJ793" s="19"/>
      <c r="BK793" s="18"/>
      <c r="BL793" s="17"/>
      <c r="BM793" s="17"/>
      <c r="BN793" s="16"/>
    </row>
    <row r="794" spans="9:66" x14ac:dyDescent="0.2">
      <c r="I794" s="11"/>
      <c r="J794" s="10"/>
      <c r="K794" s="6"/>
      <c r="L794" s="10"/>
      <c r="M794" s="10"/>
      <c r="N794" s="10"/>
      <c r="O794" s="10"/>
      <c r="P794" s="10"/>
      <c r="Q794" s="10"/>
      <c r="R794" s="10"/>
      <c r="S794" s="10"/>
      <c r="T794" s="14"/>
      <c r="U794" s="6"/>
      <c r="V794" s="14"/>
      <c r="W794" s="6"/>
      <c r="X794" s="14"/>
      <c r="Y794" s="6"/>
      <c r="Z794" s="14"/>
      <c r="AA794" s="9"/>
      <c r="AB794" s="7"/>
      <c r="AC794" s="6"/>
      <c r="AD794" s="13"/>
      <c r="AE794" s="8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10"/>
      <c r="AW794" s="13"/>
      <c r="AY794" s="17"/>
      <c r="AZ794" s="12"/>
      <c r="BA794" s="12"/>
      <c r="BB794" s="12"/>
      <c r="BC794" s="12"/>
      <c r="BD794" s="12"/>
      <c r="BE794" s="12"/>
      <c r="BF794" s="18"/>
      <c r="BG794" s="18"/>
      <c r="BH794" s="18"/>
      <c r="BI794" s="15"/>
      <c r="BJ794" s="19"/>
      <c r="BK794" s="18"/>
      <c r="BL794" s="17"/>
      <c r="BM794" s="17"/>
      <c r="BN794" s="16"/>
    </row>
    <row r="795" spans="9:66" x14ac:dyDescent="0.2">
      <c r="I795" s="11"/>
      <c r="J795" s="10"/>
      <c r="K795" s="6"/>
      <c r="L795" s="10"/>
      <c r="M795" s="10"/>
      <c r="N795" s="10"/>
      <c r="O795" s="10"/>
      <c r="P795" s="10"/>
      <c r="Q795" s="10"/>
      <c r="R795" s="10"/>
      <c r="S795" s="10"/>
      <c r="T795" s="14"/>
      <c r="U795" s="6"/>
      <c r="V795" s="14"/>
      <c r="W795" s="6"/>
      <c r="X795" s="14"/>
      <c r="Y795" s="6"/>
      <c r="Z795" s="14"/>
      <c r="AA795" s="9"/>
      <c r="AB795" s="7"/>
      <c r="AC795" s="6"/>
      <c r="AD795" s="13"/>
      <c r="AE795" s="8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10"/>
      <c r="AW795" s="13"/>
      <c r="AY795" s="17"/>
      <c r="AZ795" s="12"/>
      <c r="BA795" s="12"/>
      <c r="BB795" s="12"/>
      <c r="BC795" s="12"/>
      <c r="BD795" s="12"/>
      <c r="BE795" s="12"/>
      <c r="BF795" s="18"/>
      <c r="BG795" s="18"/>
      <c r="BH795" s="18"/>
      <c r="BI795" s="15"/>
      <c r="BJ795" s="19"/>
      <c r="BK795" s="18"/>
      <c r="BL795" s="17"/>
      <c r="BM795" s="17"/>
      <c r="BN795" s="16"/>
    </row>
    <row r="796" spans="9:66" x14ac:dyDescent="0.2">
      <c r="I796" s="11"/>
      <c r="J796" s="10"/>
      <c r="K796" s="6"/>
      <c r="L796" s="10"/>
      <c r="M796" s="10"/>
      <c r="N796" s="10"/>
      <c r="O796" s="10"/>
      <c r="P796" s="10"/>
      <c r="Q796" s="10"/>
      <c r="R796" s="10"/>
      <c r="S796" s="10"/>
      <c r="T796" s="14"/>
      <c r="U796" s="6"/>
      <c r="V796" s="14"/>
      <c r="W796" s="6"/>
      <c r="X796" s="14"/>
      <c r="Y796" s="6"/>
      <c r="Z796" s="14"/>
      <c r="AA796" s="9"/>
      <c r="AB796" s="7"/>
      <c r="AC796" s="6"/>
      <c r="AD796" s="13"/>
      <c r="AE796" s="8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10"/>
      <c r="AW796" s="13"/>
      <c r="AY796" s="17"/>
      <c r="AZ796" s="12"/>
      <c r="BA796" s="12"/>
      <c r="BB796" s="12"/>
      <c r="BC796" s="12"/>
      <c r="BD796" s="12"/>
      <c r="BE796" s="12"/>
      <c r="BF796" s="18"/>
      <c r="BG796" s="18"/>
      <c r="BH796" s="18"/>
      <c r="BI796" s="15"/>
      <c r="BJ796" s="19"/>
      <c r="BK796" s="18"/>
      <c r="BL796" s="17"/>
      <c r="BM796" s="17"/>
      <c r="BN796" s="16"/>
    </row>
    <row r="797" spans="9:66" x14ac:dyDescent="0.2">
      <c r="I797" s="11"/>
      <c r="J797" s="10"/>
      <c r="K797" s="6"/>
      <c r="L797" s="10"/>
      <c r="M797" s="10"/>
      <c r="N797" s="10"/>
      <c r="O797" s="10"/>
      <c r="P797" s="10"/>
      <c r="Q797" s="10"/>
      <c r="R797" s="10"/>
      <c r="S797" s="10"/>
      <c r="T797" s="14"/>
      <c r="U797" s="6"/>
      <c r="V797" s="14"/>
      <c r="W797" s="6"/>
      <c r="X797" s="14"/>
      <c r="Y797" s="6"/>
      <c r="Z797" s="14"/>
      <c r="AA797" s="9"/>
      <c r="AB797" s="7"/>
      <c r="AC797" s="6"/>
      <c r="AD797" s="13"/>
      <c r="AE797" s="8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10"/>
      <c r="AW797" s="13"/>
      <c r="AY797" s="17"/>
      <c r="AZ797" s="12"/>
      <c r="BA797" s="12"/>
      <c r="BB797" s="12"/>
      <c r="BC797" s="12"/>
      <c r="BD797" s="12"/>
      <c r="BE797" s="12"/>
      <c r="BF797" s="18"/>
      <c r="BG797" s="18"/>
      <c r="BH797" s="18"/>
      <c r="BI797" s="15"/>
      <c r="BJ797" s="19"/>
      <c r="BK797" s="18"/>
      <c r="BL797" s="17"/>
      <c r="BM797" s="17"/>
      <c r="BN797" s="16"/>
    </row>
    <row r="798" spans="9:66" x14ac:dyDescent="0.2">
      <c r="I798" s="11"/>
      <c r="J798" s="10"/>
      <c r="K798" s="6"/>
      <c r="L798" s="10"/>
      <c r="M798" s="10"/>
      <c r="N798" s="10"/>
      <c r="O798" s="10"/>
      <c r="P798" s="10"/>
      <c r="Q798" s="10"/>
      <c r="R798" s="10"/>
      <c r="S798" s="10"/>
      <c r="T798" s="14"/>
      <c r="U798" s="6"/>
      <c r="V798" s="14"/>
      <c r="W798" s="6"/>
      <c r="X798" s="14"/>
      <c r="Y798" s="6"/>
      <c r="Z798" s="14"/>
      <c r="AA798" s="9"/>
      <c r="AB798" s="7"/>
      <c r="AC798" s="6"/>
      <c r="AD798" s="13"/>
      <c r="AE798" s="8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10"/>
      <c r="AW798" s="13"/>
      <c r="AY798" s="17"/>
      <c r="AZ798" s="12"/>
      <c r="BA798" s="12"/>
      <c r="BB798" s="12"/>
      <c r="BC798" s="12"/>
      <c r="BD798" s="12"/>
      <c r="BE798" s="12"/>
      <c r="BF798" s="18"/>
      <c r="BG798" s="18"/>
      <c r="BH798" s="18"/>
      <c r="BI798" s="15"/>
      <c r="BJ798" s="19"/>
      <c r="BK798" s="18"/>
      <c r="BL798" s="17"/>
      <c r="BM798" s="17"/>
      <c r="BN798" s="16"/>
    </row>
    <row r="799" spans="9:66" x14ac:dyDescent="0.2">
      <c r="I799" s="11"/>
      <c r="J799" s="10"/>
      <c r="K799" s="6"/>
      <c r="L799" s="10"/>
      <c r="M799" s="10"/>
      <c r="N799" s="10"/>
      <c r="O799" s="10"/>
      <c r="P799" s="10"/>
      <c r="Q799" s="10"/>
      <c r="R799" s="10"/>
      <c r="S799" s="10"/>
      <c r="T799" s="14"/>
      <c r="U799" s="6"/>
      <c r="V799" s="14"/>
      <c r="W799" s="6"/>
      <c r="X799" s="14"/>
      <c r="Y799" s="6"/>
      <c r="Z799" s="14"/>
      <c r="AA799" s="9"/>
      <c r="AB799" s="7"/>
      <c r="AC799" s="6"/>
      <c r="AD799" s="13"/>
      <c r="AE799" s="8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10"/>
      <c r="AW799" s="13"/>
      <c r="AY799" s="17"/>
      <c r="AZ799" s="12"/>
      <c r="BA799" s="12"/>
      <c r="BB799" s="12"/>
      <c r="BC799" s="12"/>
      <c r="BD799" s="12"/>
      <c r="BE799" s="12"/>
      <c r="BF799" s="18"/>
      <c r="BG799" s="18"/>
      <c r="BH799" s="18"/>
      <c r="BI799" s="15"/>
      <c r="BJ799" s="19"/>
      <c r="BK799" s="18"/>
      <c r="BL799" s="17"/>
      <c r="BM799" s="17"/>
      <c r="BN799" s="16"/>
    </row>
    <row r="800" spans="9:66" x14ac:dyDescent="0.2">
      <c r="I800" s="11"/>
      <c r="J800" s="10"/>
      <c r="K800" s="6"/>
      <c r="L800" s="10"/>
      <c r="M800" s="10"/>
      <c r="N800" s="10"/>
      <c r="O800" s="10"/>
      <c r="P800" s="10"/>
      <c r="Q800" s="10"/>
      <c r="R800" s="10"/>
      <c r="S800" s="10"/>
      <c r="T800" s="14"/>
      <c r="U800" s="6"/>
      <c r="V800" s="14"/>
      <c r="W800" s="6"/>
      <c r="X800" s="14"/>
      <c r="Y800" s="6"/>
      <c r="Z800" s="14"/>
      <c r="AA800" s="9"/>
      <c r="AB800" s="7"/>
      <c r="AC800" s="6"/>
      <c r="AD800" s="13"/>
      <c r="AE800" s="8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10"/>
      <c r="AW800" s="13"/>
      <c r="AY800" s="17"/>
      <c r="AZ800" s="12"/>
      <c r="BA800" s="12"/>
      <c r="BB800" s="12"/>
      <c r="BC800" s="12"/>
      <c r="BD800" s="12"/>
      <c r="BE800" s="12"/>
      <c r="BF800" s="18"/>
      <c r="BG800" s="18"/>
      <c r="BH800" s="18"/>
      <c r="BI800" s="15"/>
      <c r="BJ800" s="19"/>
      <c r="BK800" s="18"/>
      <c r="BL800" s="17"/>
      <c r="BM800" s="17"/>
      <c r="BN800" s="16"/>
    </row>
    <row r="801" spans="9:66" x14ac:dyDescent="0.2">
      <c r="I801" s="11"/>
      <c r="J801" s="10"/>
      <c r="K801" s="6"/>
      <c r="L801" s="10"/>
      <c r="M801" s="10"/>
      <c r="N801" s="10"/>
      <c r="O801" s="10"/>
      <c r="P801" s="10"/>
      <c r="Q801" s="10"/>
      <c r="R801" s="10"/>
      <c r="S801" s="10"/>
      <c r="T801" s="14"/>
      <c r="U801" s="6"/>
      <c r="V801" s="14"/>
      <c r="W801" s="6"/>
      <c r="X801" s="14"/>
      <c r="Y801" s="6"/>
      <c r="Z801" s="14"/>
      <c r="AA801" s="9"/>
      <c r="AB801" s="7"/>
      <c r="AC801" s="6"/>
      <c r="AD801" s="13"/>
      <c r="AE801" s="8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10"/>
      <c r="AW801" s="13"/>
      <c r="AY801" s="17"/>
      <c r="AZ801" s="12"/>
      <c r="BA801" s="12"/>
      <c r="BB801" s="12"/>
      <c r="BC801" s="12"/>
      <c r="BD801" s="12"/>
      <c r="BE801" s="12"/>
      <c r="BF801" s="18"/>
      <c r="BG801" s="18"/>
      <c r="BH801" s="18"/>
      <c r="BI801" s="15"/>
      <c r="BJ801" s="19"/>
      <c r="BK801" s="18"/>
      <c r="BL801" s="17"/>
      <c r="BM801" s="17"/>
      <c r="BN801" s="16"/>
    </row>
    <row r="802" spans="9:66" x14ac:dyDescent="0.2">
      <c r="I802" s="11"/>
      <c r="J802" s="10"/>
      <c r="K802" s="6"/>
      <c r="L802" s="10"/>
      <c r="M802" s="10"/>
      <c r="N802" s="10"/>
      <c r="O802" s="10"/>
      <c r="P802" s="10"/>
      <c r="Q802" s="10"/>
      <c r="R802" s="10"/>
      <c r="S802" s="10"/>
      <c r="T802" s="14"/>
      <c r="U802" s="6"/>
      <c r="V802" s="14"/>
      <c r="W802" s="6"/>
      <c r="X802" s="14"/>
      <c r="Y802" s="6"/>
      <c r="Z802" s="14"/>
      <c r="AA802" s="9"/>
      <c r="AB802" s="7"/>
      <c r="AC802" s="6"/>
      <c r="AD802" s="13"/>
      <c r="AE802" s="8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10"/>
      <c r="AW802" s="13"/>
      <c r="AY802" s="17"/>
      <c r="AZ802" s="12"/>
      <c r="BA802" s="12"/>
      <c r="BB802" s="12"/>
      <c r="BC802" s="12"/>
      <c r="BD802" s="12"/>
      <c r="BE802" s="12"/>
      <c r="BF802" s="18"/>
      <c r="BG802" s="18"/>
      <c r="BH802" s="18"/>
      <c r="BI802" s="15"/>
      <c r="BJ802" s="19"/>
      <c r="BK802" s="18"/>
      <c r="BL802" s="17"/>
      <c r="BM802" s="17"/>
      <c r="BN802" s="16"/>
    </row>
    <row r="803" spans="9:66" x14ac:dyDescent="0.2">
      <c r="I803" s="11"/>
      <c r="J803" s="10"/>
      <c r="K803" s="6"/>
      <c r="L803" s="10"/>
      <c r="M803" s="10"/>
      <c r="N803" s="10"/>
      <c r="O803" s="10"/>
      <c r="P803" s="10"/>
      <c r="Q803" s="10"/>
      <c r="R803" s="10"/>
      <c r="S803" s="10"/>
      <c r="T803" s="14"/>
      <c r="U803" s="6"/>
      <c r="V803" s="14"/>
      <c r="W803" s="6"/>
      <c r="X803" s="14"/>
      <c r="Y803" s="6"/>
      <c r="Z803" s="14"/>
      <c r="AA803" s="9"/>
      <c r="AB803" s="7"/>
      <c r="AC803" s="6"/>
      <c r="AD803" s="13"/>
      <c r="AE803" s="8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10"/>
      <c r="AW803" s="13"/>
      <c r="AY803" s="17"/>
      <c r="AZ803" s="12"/>
      <c r="BA803" s="12"/>
      <c r="BB803" s="12"/>
      <c r="BC803" s="12"/>
      <c r="BD803" s="12"/>
      <c r="BE803" s="12"/>
      <c r="BF803" s="18"/>
      <c r="BG803" s="18"/>
      <c r="BH803" s="18"/>
      <c r="BI803" s="15"/>
      <c r="BJ803" s="19"/>
      <c r="BK803" s="18"/>
      <c r="BL803" s="17"/>
      <c r="BM803" s="17"/>
      <c r="BN803" s="16"/>
    </row>
    <row r="804" spans="9:66" x14ac:dyDescent="0.2">
      <c r="I804" s="11"/>
      <c r="J804" s="10"/>
      <c r="K804" s="6"/>
      <c r="L804" s="10"/>
      <c r="M804" s="10"/>
      <c r="N804" s="10"/>
      <c r="O804" s="10"/>
      <c r="P804" s="10"/>
      <c r="Q804" s="10"/>
      <c r="R804" s="10"/>
      <c r="S804" s="10"/>
      <c r="T804" s="14"/>
      <c r="U804" s="6"/>
      <c r="V804" s="14"/>
      <c r="W804" s="6"/>
      <c r="X804" s="14"/>
      <c r="Y804" s="6"/>
      <c r="Z804" s="14"/>
      <c r="AA804" s="9"/>
      <c r="AB804" s="7"/>
      <c r="AC804" s="6"/>
      <c r="AD804" s="13"/>
      <c r="AE804" s="8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10"/>
      <c r="AW804" s="13"/>
      <c r="AY804" s="17"/>
      <c r="AZ804" s="12"/>
      <c r="BA804" s="12"/>
      <c r="BB804" s="12"/>
      <c r="BC804" s="12"/>
      <c r="BD804" s="12"/>
      <c r="BE804" s="12"/>
      <c r="BF804" s="18"/>
      <c r="BG804" s="18"/>
      <c r="BH804" s="18"/>
      <c r="BI804" s="15"/>
      <c r="BJ804" s="19"/>
      <c r="BK804" s="18"/>
      <c r="BL804" s="17"/>
      <c r="BM804" s="17"/>
      <c r="BN804" s="16"/>
    </row>
    <row r="805" spans="9:66" x14ac:dyDescent="0.2">
      <c r="I805" s="11"/>
      <c r="J805" s="10"/>
      <c r="K805" s="6"/>
      <c r="L805" s="10"/>
      <c r="M805" s="10"/>
      <c r="N805" s="10"/>
      <c r="O805" s="10"/>
      <c r="P805" s="10"/>
      <c r="Q805" s="10"/>
      <c r="R805" s="10"/>
      <c r="S805" s="10"/>
      <c r="T805" s="14"/>
      <c r="U805" s="6"/>
      <c r="V805" s="14"/>
      <c r="W805" s="6"/>
      <c r="X805" s="14"/>
      <c r="Y805" s="6"/>
      <c r="Z805" s="14"/>
      <c r="AA805" s="9"/>
      <c r="AB805" s="7"/>
      <c r="AC805" s="6"/>
      <c r="AD805" s="13"/>
      <c r="AE805" s="8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10"/>
      <c r="AW805" s="13"/>
      <c r="AY805" s="17"/>
      <c r="AZ805" s="12"/>
      <c r="BA805" s="12"/>
      <c r="BB805" s="12"/>
      <c r="BC805" s="12"/>
      <c r="BD805" s="12"/>
      <c r="BE805" s="12"/>
      <c r="BF805" s="18"/>
      <c r="BG805" s="18"/>
      <c r="BH805" s="18"/>
      <c r="BI805" s="15"/>
      <c r="BJ805" s="19"/>
      <c r="BK805" s="18"/>
      <c r="BL805" s="17"/>
      <c r="BM805" s="17"/>
      <c r="BN805" s="16"/>
    </row>
    <row r="806" spans="9:66" x14ac:dyDescent="0.2">
      <c r="I806" s="11"/>
      <c r="J806" s="10"/>
      <c r="K806" s="6"/>
      <c r="L806" s="10"/>
      <c r="M806" s="10"/>
      <c r="N806" s="10"/>
      <c r="O806" s="10"/>
      <c r="P806" s="10"/>
      <c r="Q806" s="10"/>
      <c r="R806" s="10"/>
      <c r="S806" s="10"/>
      <c r="T806" s="14"/>
      <c r="U806" s="6"/>
      <c r="V806" s="14"/>
      <c r="W806" s="6"/>
      <c r="X806" s="14"/>
      <c r="Y806" s="6"/>
      <c r="Z806" s="14"/>
      <c r="AA806" s="9"/>
      <c r="AB806" s="7"/>
      <c r="AC806" s="6"/>
      <c r="AD806" s="13"/>
      <c r="AE806" s="8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10"/>
      <c r="AW806" s="13"/>
      <c r="AY806" s="17"/>
      <c r="AZ806" s="12"/>
      <c r="BA806" s="12"/>
      <c r="BB806" s="12"/>
      <c r="BC806" s="12"/>
      <c r="BD806" s="12"/>
      <c r="BE806" s="12"/>
      <c r="BF806" s="18"/>
      <c r="BG806" s="18"/>
      <c r="BH806" s="18"/>
      <c r="BI806" s="15"/>
      <c r="BJ806" s="19"/>
      <c r="BK806" s="18"/>
      <c r="BL806" s="17"/>
      <c r="BM806" s="17"/>
      <c r="BN806" s="16"/>
    </row>
    <row r="807" spans="9:66" x14ac:dyDescent="0.2">
      <c r="I807" s="11"/>
      <c r="J807" s="10"/>
      <c r="K807" s="6"/>
      <c r="L807" s="10"/>
      <c r="M807" s="10"/>
      <c r="N807" s="10"/>
      <c r="O807" s="10"/>
      <c r="P807" s="10"/>
      <c r="Q807" s="10"/>
      <c r="R807" s="10"/>
      <c r="S807" s="10"/>
      <c r="T807" s="14"/>
      <c r="U807" s="6"/>
      <c r="V807" s="14"/>
      <c r="W807" s="6"/>
      <c r="X807" s="14"/>
      <c r="Y807" s="6"/>
      <c r="Z807" s="14"/>
      <c r="AA807" s="9"/>
      <c r="AB807" s="7"/>
      <c r="AC807" s="6"/>
      <c r="AD807" s="13"/>
      <c r="AE807" s="8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10"/>
      <c r="AW807" s="13"/>
      <c r="AY807" s="17"/>
      <c r="AZ807" s="12"/>
      <c r="BA807" s="12"/>
      <c r="BB807" s="12"/>
      <c r="BC807" s="12"/>
      <c r="BD807" s="12"/>
      <c r="BE807" s="12"/>
      <c r="BF807" s="18"/>
      <c r="BG807" s="18"/>
      <c r="BH807" s="18"/>
      <c r="BI807" s="15"/>
      <c r="BJ807" s="19"/>
      <c r="BK807" s="18"/>
      <c r="BL807" s="17"/>
      <c r="BM807" s="17"/>
      <c r="BN807" s="16"/>
    </row>
    <row r="808" spans="9:66" x14ac:dyDescent="0.2">
      <c r="I808" s="11"/>
      <c r="J808" s="10"/>
      <c r="K808" s="6"/>
      <c r="L808" s="10"/>
      <c r="M808" s="10"/>
      <c r="N808" s="10"/>
      <c r="O808" s="10"/>
      <c r="P808" s="10"/>
      <c r="Q808" s="10"/>
      <c r="R808" s="10"/>
      <c r="S808" s="10"/>
      <c r="T808" s="14"/>
      <c r="U808" s="6"/>
      <c r="V808" s="14"/>
      <c r="W808" s="6"/>
      <c r="X808" s="14"/>
      <c r="Y808" s="6"/>
      <c r="Z808" s="14"/>
      <c r="AA808" s="9"/>
      <c r="AB808" s="7"/>
      <c r="AC808" s="6"/>
      <c r="AD808" s="13"/>
      <c r="AE808" s="8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10"/>
      <c r="AW808" s="13"/>
      <c r="AY808" s="17"/>
      <c r="AZ808" s="12"/>
      <c r="BA808" s="12"/>
      <c r="BB808" s="12"/>
      <c r="BC808" s="12"/>
      <c r="BD808" s="12"/>
      <c r="BE808" s="12"/>
      <c r="BF808" s="18"/>
      <c r="BG808" s="18"/>
      <c r="BH808" s="18"/>
      <c r="BI808" s="15"/>
      <c r="BJ808" s="19"/>
      <c r="BK808" s="18"/>
      <c r="BL808" s="17"/>
      <c r="BM808" s="17"/>
      <c r="BN808" s="16"/>
    </row>
    <row r="809" spans="9:66" x14ac:dyDescent="0.2">
      <c r="I809" s="11"/>
      <c r="J809" s="10"/>
      <c r="K809" s="6"/>
      <c r="L809" s="10"/>
      <c r="M809" s="10"/>
      <c r="N809" s="10"/>
      <c r="O809" s="10"/>
      <c r="P809" s="10"/>
      <c r="Q809" s="10"/>
      <c r="R809" s="10"/>
      <c r="S809" s="10"/>
      <c r="T809" s="14"/>
      <c r="U809" s="6"/>
      <c r="V809" s="14"/>
      <c r="W809" s="6"/>
      <c r="X809" s="14"/>
      <c r="Y809" s="6"/>
      <c r="Z809" s="14"/>
      <c r="AA809" s="9"/>
      <c r="AB809" s="7"/>
      <c r="AC809" s="6"/>
      <c r="AD809" s="13"/>
      <c r="AE809" s="8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10"/>
      <c r="AW809" s="13"/>
      <c r="AY809" s="17"/>
      <c r="AZ809" s="12"/>
      <c r="BA809" s="12"/>
      <c r="BB809" s="12"/>
      <c r="BC809" s="12"/>
      <c r="BD809" s="12"/>
      <c r="BE809" s="12"/>
      <c r="BF809" s="18"/>
      <c r="BG809" s="18"/>
      <c r="BH809" s="18"/>
      <c r="BI809" s="15"/>
      <c r="BJ809" s="19"/>
      <c r="BK809" s="18"/>
      <c r="BL809" s="17"/>
      <c r="BM809" s="17"/>
      <c r="BN809" s="16"/>
    </row>
    <row r="810" spans="9:66" x14ac:dyDescent="0.2">
      <c r="I810" s="11"/>
      <c r="J810" s="10"/>
      <c r="K810" s="6"/>
      <c r="L810" s="10"/>
      <c r="M810" s="10"/>
      <c r="N810" s="10"/>
      <c r="O810" s="10"/>
      <c r="P810" s="10"/>
      <c r="Q810" s="10"/>
      <c r="R810" s="10"/>
      <c r="S810" s="10"/>
      <c r="T810" s="14"/>
      <c r="U810" s="6"/>
      <c r="V810" s="14"/>
      <c r="W810" s="6"/>
      <c r="X810" s="14"/>
      <c r="Y810" s="6"/>
      <c r="Z810" s="14"/>
      <c r="AA810" s="9"/>
      <c r="AB810" s="7"/>
      <c r="AC810" s="6"/>
      <c r="AD810" s="13"/>
      <c r="AE810" s="8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10"/>
      <c r="AW810" s="13"/>
      <c r="AY810" s="17"/>
      <c r="AZ810" s="12"/>
      <c r="BA810" s="12"/>
      <c r="BB810" s="12"/>
      <c r="BC810" s="12"/>
      <c r="BD810" s="12"/>
      <c r="BE810" s="12"/>
      <c r="BF810" s="18"/>
      <c r="BG810" s="18"/>
      <c r="BH810" s="18"/>
      <c r="BI810" s="15"/>
      <c r="BJ810" s="19"/>
      <c r="BK810" s="18"/>
      <c r="BL810" s="17"/>
      <c r="BM810" s="17"/>
      <c r="BN810" s="16"/>
    </row>
    <row r="811" spans="9:66" x14ac:dyDescent="0.2">
      <c r="I811" s="11"/>
      <c r="J811" s="10"/>
      <c r="K811" s="6"/>
      <c r="L811" s="10"/>
      <c r="M811" s="10"/>
      <c r="N811" s="10"/>
      <c r="O811" s="10"/>
      <c r="P811" s="10"/>
      <c r="Q811" s="10"/>
      <c r="R811" s="10"/>
      <c r="S811" s="10"/>
      <c r="T811" s="14"/>
      <c r="U811" s="6"/>
      <c r="V811" s="14"/>
      <c r="W811" s="6"/>
      <c r="X811" s="14"/>
      <c r="Y811" s="6"/>
      <c r="Z811" s="14"/>
      <c r="AA811" s="9"/>
      <c r="AB811" s="7"/>
      <c r="AC811" s="6"/>
      <c r="AD811" s="13"/>
      <c r="AE811" s="8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10"/>
      <c r="AW811" s="13"/>
      <c r="AY811" s="17"/>
      <c r="AZ811" s="12"/>
      <c r="BA811" s="12"/>
      <c r="BB811" s="12"/>
      <c r="BC811" s="12"/>
      <c r="BD811" s="12"/>
      <c r="BE811" s="12"/>
      <c r="BF811" s="18"/>
      <c r="BG811" s="18"/>
      <c r="BH811" s="18"/>
      <c r="BI811" s="15"/>
      <c r="BJ811" s="19"/>
      <c r="BK811" s="18"/>
      <c r="BL811" s="17"/>
      <c r="BM811" s="17"/>
      <c r="BN811" s="16"/>
    </row>
    <row r="812" spans="9:66" x14ac:dyDescent="0.2">
      <c r="I812" s="11"/>
      <c r="J812" s="10"/>
      <c r="K812" s="6"/>
      <c r="L812" s="10"/>
      <c r="M812" s="10"/>
      <c r="N812" s="10"/>
      <c r="O812" s="10"/>
      <c r="P812" s="10"/>
      <c r="Q812" s="10"/>
      <c r="R812" s="10"/>
      <c r="S812" s="10"/>
      <c r="T812" s="14"/>
      <c r="U812" s="6"/>
      <c r="V812" s="14"/>
      <c r="W812" s="6"/>
      <c r="X812" s="14"/>
      <c r="Y812" s="6"/>
      <c r="Z812" s="14"/>
      <c r="AA812" s="9"/>
      <c r="AB812" s="7"/>
      <c r="AC812" s="6"/>
      <c r="AD812" s="13"/>
      <c r="AE812" s="8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10"/>
      <c r="AW812" s="13"/>
      <c r="AY812" s="17"/>
      <c r="AZ812" s="12"/>
      <c r="BA812" s="12"/>
      <c r="BB812" s="12"/>
      <c r="BC812" s="12"/>
      <c r="BD812" s="12"/>
      <c r="BE812" s="12"/>
      <c r="BF812" s="18"/>
      <c r="BG812" s="18"/>
      <c r="BH812" s="18"/>
      <c r="BI812" s="15"/>
      <c r="BJ812" s="19"/>
      <c r="BK812" s="18"/>
      <c r="BL812" s="17"/>
      <c r="BM812" s="17"/>
      <c r="BN812" s="16"/>
    </row>
    <row r="813" spans="9:66" x14ac:dyDescent="0.2">
      <c r="I813" s="11"/>
      <c r="J813" s="10"/>
      <c r="K813" s="6"/>
      <c r="L813" s="10"/>
      <c r="M813" s="10"/>
      <c r="N813" s="10"/>
      <c r="O813" s="10"/>
      <c r="P813" s="10"/>
      <c r="Q813" s="10"/>
      <c r="R813" s="10"/>
      <c r="S813" s="10"/>
      <c r="T813" s="14"/>
      <c r="U813" s="6"/>
      <c r="V813" s="14"/>
      <c r="W813" s="6"/>
      <c r="X813" s="14"/>
      <c r="Y813" s="6"/>
      <c r="Z813" s="14"/>
      <c r="AA813" s="9"/>
      <c r="AB813" s="7"/>
      <c r="AC813" s="6"/>
      <c r="AD813" s="13"/>
      <c r="AE813" s="8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10"/>
      <c r="AW813" s="13"/>
      <c r="AY813" s="17"/>
      <c r="AZ813" s="12"/>
      <c r="BA813" s="12"/>
      <c r="BB813" s="12"/>
      <c r="BC813" s="12"/>
      <c r="BD813" s="12"/>
      <c r="BE813" s="12"/>
      <c r="BF813" s="18"/>
      <c r="BG813" s="18"/>
      <c r="BH813" s="18"/>
      <c r="BI813" s="15"/>
      <c r="BJ813" s="19"/>
      <c r="BK813" s="18"/>
      <c r="BL813" s="17"/>
      <c r="BM813" s="17"/>
      <c r="BN813" s="16"/>
    </row>
    <row r="814" spans="9:66" x14ac:dyDescent="0.2">
      <c r="I814" s="11"/>
      <c r="J814" s="10"/>
      <c r="K814" s="6"/>
      <c r="L814" s="10"/>
      <c r="M814" s="10"/>
      <c r="N814" s="10"/>
      <c r="O814" s="10"/>
      <c r="P814" s="10"/>
      <c r="Q814" s="10"/>
      <c r="R814" s="10"/>
      <c r="S814" s="10"/>
      <c r="T814" s="14"/>
      <c r="U814" s="6"/>
      <c r="V814" s="14"/>
      <c r="W814" s="6"/>
      <c r="X814" s="14"/>
      <c r="Y814" s="6"/>
      <c r="Z814" s="14"/>
      <c r="AA814" s="9"/>
      <c r="AB814" s="7"/>
      <c r="AC814" s="6"/>
      <c r="AD814" s="13"/>
      <c r="AE814" s="8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10"/>
      <c r="AW814" s="13"/>
      <c r="AY814" s="17"/>
      <c r="AZ814" s="12"/>
      <c r="BA814" s="12"/>
      <c r="BB814" s="12"/>
      <c r="BC814" s="12"/>
      <c r="BD814" s="12"/>
      <c r="BE814" s="12"/>
      <c r="BF814" s="18"/>
      <c r="BG814" s="18"/>
      <c r="BH814" s="18"/>
      <c r="BI814" s="15"/>
      <c r="BJ814" s="19"/>
      <c r="BK814" s="18"/>
      <c r="BL814" s="17"/>
      <c r="BM814" s="17"/>
      <c r="BN814" s="16"/>
    </row>
    <row r="815" spans="9:66" x14ac:dyDescent="0.2">
      <c r="I815" s="11"/>
      <c r="J815" s="10"/>
      <c r="K815" s="6"/>
      <c r="L815" s="10"/>
      <c r="M815" s="10"/>
      <c r="N815" s="10"/>
      <c r="O815" s="10"/>
      <c r="P815" s="10"/>
      <c r="Q815" s="10"/>
      <c r="R815" s="10"/>
      <c r="S815" s="10"/>
      <c r="T815" s="14"/>
      <c r="U815" s="6"/>
      <c r="V815" s="14"/>
      <c r="W815" s="6"/>
      <c r="X815" s="14"/>
      <c r="Y815" s="6"/>
      <c r="Z815" s="14"/>
      <c r="AA815" s="9"/>
      <c r="AB815" s="7"/>
      <c r="AC815" s="6"/>
      <c r="AD815" s="13"/>
      <c r="AE815" s="8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10"/>
      <c r="AW815" s="13"/>
      <c r="AY815" s="17"/>
      <c r="AZ815" s="12"/>
      <c r="BA815" s="12"/>
      <c r="BB815" s="12"/>
      <c r="BC815" s="12"/>
      <c r="BD815" s="12"/>
      <c r="BE815" s="12"/>
      <c r="BF815" s="18"/>
      <c r="BG815" s="18"/>
      <c r="BH815" s="18"/>
      <c r="BI815" s="15"/>
      <c r="BJ815" s="19"/>
      <c r="BK815" s="18"/>
      <c r="BL815" s="17"/>
      <c r="BM815" s="17"/>
      <c r="BN815" s="16"/>
    </row>
    <row r="816" spans="9:66" x14ac:dyDescent="0.2">
      <c r="I816" s="11"/>
      <c r="J816" s="10"/>
      <c r="K816" s="6"/>
      <c r="L816" s="10"/>
      <c r="M816" s="10"/>
      <c r="N816" s="10"/>
      <c r="O816" s="10"/>
      <c r="P816" s="10"/>
      <c r="Q816" s="10"/>
      <c r="R816" s="10"/>
      <c r="S816" s="10"/>
      <c r="T816" s="14"/>
      <c r="U816" s="6"/>
      <c r="V816" s="14"/>
      <c r="W816" s="6"/>
      <c r="X816" s="14"/>
      <c r="Y816" s="6"/>
      <c r="Z816" s="14"/>
      <c r="AA816" s="9"/>
      <c r="AB816" s="7"/>
      <c r="AC816" s="6"/>
      <c r="AD816" s="13"/>
      <c r="AE816" s="8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10"/>
      <c r="AW816" s="13"/>
      <c r="AY816" s="17"/>
      <c r="AZ816" s="12"/>
      <c r="BA816" s="12"/>
      <c r="BB816" s="12"/>
      <c r="BC816" s="12"/>
      <c r="BD816" s="12"/>
      <c r="BE816" s="12"/>
      <c r="BF816" s="18"/>
      <c r="BG816" s="18"/>
      <c r="BH816" s="18"/>
      <c r="BI816" s="15"/>
      <c r="BJ816" s="19"/>
      <c r="BK816" s="18"/>
      <c r="BL816" s="17"/>
      <c r="BM816" s="17"/>
      <c r="BN816" s="16"/>
    </row>
    <row r="817" spans="9:66" x14ac:dyDescent="0.2">
      <c r="I817" s="11"/>
      <c r="J817" s="10"/>
      <c r="K817" s="6"/>
      <c r="L817" s="10"/>
      <c r="M817" s="10"/>
      <c r="N817" s="10"/>
      <c r="O817" s="10"/>
      <c r="P817" s="10"/>
      <c r="Q817" s="10"/>
      <c r="R817" s="10"/>
      <c r="S817" s="10"/>
      <c r="T817" s="14"/>
      <c r="U817" s="6"/>
      <c r="V817" s="14"/>
      <c r="W817" s="6"/>
      <c r="X817" s="14"/>
      <c r="Y817" s="6"/>
      <c r="Z817" s="14"/>
      <c r="AA817" s="9"/>
      <c r="AB817" s="7"/>
      <c r="AC817" s="6"/>
      <c r="AD817" s="13"/>
      <c r="AE817" s="8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10"/>
      <c r="AW817" s="13"/>
      <c r="AY817" s="17"/>
      <c r="AZ817" s="12"/>
      <c r="BA817" s="12"/>
      <c r="BB817" s="12"/>
      <c r="BC817" s="12"/>
      <c r="BD817" s="12"/>
      <c r="BE817" s="12"/>
      <c r="BF817" s="18"/>
      <c r="BG817" s="18"/>
      <c r="BH817" s="18"/>
      <c r="BI817" s="15"/>
      <c r="BJ817" s="19"/>
      <c r="BK817" s="18"/>
      <c r="BL817" s="17"/>
      <c r="BM817" s="17"/>
      <c r="BN817" s="16"/>
    </row>
    <row r="818" spans="9:66" x14ac:dyDescent="0.2">
      <c r="I818" s="11"/>
      <c r="J818" s="10"/>
      <c r="K818" s="6"/>
      <c r="L818" s="10"/>
      <c r="M818" s="10"/>
      <c r="N818" s="10"/>
      <c r="O818" s="10"/>
      <c r="P818" s="10"/>
      <c r="Q818" s="10"/>
      <c r="R818" s="10"/>
      <c r="S818" s="10"/>
      <c r="T818" s="14"/>
      <c r="U818" s="6"/>
      <c r="V818" s="14"/>
      <c r="W818" s="6"/>
      <c r="X818" s="14"/>
      <c r="Y818" s="6"/>
      <c r="Z818" s="14"/>
      <c r="AA818" s="9"/>
      <c r="AB818" s="7"/>
      <c r="AC818" s="6"/>
      <c r="AD818" s="13"/>
      <c r="AE818" s="8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10"/>
      <c r="AW818" s="13"/>
      <c r="AY818" s="17"/>
      <c r="AZ818" s="12"/>
      <c r="BA818" s="12"/>
      <c r="BB818" s="12"/>
      <c r="BC818" s="12"/>
      <c r="BD818" s="12"/>
      <c r="BE818" s="12"/>
      <c r="BF818" s="18"/>
      <c r="BG818" s="18"/>
      <c r="BH818" s="18"/>
      <c r="BI818" s="15"/>
      <c r="BJ818" s="19"/>
      <c r="BK818" s="18"/>
      <c r="BL818" s="17"/>
      <c r="BM818" s="17"/>
      <c r="BN818" s="16"/>
    </row>
    <row r="819" spans="9:66" x14ac:dyDescent="0.2">
      <c r="I819" s="11"/>
      <c r="J819" s="10"/>
      <c r="K819" s="6"/>
      <c r="L819" s="10"/>
      <c r="M819" s="10"/>
      <c r="N819" s="10"/>
      <c r="O819" s="10"/>
      <c r="P819" s="10"/>
      <c r="Q819" s="10"/>
      <c r="R819" s="10"/>
      <c r="S819" s="10"/>
      <c r="T819" s="14"/>
      <c r="U819" s="6"/>
      <c r="V819" s="14"/>
      <c r="W819" s="6"/>
      <c r="X819" s="14"/>
      <c r="Y819" s="6"/>
      <c r="Z819" s="14"/>
      <c r="AA819" s="9"/>
      <c r="AB819" s="7"/>
      <c r="AC819" s="6"/>
      <c r="AD819" s="13"/>
      <c r="AE819" s="8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10"/>
      <c r="AW819" s="13"/>
      <c r="AY819" s="17"/>
      <c r="AZ819" s="12"/>
      <c r="BA819" s="12"/>
      <c r="BB819" s="12"/>
      <c r="BC819" s="12"/>
      <c r="BD819" s="12"/>
      <c r="BE819" s="12"/>
      <c r="BF819" s="18"/>
      <c r="BG819" s="18"/>
      <c r="BH819" s="18"/>
      <c r="BI819" s="15"/>
      <c r="BJ819" s="19"/>
      <c r="BK819" s="18"/>
      <c r="BL819" s="17"/>
      <c r="BM819" s="17"/>
      <c r="BN819" s="16"/>
    </row>
    <row r="820" spans="9:66" x14ac:dyDescent="0.2">
      <c r="I820" s="11"/>
      <c r="J820" s="10"/>
      <c r="K820" s="6"/>
      <c r="L820" s="10"/>
      <c r="M820" s="10"/>
      <c r="N820" s="10"/>
      <c r="O820" s="10"/>
      <c r="P820" s="10"/>
      <c r="Q820" s="10"/>
      <c r="R820" s="10"/>
      <c r="S820" s="10"/>
      <c r="T820" s="14"/>
      <c r="U820" s="6"/>
      <c r="V820" s="14"/>
      <c r="W820" s="6"/>
      <c r="X820" s="14"/>
      <c r="Y820" s="6"/>
      <c r="Z820" s="14"/>
      <c r="AA820" s="9"/>
      <c r="AB820" s="7"/>
      <c r="AC820" s="6"/>
      <c r="AD820" s="13"/>
      <c r="AE820" s="8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10"/>
      <c r="AW820" s="13"/>
      <c r="AY820" s="17"/>
      <c r="AZ820" s="12"/>
      <c r="BA820" s="12"/>
      <c r="BB820" s="12"/>
      <c r="BC820" s="12"/>
      <c r="BD820" s="12"/>
      <c r="BE820" s="12"/>
      <c r="BF820" s="18"/>
      <c r="BG820" s="18"/>
      <c r="BH820" s="18"/>
      <c r="BI820" s="15"/>
      <c r="BJ820" s="19"/>
      <c r="BK820" s="18"/>
      <c r="BL820" s="17"/>
      <c r="BM820" s="17"/>
      <c r="BN820" s="16"/>
    </row>
    <row r="821" spans="9:66" x14ac:dyDescent="0.2">
      <c r="I821" s="11"/>
      <c r="J821" s="10"/>
      <c r="K821" s="6"/>
      <c r="L821" s="10"/>
      <c r="M821" s="10"/>
      <c r="N821" s="10"/>
      <c r="O821" s="10"/>
      <c r="P821" s="10"/>
      <c r="Q821" s="10"/>
      <c r="R821" s="10"/>
      <c r="S821" s="10"/>
      <c r="T821" s="14"/>
      <c r="U821" s="6"/>
      <c r="V821" s="14"/>
      <c r="W821" s="6"/>
      <c r="X821" s="14"/>
      <c r="Y821" s="6"/>
      <c r="Z821" s="14"/>
      <c r="AA821" s="9"/>
      <c r="AB821" s="7"/>
      <c r="AC821" s="6"/>
      <c r="AD821" s="13"/>
      <c r="AE821" s="8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10"/>
      <c r="AW821" s="13"/>
      <c r="AY821" s="17"/>
      <c r="AZ821" s="12"/>
      <c r="BA821" s="12"/>
      <c r="BB821" s="12"/>
      <c r="BC821" s="12"/>
      <c r="BD821" s="12"/>
      <c r="BE821" s="12"/>
      <c r="BF821" s="18"/>
      <c r="BG821" s="18"/>
      <c r="BH821" s="18"/>
      <c r="BI821" s="15"/>
      <c r="BJ821" s="19"/>
      <c r="BK821" s="18"/>
      <c r="BL821" s="17"/>
      <c r="BM821" s="17"/>
      <c r="BN821" s="16"/>
    </row>
    <row r="822" spans="9:66" x14ac:dyDescent="0.2">
      <c r="I822" s="11"/>
      <c r="J822" s="10"/>
      <c r="K822" s="6"/>
      <c r="L822" s="10"/>
      <c r="M822" s="10"/>
      <c r="N822" s="10"/>
      <c r="O822" s="10"/>
      <c r="P822" s="10"/>
      <c r="Q822" s="10"/>
      <c r="R822" s="10"/>
      <c r="S822" s="10"/>
      <c r="T822" s="14"/>
      <c r="U822" s="6"/>
      <c r="V822" s="14"/>
      <c r="W822" s="6"/>
      <c r="X822" s="14"/>
      <c r="Y822" s="6"/>
      <c r="Z822" s="14"/>
      <c r="AA822" s="9"/>
      <c r="AB822" s="7"/>
      <c r="AC822" s="6"/>
      <c r="AD822" s="13"/>
      <c r="AE822" s="8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10"/>
      <c r="AW822" s="13"/>
      <c r="AY822" s="17"/>
      <c r="AZ822" s="12"/>
      <c r="BA822" s="12"/>
      <c r="BB822" s="12"/>
      <c r="BC822" s="12"/>
      <c r="BD822" s="12"/>
      <c r="BE822" s="12"/>
      <c r="BF822" s="18"/>
      <c r="BG822" s="18"/>
      <c r="BH822" s="18"/>
      <c r="BI822" s="15"/>
      <c r="BJ822" s="19"/>
      <c r="BK822" s="18"/>
      <c r="BL822" s="17"/>
      <c r="BM822" s="17"/>
      <c r="BN822" s="16"/>
    </row>
    <row r="823" spans="9:66" x14ac:dyDescent="0.2">
      <c r="I823" s="11"/>
      <c r="J823" s="10"/>
      <c r="K823" s="6"/>
      <c r="L823" s="10"/>
      <c r="M823" s="10"/>
      <c r="N823" s="10"/>
      <c r="O823" s="10"/>
      <c r="P823" s="10"/>
      <c r="Q823" s="10"/>
      <c r="R823" s="10"/>
      <c r="S823" s="10"/>
      <c r="T823" s="14"/>
      <c r="U823" s="6"/>
      <c r="V823" s="14"/>
      <c r="W823" s="6"/>
      <c r="X823" s="14"/>
      <c r="Y823" s="6"/>
      <c r="Z823" s="14"/>
      <c r="AA823" s="9"/>
      <c r="AB823" s="7"/>
      <c r="AC823" s="6"/>
      <c r="AD823" s="13"/>
      <c r="AE823" s="8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10"/>
      <c r="AW823" s="13"/>
      <c r="AY823" s="17"/>
      <c r="AZ823" s="12"/>
      <c r="BA823" s="12"/>
      <c r="BB823" s="12"/>
      <c r="BC823" s="12"/>
      <c r="BD823" s="12"/>
      <c r="BE823" s="12"/>
      <c r="BF823" s="18"/>
      <c r="BG823" s="18"/>
      <c r="BH823" s="18"/>
      <c r="BI823" s="15"/>
      <c r="BJ823" s="19"/>
      <c r="BK823" s="18"/>
      <c r="BL823" s="17"/>
      <c r="BM823" s="17"/>
      <c r="BN823" s="16"/>
    </row>
    <row r="824" spans="9:66" x14ac:dyDescent="0.2">
      <c r="I824" s="11"/>
      <c r="J824" s="10"/>
      <c r="K824" s="6"/>
      <c r="L824" s="10"/>
      <c r="M824" s="10"/>
      <c r="N824" s="10"/>
      <c r="O824" s="10"/>
      <c r="P824" s="10"/>
      <c r="Q824" s="10"/>
      <c r="R824" s="10"/>
      <c r="S824" s="10"/>
      <c r="T824" s="14"/>
      <c r="U824" s="6"/>
      <c r="V824" s="14"/>
      <c r="W824" s="6"/>
      <c r="X824" s="14"/>
      <c r="Y824" s="6"/>
      <c r="Z824" s="14"/>
      <c r="AA824" s="9"/>
      <c r="AB824" s="7"/>
      <c r="AC824" s="6"/>
      <c r="AD824" s="13"/>
      <c r="AE824" s="8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10"/>
      <c r="AW824" s="13"/>
      <c r="AY824" s="17"/>
      <c r="AZ824" s="12"/>
      <c r="BA824" s="12"/>
      <c r="BB824" s="12"/>
      <c r="BC824" s="12"/>
      <c r="BD824" s="12"/>
      <c r="BE824" s="12"/>
      <c r="BF824" s="18"/>
      <c r="BG824" s="18"/>
      <c r="BH824" s="18"/>
      <c r="BI824" s="15"/>
      <c r="BJ824" s="19"/>
      <c r="BK824" s="18"/>
      <c r="BL824" s="17"/>
      <c r="BM824" s="17"/>
      <c r="BN824" s="16"/>
    </row>
    <row r="825" spans="9:66" x14ac:dyDescent="0.2">
      <c r="I825" s="11"/>
      <c r="J825" s="10"/>
      <c r="K825" s="6"/>
      <c r="L825" s="10"/>
      <c r="M825" s="10"/>
      <c r="N825" s="10"/>
      <c r="O825" s="10"/>
      <c r="P825" s="10"/>
      <c r="Q825" s="10"/>
      <c r="R825" s="10"/>
      <c r="S825" s="10"/>
      <c r="T825" s="14"/>
      <c r="U825" s="6"/>
      <c r="V825" s="14"/>
      <c r="W825" s="6"/>
      <c r="X825" s="14"/>
      <c r="Y825" s="6"/>
      <c r="Z825" s="14"/>
      <c r="AA825" s="9"/>
      <c r="AB825" s="7"/>
      <c r="AC825" s="6"/>
      <c r="AD825" s="13"/>
      <c r="AE825" s="8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10"/>
      <c r="AW825" s="13"/>
      <c r="AY825" s="17"/>
      <c r="AZ825" s="12"/>
      <c r="BA825" s="12"/>
      <c r="BB825" s="12"/>
      <c r="BC825" s="12"/>
      <c r="BD825" s="12"/>
      <c r="BE825" s="12"/>
      <c r="BF825" s="18"/>
      <c r="BG825" s="18"/>
      <c r="BH825" s="18"/>
      <c r="BI825" s="15"/>
      <c r="BJ825" s="19"/>
      <c r="BK825" s="18"/>
      <c r="BL825" s="17"/>
      <c r="BM825" s="17"/>
      <c r="BN825" s="16"/>
    </row>
    <row r="826" spans="9:66" x14ac:dyDescent="0.2">
      <c r="I826" s="11"/>
      <c r="J826" s="10"/>
      <c r="K826" s="6"/>
      <c r="L826" s="10"/>
      <c r="M826" s="10"/>
      <c r="N826" s="10"/>
      <c r="O826" s="10"/>
      <c r="P826" s="10"/>
      <c r="Q826" s="10"/>
      <c r="R826" s="10"/>
      <c r="S826" s="10"/>
      <c r="T826" s="14"/>
      <c r="U826" s="6"/>
      <c r="V826" s="14"/>
      <c r="W826" s="6"/>
      <c r="X826" s="14"/>
      <c r="Y826" s="6"/>
      <c r="Z826" s="14"/>
      <c r="AA826" s="9"/>
      <c r="AB826" s="7"/>
      <c r="AC826" s="6"/>
      <c r="AD826" s="13"/>
      <c r="AE826" s="8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10"/>
      <c r="AW826" s="13"/>
      <c r="AY826" s="17"/>
      <c r="AZ826" s="12"/>
      <c r="BA826" s="12"/>
      <c r="BB826" s="12"/>
      <c r="BC826" s="12"/>
      <c r="BD826" s="12"/>
      <c r="BE826" s="12"/>
      <c r="BF826" s="18"/>
      <c r="BG826" s="18"/>
      <c r="BH826" s="18"/>
      <c r="BI826" s="15"/>
      <c r="BJ826" s="19"/>
      <c r="BK826" s="18"/>
      <c r="BL826" s="17"/>
      <c r="BM826" s="17"/>
      <c r="BN826" s="16"/>
    </row>
    <row r="827" spans="9:66" x14ac:dyDescent="0.2">
      <c r="I827" s="11"/>
      <c r="J827" s="10"/>
      <c r="K827" s="6"/>
      <c r="L827" s="10"/>
      <c r="M827" s="10"/>
      <c r="N827" s="10"/>
      <c r="O827" s="10"/>
      <c r="P827" s="10"/>
      <c r="Q827" s="10"/>
      <c r="R827" s="10"/>
      <c r="S827" s="10"/>
      <c r="T827" s="14"/>
      <c r="U827" s="6"/>
      <c r="V827" s="14"/>
      <c r="W827" s="6"/>
      <c r="X827" s="14"/>
      <c r="Y827" s="6"/>
      <c r="Z827" s="14"/>
      <c r="AA827" s="9"/>
      <c r="AB827" s="7"/>
      <c r="AC827" s="6"/>
      <c r="AD827" s="13"/>
      <c r="AE827" s="8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10"/>
      <c r="AW827" s="13"/>
      <c r="AY827" s="17"/>
      <c r="AZ827" s="12"/>
      <c r="BA827" s="12"/>
      <c r="BB827" s="12"/>
      <c r="BC827" s="12"/>
      <c r="BD827" s="12"/>
      <c r="BE827" s="12"/>
      <c r="BF827" s="18"/>
      <c r="BG827" s="18"/>
      <c r="BH827" s="18"/>
      <c r="BI827" s="15"/>
      <c r="BJ827" s="19"/>
      <c r="BK827" s="18"/>
      <c r="BL827" s="17"/>
      <c r="BM827" s="17"/>
      <c r="BN827" s="16"/>
    </row>
    <row r="828" spans="9:66" x14ac:dyDescent="0.2">
      <c r="I828" s="11"/>
      <c r="J828" s="10"/>
      <c r="K828" s="6"/>
      <c r="L828" s="10"/>
      <c r="M828" s="10"/>
      <c r="N828" s="10"/>
      <c r="O828" s="10"/>
      <c r="P828" s="10"/>
      <c r="Q828" s="10"/>
      <c r="R828" s="10"/>
      <c r="S828" s="10"/>
      <c r="T828" s="14"/>
      <c r="U828" s="6"/>
      <c r="V828" s="14"/>
      <c r="W828" s="6"/>
      <c r="X828" s="14"/>
      <c r="Y828" s="6"/>
      <c r="Z828" s="14"/>
      <c r="AA828" s="9"/>
      <c r="AB828" s="7"/>
      <c r="AC828" s="6"/>
      <c r="AD828" s="13"/>
      <c r="AE828" s="8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10"/>
      <c r="AW828" s="13"/>
      <c r="AY828" s="17"/>
      <c r="AZ828" s="12"/>
      <c r="BA828" s="12"/>
      <c r="BB828" s="12"/>
      <c r="BC828" s="12"/>
      <c r="BD828" s="12"/>
      <c r="BE828" s="12"/>
      <c r="BF828" s="18"/>
      <c r="BG828" s="18"/>
      <c r="BH828" s="18"/>
      <c r="BI828" s="15"/>
      <c r="BJ828" s="19"/>
      <c r="BK828" s="18"/>
      <c r="BL828" s="17"/>
      <c r="BM828" s="17"/>
      <c r="BN828" s="16"/>
    </row>
    <row r="829" spans="9:66" x14ac:dyDescent="0.2">
      <c r="I829" s="11"/>
      <c r="J829" s="10"/>
      <c r="K829" s="6"/>
      <c r="L829" s="10"/>
      <c r="M829" s="10"/>
      <c r="N829" s="10"/>
      <c r="O829" s="10"/>
      <c r="P829" s="10"/>
      <c r="Q829" s="10"/>
      <c r="R829" s="10"/>
      <c r="S829" s="10"/>
      <c r="T829" s="14"/>
      <c r="U829" s="6"/>
      <c r="V829" s="14"/>
      <c r="W829" s="6"/>
      <c r="X829" s="14"/>
      <c r="Y829" s="6"/>
      <c r="Z829" s="14"/>
      <c r="AA829" s="9"/>
      <c r="AB829" s="7"/>
      <c r="AC829" s="6"/>
      <c r="AD829" s="13"/>
      <c r="AE829" s="8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10"/>
      <c r="AW829" s="13"/>
      <c r="AY829" s="17"/>
      <c r="AZ829" s="12"/>
      <c r="BA829" s="12"/>
      <c r="BB829" s="12"/>
      <c r="BC829" s="12"/>
      <c r="BD829" s="12"/>
      <c r="BE829" s="12"/>
      <c r="BF829" s="18"/>
      <c r="BG829" s="18"/>
      <c r="BH829" s="18"/>
      <c r="BI829" s="15"/>
      <c r="BJ829" s="19"/>
      <c r="BK829" s="18"/>
      <c r="BL829" s="17"/>
      <c r="BM829" s="17"/>
      <c r="BN829" s="16"/>
    </row>
    <row r="830" spans="9:66" x14ac:dyDescent="0.2">
      <c r="I830" s="11"/>
      <c r="J830" s="10"/>
      <c r="K830" s="6"/>
      <c r="L830" s="10"/>
      <c r="M830" s="10"/>
      <c r="N830" s="10"/>
      <c r="O830" s="10"/>
      <c r="P830" s="10"/>
      <c r="Q830" s="10"/>
      <c r="R830" s="10"/>
      <c r="S830" s="10"/>
      <c r="T830" s="14"/>
      <c r="U830" s="6"/>
      <c r="V830" s="14"/>
      <c r="W830" s="6"/>
      <c r="X830" s="14"/>
      <c r="Y830" s="6"/>
      <c r="Z830" s="14"/>
      <c r="AA830" s="9"/>
      <c r="AB830" s="7"/>
      <c r="AC830" s="6"/>
      <c r="AD830" s="13"/>
      <c r="AE830" s="8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10"/>
      <c r="AW830" s="13"/>
      <c r="AY830" s="17"/>
      <c r="AZ830" s="12"/>
      <c r="BA830" s="12"/>
      <c r="BB830" s="12"/>
      <c r="BC830" s="12"/>
      <c r="BD830" s="12"/>
      <c r="BE830" s="12"/>
      <c r="BF830" s="18"/>
      <c r="BG830" s="18"/>
      <c r="BH830" s="18"/>
      <c r="BI830" s="15"/>
      <c r="BJ830" s="19"/>
      <c r="BK830" s="18"/>
      <c r="BL830" s="17"/>
      <c r="BM830" s="17"/>
      <c r="BN830" s="16"/>
    </row>
    <row r="831" spans="9:66" x14ac:dyDescent="0.2">
      <c r="I831" s="11"/>
      <c r="J831" s="10"/>
      <c r="K831" s="6"/>
      <c r="L831" s="10"/>
      <c r="M831" s="10"/>
      <c r="N831" s="10"/>
      <c r="O831" s="10"/>
      <c r="P831" s="10"/>
      <c r="Q831" s="10"/>
      <c r="R831" s="10"/>
      <c r="S831" s="10"/>
      <c r="T831" s="14"/>
      <c r="U831" s="6"/>
      <c r="V831" s="14"/>
      <c r="W831" s="6"/>
      <c r="X831" s="14"/>
      <c r="Y831" s="6"/>
      <c r="Z831" s="14"/>
      <c r="AA831" s="9"/>
      <c r="AB831" s="7"/>
      <c r="AC831" s="6"/>
      <c r="AD831" s="13"/>
      <c r="AE831" s="8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10"/>
      <c r="AW831" s="13"/>
      <c r="AY831" s="17"/>
      <c r="AZ831" s="12"/>
      <c r="BA831" s="12"/>
      <c r="BB831" s="12"/>
      <c r="BC831" s="12"/>
      <c r="BD831" s="12"/>
      <c r="BE831" s="12"/>
      <c r="BF831" s="18"/>
      <c r="BG831" s="18"/>
      <c r="BH831" s="18"/>
      <c r="BI831" s="15"/>
      <c r="BJ831" s="19"/>
      <c r="BK831" s="18"/>
      <c r="BL831" s="17"/>
      <c r="BM831" s="17"/>
      <c r="BN831" s="16"/>
    </row>
    <row r="832" spans="9:66" x14ac:dyDescent="0.2">
      <c r="I832" s="11"/>
      <c r="J832" s="10"/>
      <c r="K832" s="6"/>
      <c r="L832" s="10"/>
      <c r="M832" s="10"/>
      <c r="N832" s="10"/>
      <c r="O832" s="10"/>
      <c r="P832" s="10"/>
      <c r="Q832" s="10"/>
      <c r="R832" s="10"/>
      <c r="S832" s="10"/>
      <c r="T832" s="14"/>
      <c r="U832" s="6"/>
      <c r="V832" s="14"/>
      <c r="W832" s="6"/>
      <c r="X832" s="14"/>
      <c r="Y832" s="6"/>
      <c r="Z832" s="14"/>
      <c r="AA832" s="9"/>
      <c r="AB832" s="7"/>
      <c r="AC832" s="6"/>
      <c r="AD832" s="13"/>
      <c r="AE832" s="8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10"/>
      <c r="AW832" s="13"/>
      <c r="AY832" s="17"/>
      <c r="AZ832" s="12"/>
      <c r="BA832" s="12"/>
      <c r="BB832" s="12"/>
      <c r="BC832" s="12"/>
      <c r="BD832" s="12"/>
      <c r="BE832" s="12"/>
      <c r="BF832" s="18"/>
      <c r="BG832" s="18"/>
      <c r="BH832" s="18"/>
      <c r="BI832" s="15"/>
      <c r="BJ832" s="19"/>
      <c r="BK832" s="18"/>
      <c r="BL832" s="17"/>
      <c r="BM832" s="17"/>
      <c r="BN832" s="16"/>
    </row>
    <row r="833" spans="9:66" x14ac:dyDescent="0.2">
      <c r="I833" s="11"/>
      <c r="J833" s="10"/>
      <c r="K833" s="6"/>
      <c r="L833" s="10"/>
      <c r="M833" s="10"/>
      <c r="N833" s="10"/>
      <c r="O833" s="10"/>
      <c r="P833" s="10"/>
      <c r="Q833" s="10"/>
      <c r="R833" s="10"/>
      <c r="S833" s="10"/>
      <c r="T833" s="14"/>
      <c r="U833" s="6"/>
      <c r="V833" s="14"/>
      <c r="W833" s="6"/>
      <c r="X833" s="14"/>
      <c r="Y833" s="6"/>
      <c r="Z833" s="14"/>
      <c r="AA833" s="9"/>
      <c r="AB833" s="7"/>
      <c r="AC833" s="6"/>
      <c r="AD833" s="13"/>
      <c r="AE833" s="8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10"/>
      <c r="AW833" s="13"/>
      <c r="AY833" s="17"/>
      <c r="AZ833" s="12"/>
      <c r="BA833" s="12"/>
      <c r="BB833" s="12"/>
      <c r="BC833" s="12"/>
      <c r="BD833" s="12"/>
      <c r="BE833" s="12"/>
      <c r="BF833" s="18"/>
      <c r="BG833" s="18"/>
      <c r="BH833" s="18"/>
      <c r="BI833" s="15"/>
      <c r="BJ833" s="19"/>
      <c r="BK833" s="18"/>
      <c r="BL833" s="17"/>
      <c r="BM833" s="17"/>
      <c r="BN833" s="16"/>
    </row>
    <row r="834" spans="9:66" x14ac:dyDescent="0.2">
      <c r="I834" s="11"/>
      <c r="J834" s="10"/>
      <c r="K834" s="6"/>
      <c r="L834" s="10"/>
      <c r="M834" s="10"/>
      <c r="N834" s="10"/>
      <c r="O834" s="10"/>
      <c r="P834" s="10"/>
      <c r="Q834" s="10"/>
      <c r="R834" s="10"/>
      <c r="S834" s="10"/>
      <c r="T834" s="14"/>
      <c r="U834" s="6"/>
      <c r="V834" s="14"/>
      <c r="W834" s="6"/>
      <c r="X834" s="14"/>
      <c r="Y834" s="6"/>
      <c r="Z834" s="14"/>
      <c r="AA834" s="9"/>
      <c r="AB834" s="7"/>
      <c r="AC834" s="6"/>
      <c r="AD834" s="13"/>
      <c r="AE834" s="8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10"/>
      <c r="AW834" s="13"/>
      <c r="AY834" s="17"/>
      <c r="AZ834" s="12"/>
      <c r="BA834" s="12"/>
      <c r="BB834" s="12"/>
      <c r="BC834" s="12"/>
      <c r="BD834" s="12"/>
      <c r="BE834" s="12"/>
      <c r="BF834" s="18"/>
      <c r="BG834" s="18"/>
      <c r="BH834" s="18"/>
      <c r="BI834" s="15"/>
      <c r="BJ834" s="19"/>
      <c r="BK834" s="18"/>
      <c r="BL834" s="17"/>
      <c r="BM834" s="17"/>
      <c r="BN834" s="16"/>
    </row>
    <row r="835" spans="9:66" x14ac:dyDescent="0.2">
      <c r="I835" s="11"/>
      <c r="J835" s="10"/>
      <c r="K835" s="6"/>
      <c r="L835" s="10"/>
      <c r="M835" s="10"/>
      <c r="N835" s="10"/>
      <c r="O835" s="10"/>
      <c r="P835" s="10"/>
      <c r="Q835" s="10"/>
      <c r="R835" s="10"/>
      <c r="S835" s="10"/>
      <c r="T835" s="14"/>
      <c r="U835" s="6"/>
      <c r="V835" s="14"/>
      <c r="W835" s="6"/>
      <c r="X835" s="14"/>
      <c r="Y835" s="6"/>
      <c r="Z835" s="14"/>
      <c r="AA835" s="9"/>
      <c r="AB835" s="7"/>
      <c r="AC835" s="6"/>
      <c r="AD835" s="13"/>
      <c r="AE835" s="8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10"/>
      <c r="AW835" s="13"/>
      <c r="AY835" s="17"/>
      <c r="AZ835" s="12"/>
      <c r="BA835" s="12"/>
      <c r="BB835" s="12"/>
      <c r="BC835" s="12"/>
      <c r="BD835" s="12"/>
      <c r="BE835" s="12"/>
      <c r="BF835" s="18"/>
      <c r="BG835" s="18"/>
      <c r="BH835" s="18"/>
      <c r="BI835" s="15"/>
      <c r="BJ835" s="19"/>
      <c r="BK835" s="18"/>
      <c r="BL835" s="17"/>
      <c r="BM835" s="17"/>
      <c r="BN835" s="16"/>
    </row>
    <row r="836" spans="9:66" x14ac:dyDescent="0.2">
      <c r="I836" s="11"/>
      <c r="J836" s="10"/>
      <c r="K836" s="6"/>
      <c r="L836" s="10"/>
      <c r="M836" s="10"/>
      <c r="N836" s="10"/>
      <c r="O836" s="10"/>
      <c r="P836" s="10"/>
      <c r="Q836" s="10"/>
      <c r="R836" s="10"/>
      <c r="S836" s="10"/>
      <c r="T836" s="14"/>
      <c r="U836" s="6"/>
      <c r="V836" s="14"/>
      <c r="W836" s="6"/>
      <c r="X836" s="14"/>
      <c r="Y836" s="6"/>
      <c r="Z836" s="14"/>
      <c r="AA836" s="9"/>
      <c r="AB836" s="7"/>
      <c r="AC836" s="6"/>
      <c r="AD836" s="13"/>
      <c r="AE836" s="8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10"/>
      <c r="AW836" s="13"/>
      <c r="AY836" s="17"/>
      <c r="AZ836" s="12"/>
      <c r="BA836" s="12"/>
      <c r="BB836" s="12"/>
      <c r="BC836" s="12"/>
      <c r="BD836" s="12"/>
      <c r="BE836" s="12"/>
      <c r="BF836" s="18"/>
      <c r="BG836" s="18"/>
      <c r="BH836" s="18"/>
      <c r="BI836" s="15"/>
      <c r="BJ836" s="19"/>
      <c r="BK836" s="18"/>
      <c r="BL836" s="17"/>
      <c r="BM836" s="17"/>
      <c r="BN836" s="16"/>
    </row>
    <row r="837" spans="9:66" x14ac:dyDescent="0.2">
      <c r="I837" s="11"/>
      <c r="J837" s="10"/>
      <c r="K837" s="6"/>
      <c r="L837" s="10"/>
      <c r="M837" s="10"/>
      <c r="N837" s="10"/>
      <c r="O837" s="10"/>
      <c r="P837" s="10"/>
      <c r="Q837" s="10"/>
      <c r="R837" s="10"/>
      <c r="S837" s="10"/>
      <c r="T837" s="14"/>
      <c r="U837" s="6"/>
      <c r="V837" s="14"/>
      <c r="W837" s="6"/>
      <c r="X837" s="14"/>
      <c r="Y837" s="6"/>
      <c r="Z837" s="14"/>
      <c r="AA837" s="9"/>
      <c r="AB837" s="7"/>
      <c r="AC837" s="6"/>
      <c r="AD837" s="13"/>
      <c r="AE837" s="8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10"/>
      <c r="AW837" s="13"/>
      <c r="AY837" s="17"/>
      <c r="AZ837" s="12"/>
      <c r="BA837" s="12"/>
      <c r="BB837" s="12"/>
      <c r="BC837" s="12"/>
      <c r="BD837" s="12"/>
      <c r="BE837" s="12"/>
      <c r="BF837" s="18"/>
      <c r="BG837" s="18"/>
      <c r="BH837" s="18"/>
      <c r="BI837" s="15"/>
      <c r="BJ837" s="19"/>
      <c r="BK837" s="18"/>
      <c r="BL837" s="17"/>
      <c r="BM837" s="17"/>
      <c r="BN837" s="16"/>
    </row>
    <row r="838" spans="9:66" x14ac:dyDescent="0.2">
      <c r="I838" s="11"/>
      <c r="J838" s="10"/>
      <c r="K838" s="6"/>
      <c r="L838" s="10"/>
      <c r="M838" s="10"/>
      <c r="N838" s="10"/>
      <c r="O838" s="10"/>
      <c r="P838" s="10"/>
      <c r="Q838" s="10"/>
      <c r="R838" s="10"/>
      <c r="S838" s="10"/>
      <c r="T838" s="14"/>
      <c r="U838" s="6"/>
      <c r="V838" s="14"/>
      <c r="W838" s="6"/>
      <c r="X838" s="14"/>
      <c r="Y838" s="6"/>
      <c r="Z838" s="14"/>
      <c r="AA838" s="9"/>
      <c r="AB838" s="7"/>
      <c r="AC838" s="6"/>
      <c r="AD838" s="13"/>
      <c r="AE838" s="8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10"/>
      <c r="AW838" s="13"/>
      <c r="AY838" s="17"/>
      <c r="AZ838" s="12"/>
      <c r="BA838" s="12"/>
      <c r="BB838" s="12"/>
      <c r="BC838" s="12"/>
      <c r="BD838" s="12"/>
      <c r="BE838" s="12"/>
      <c r="BF838" s="18"/>
      <c r="BG838" s="18"/>
      <c r="BH838" s="18"/>
      <c r="BI838" s="15"/>
      <c r="BJ838" s="19"/>
      <c r="BK838" s="18"/>
      <c r="BL838" s="17"/>
      <c r="BM838" s="17"/>
      <c r="BN838" s="16"/>
    </row>
    <row r="839" spans="9:66" x14ac:dyDescent="0.2">
      <c r="I839" s="11"/>
      <c r="J839" s="10"/>
      <c r="K839" s="6"/>
      <c r="L839" s="10"/>
      <c r="M839" s="10"/>
      <c r="N839" s="10"/>
      <c r="O839" s="10"/>
      <c r="P839" s="10"/>
      <c r="Q839" s="10"/>
      <c r="R839" s="10"/>
      <c r="S839" s="10"/>
      <c r="T839" s="14"/>
      <c r="U839" s="6"/>
      <c r="V839" s="14"/>
      <c r="W839" s="6"/>
      <c r="X839" s="14"/>
      <c r="Y839" s="6"/>
      <c r="Z839" s="14"/>
      <c r="AA839" s="9"/>
      <c r="AB839" s="7"/>
      <c r="AC839" s="6"/>
      <c r="AD839" s="13"/>
      <c r="AE839" s="8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10"/>
      <c r="AW839" s="13"/>
      <c r="AY839" s="17"/>
      <c r="AZ839" s="12"/>
      <c r="BA839" s="12"/>
      <c r="BB839" s="12"/>
      <c r="BC839" s="12"/>
      <c r="BD839" s="12"/>
      <c r="BE839" s="12"/>
      <c r="BF839" s="18"/>
      <c r="BG839" s="18"/>
      <c r="BH839" s="18"/>
      <c r="BI839" s="15"/>
      <c r="BJ839" s="19"/>
      <c r="BK839" s="18"/>
      <c r="BL839" s="17"/>
      <c r="BM839" s="17"/>
      <c r="BN839" s="16"/>
    </row>
    <row r="840" spans="9:66" x14ac:dyDescent="0.2">
      <c r="I840" s="11"/>
      <c r="J840" s="10"/>
      <c r="K840" s="6"/>
      <c r="L840" s="10"/>
      <c r="M840" s="10"/>
      <c r="N840" s="10"/>
      <c r="O840" s="10"/>
      <c r="P840" s="10"/>
      <c r="Q840" s="10"/>
      <c r="R840" s="10"/>
      <c r="S840" s="10"/>
      <c r="T840" s="14"/>
      <c r="U840" s="6"/>
      <c r="V840" s="14"/>
      <c r="W840" s="6"/>
      <c r="X840" s="14"/>
      <c r="Y840" s="6"/>
      <c r="Z840" s="14"/>
      <c r="AA840" s="9"/>
      <c r="AB840" s="7"/>
      <c r="AC840" s="6"/>
      <c r="AD840" s="13"/>
      <c r="AE840" s="8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10"/>
      <c r="AW840" s="13"/>
      <c r="AY840" s="17"/>
      <c r="AZ840" s="12"/>
      <c r="BA840" s="12"/>
      <c r="BB840" s="12"/>
      <c r="BC840" s="12"/>
      <c r="BD840" s="12"/>
      <c r="BE840" s="12"/>
      <c r="BF840" s="18"/>
      <c r="BG840" s="18"/>
      <c r="BH840" s="18"/>
      <c r="BI840" s="15"/>
      <c r="BJ840" s="19"/>
      <c r="BK840" s="18"/>
      <c r="BL840" s="17"/>
      <c r="BM840" s="17"/>
      <c r="BN840" s="16"/>
    </row>
    <row r="841" spans="9:66" x14ac:dyDescent="0.2">
      <c r="I841" s="11"/>
      <c r="J841" s="10"/>
      <c r="K841" s="6"/>
      <c r="L841" s="10"/>
      <c r="M841" s="10"/>
      <c r="N841" s="10"/>
      <c r="O841" s="10"/>
      <c r="P841" s="10"/>
      <c r="Q841" s="10"/>
      <c r="R841" s="10"/>
      <c r="S841" s="10"/>
      <c r="T841" s="14"/>
      <c r="U841" s="6"/>
      <c r="V841" s="14"/>
      <c r="W841" s="6"/>
      <c r="X841" s="14"/>
      <c r="Y841" s="6"/>
      <c r="Z841" s="14"/>
      <c r="AA841" s="9"/>
      <c r="AB841" s="7"/>
      <c r="AC841" s="6"/>
      <c r="AD841" s="13"/>
      <c r="AE841" s="8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10"/>
      <c r="AW841" s="13"/>
      <c r="AY841" s="17"/>
      <c r="AZ841" s="12"/>
      <c r="BA841" s="12"/>
      <c r="BB841" s="12"/>
      <c r="BC841" s="12"/>
      <c r="BD841" s="12"/>
      <c r="BE841" s="12"/>
      <c r="BF841" s="18"/>
      <c r="BG841" s="18"/>
      <c r="BH841" s="18"/>
      <c r="BI841" s="15"/>
      <c r="BJ841" s="19"/>
      <c r="BK841" s="18"/>
      <c r="BL841" s="17"/>
      <c r="BM841" s="17"/>
      <c r="BN841" s="16"/>
    </row>
    <row r="842" spans="9:66" x14ac:dyDescent="0.2">
      <c r="I842" s="11"/>
      <c r="J842" s="10"/>
      <c r="K842" s="6"/>
      <c r="L842" s="10"/>
      <c r="M842" s="10"/>
      <c r="N842" s="10"/>
      <c r="O842" s="10"/>
      <c r="P842" s="10"/>
      <c r="Q842" s="10"/>
      <c r="R842" s="10"/>
      <c r="S842" s="10"/>
      <c r="T842" s="14"/>
      <c r="U842" s="6"/>
      <c r="V842" s="14"/>
      <c r="W842" s="6"/>
      <c r="X842" s="14"/>
      <c r="Y842" s="6"/>
      <c r="Z842" s="14"/>
      <c r="AA842" s="9"/>
      <c r="AB842" s="7"/>
      <c r="AC842" s="6"/>
      <c r="AD842" s="13"/>
      <c r="AE842" s="8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10"/>
      <c r="AW842" s="13"/>
      <c r="AY842" s="17"/>
      <c r="AZ842" s="12"/>
      <c r="BA842" s="12"/>
      <c r="BB842" s="12"/>
      <c r="BC842" s="12"/>
      <c r="BD842" s="12"/>
      <c r="BE842" s="12"/>
      <c r="BF842" s="18"/>
      <c r="BG842" s="18"/>
      <c r="BH842" s="18"/>
      <c r="BI842" s="15"/>
      <c r="BJ842" s="19"/>
      <c r="BK842" s="18"/>
      <c r="BL842" s="17"/>
      <c r="BM842" s="17"/>
      <c r="BN842" s="16"/>
    </row>
    <row r="843" spans="9:66" x14ac:dyDescent="0.2">
      <c r="I843" s="11"/>
      <c r="J843" s="10"/>
      <c r="K843" s="6"/>
      <c r="L843" s="10"/>
      <c r="M843" s="10"/>
      <c r="N843" s="10"/>
      <c r="O843" s="10"/>
      <c r="P843" s="10"/>
      <c r="Q843" s="10"/>
      <c r="R843" s="10"/>
      <c r="S843" s="10"/>
      <c r="T843" s="14"/>
      <c r="U843" s="6"/>
      <c r="V843" s="14"/>
      <c r="W843" s="6"/>
      <c r="X843" s="14"/>
      <c r="Y843" s="6"/>
      <c r="Z843" s="14"/>
      <c r="AA843" s="9"/>
      <c r="AB843" s="7"/>
      <c r="AC843" s="6"/>
      <c r="AD843" s="13"/>
      <c r="AE843" s="8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10"/>
      <c r="AW843" s="13"/>
      <c r="AY843" s="17"/>
      <c r="AZ843" s="12"/>
      <c r="BA843" s="12"/>
      <c r="BB843" s="12"/>
      <c r="BC843" s="12"/>
      <c r="BD843" s="12"/>
      <c r="BE843" s="12"/>
      <c r="BF843" s="18"/>
      <c r="BG843" s="18"/>
      <c r="BH843" s="18"/>
      <c r="BI843" s="15"/>
      <c r="BJ843" s="19"/>
      <c r="BK843" s="18"/>
      <c r="BL843" s="17"/>
      <c r="BM843" s="17"/>
      <c r="BN843" s="16"/>
    </row>
    <row r="844" spans="9:66" x14ac:dyDescent="0.2">
      <c r="I844" s="11"/>
      <c r="J844" s="10"/>
      <c r="K844" s="6"/>
      <c r="L844" s="10"/>
      <c r="M844" s="10"/>
      <c r="N844" s="10"/>
      <c r="O844" s="10"/>
      <c r="P844" s="10"/>
      <c r="Q844" s="10"/>
      <c r="R844" s="10"/>
      <c r="S844" s="10"/>
      <c r="T844" s="14"/>
      <c r="U844" s="6"/>
      <c r="V844" s="14"/>
      <c r="W844" s="6"/>
      <c r="X844" s="14"/>
      <c r="Y844" s="6"/>
      <c r="Z844" s="14"/>
      <c r="AA844" s="9"/>
      <c r="AB844" s="7"/>
      <c r="AC844" s="6"/>
      <c r="AD844" s="13"/>
      <c r="AE844" s="8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10"/>
      <c r="AW844" s="13"/>
      <c r="AY844" s="17"/>
      <c r="AZ844" s="12"/>
      <c r="BA844" s="12"/>
      <c r="BB844" s="12"/>
      <c r="BC844" s="12"/>
      <c r="BD844" s="12"/>
      <c r="BE844" s="12"/>
      <c r="BF844" s="18"/>
      <c r="BG844" s="18"/>
      <c r="BH844" s="18"/>
      <c r="BI844" s="15"/>
      <c r="BJ844" s="19"/>
      <c r="BK844" s="18"/>
      <c r="BL844" s="17"/>
      <c r="BM844" s="17"/>
      <c r="BN844" s="16"/>
    </row>
    <row r="845" spans="9:66" x14ac:dyDescent="0.2">
      <c r="I845" s="11"/>
      <c r="J845" s="10"/>
      <c r="K845" s="6"/>
      <c r="L845" s="10"/>
      <c r="M845" s="10"/>
      <c r="N845" s="10"/>
      <c r="O845" s="10"/>
      <c r="P845" s="10"/>
      <c r="Q845" s="10"/>
      <c r="R845" s="10"/>
      <c r="S845" s="10"/>
      <c r="T845" s="14"/>
      <c r="U845" s="6"/>
      <c r="V845" s="14"/>
      <c r="W845" s="6"/>
      <c r="X845" s="14"/>
      <c r="Y845" s="6"/>
      <c r="Z845" s="14"/>
      <c r="AA845" s="9"/>
      <c r="AB845" s="7"/>
      <c r="AC845" s="6"/>
      <c r="AD845" s="13"/>
      <c r="AE845" s="8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10"/>
      <c r="AW845" s="13"/>
      <c r="AY845" s="17"/>
      <c r="AZ845" s="12"/>
      <c r="BA845" s="12"/>
      <c r="BB845" s="12"/>
      <c r="BC845" s="12"/>
      <c r="BD845" s="12"/>
      <c r="BE845" s="12"/>
      <c r="BF845" s="18"/>
      <c r="BG845" s="18"/>
      <c r="BH845" s="18"/>
      <c r="BI845" s="15"/>
      <c r="BJ845" s="19"/>
      <c r="BK845" s="18"/>
      <c r="BL845" s="17"/>
      <c r="BM845" s="17"/>
      <c r="BN845" s="16"/>
    </row>
    <row r="846" spans="9:66" x14ac:dyDescent="0.2">
      <c r="I846" s="11"/>
      <c r="J846" s="10"/>
      <c r="K846" s="6"/>
      <c r="L846" s="10"/>
      <c r="M846" s="10"/>
      <c r="N846" s="10"/>
      <c r="O846" s="10"/>
      <c r="P846" s="10"/>
      <c r="Q846" s="10"/>
      <c r="R846" s="10"/>
      <c r="S846" s="10"/>
      <c r="T846" s="14"/>
      <c r="U846" s="6"/>
      <c r="V846" s="14"/>
      <c r="W846" s="6"/>
      <c r="X846" s="14"/>
      <c r="Y846" s="6"/>
      <c r="Z846" s="14"/>
      <c r="AA846" s="9"/>
      <c r="AB846" s="7"/>
      <c r="AC846" s="6"/>
      <c r="AD846" s="13"/>
      <c r="AE846" s="8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10"/>
      <c r="AW846" s="13"/>
      <c r="AY846" s="17"/>
      <c r="AZ846" s="12"/>
      <c r="BA846" s="12"/>
      <c r="BB846" s="12"/>
      <c r="BC846" s="12"/>
      <c r="BD846" s="12"/>
      <c r="BE846" s="12"/>
      <c r="BF846" s="18"/>
      <c r="BG846" s="18"/>
      <c r="BH846" s="18"/>
      <c r="BI846" s="15"/>
      <c r="BJ846" s="19"/>
      <c r="BK846" s="18"/>
      <c r="BL846" s="17"/>
      <c r="BM846" s="17"/>
      <c r="BN846" s="16"/>
    </row>
    <row r="847" spans="9:66" x14ac:dyDescent="0.2">
      <c r="I847" s="11"/>
      <c r="J847" s="10"/>
      <c r="K847" s="6"/>
      <c r="L847" s="10"/>
      <c r="M847" s="10"/>
      <c r="N847" s="10"/>
      <c r="O847" s="10"/>
      <c r="P847" s="10"/>
      <c r="Q847" s="10"/>
      <c r="R847" s="10"/>
      <c r="S847" s="10"/>
      <c r="T847" s="14"/>
      <c r="U847" s="6"/>
      <c r="V847" s="14"/>
      <c r="W847" s="6"/>
      <c r="X847" s="14"/>
      <c r="Y847" s="6"/>
      <c r="Z847" s="14"/>
      <c r="AA847" s="9"/>
      <c r="AB847" s="7"/>
      <c r="AC847" s="6"/>
      <c r="AD847" s="13"/>
      <c r="AE847" s="8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10"/>
      <c r="AW847" s="13"/>
      <c r="AY847" s="17"/>
      <c r="AZ847" s="12"/>
      <c r="BA847" s="12"/>
      <c r="BB847" s="12"/>
      <c r="BC847" s="12"/>
      <c r="BD847" s="12"/>
      <c r="BE847" s="12"/>
      <c r="BF847" s="18"/>
      <c r="BG847" s="18"/>
      <c r="BH847" s="18"/>
      <c r="BI847" s="15"/>
      <c r="BJ847" s="19"/>
      <c r="BK847" s="18"/>
      <c r="BL847" s="17"/>
      <c r="BM847" s="17"/>
      <c r="BN847" s="16"/>
    </row>
    <row r="848" spans="9:66" x14ac:dyDescent="0.2">
      <c r="I848" s="11"/>
      <c r="J848" s="10"/>
      <c r="K848" s="6"/>
      <c r="L848" s="10"/>
      <c r="M848" s="10"/>
      <c r="N848" s="10"/>
      <c r="O848" s="10"/>
      <c r="P848" s="10"/>
      <c r="Q848" s="10"/>
      <c r="R848" s="10"/>
      <c r="S848" s="10"/>
      <c r="T848" s="14"/>
      <c r="U848" s="6"/>
      <c r="V848" s="14"/>
      <c r="W848" s="6"/>
      <c r="X848" s="14"/>
      <c r="Y848" s="6"/>
      <c r="Z848" s="14"/>
      <c r="AA848" s="9"/>
      <c r="AB848" s="7"/>
      <c r="AC848" s="6"/>
      <c r="AD848" s="13"/>
      <c r="AE848" s="8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10"/>
      <c r="AW848" s="13"/>
      <c r="AY848" s="17"/>
      <c r="AZ848" s="12"/>
      <c r="BA848" s="12"/>
      <c r="BB848" s="12"/>
      <c r="BC848" s="12"/>
      <c r="BD848" s="12"/>
      <c r="BE848" s="12"/>
      <c r="BF848" s="18"/>
      <c r="BG848" s="18"/>
      <c r="BH848" s="18"/>
      <c r="BI848" s="15"/>
      <c r="BJ848" s="19"/>
      <c r="BK848" s="18"/>
      <c r="BL848" s="17"/>
      <c r="BM848" s="17"/>
      <c r="BN848" s="16"/>
    </row>
    <row r="849" spans="9:66" x14ac:dyDescent="0.2">
      <c r="I849" s="11"/>
      <c r="J849" s="10"/>
      <c r="K849" s="6"/>
      <c r="L849" s="10"/>
      <c r="M849" s="10"/>
      <c r="N849" s="10"/>
      <c r="O849" s="10"/>
      <c r="P849" s="10"/>
      <c r="Q849" s="10"/>
      <c r="R849" s="10"/>
      <c r="S849" s="10"/>
      <c r="T849" s="14"/>
      <c r="U849" s="6"/>
      <c r="V849" s="14"/>
      <c r="W849" s="6"/>
      <c r="X849" s="14"/>
      <c r="Y849" s="6"/>
      <c r="Z849" s="14"/>
      <c r="AA849" s="9"/>
      <c r="AB849" s="7"/>
      <c r="AC849" s="6"/>
      <c r="AD849" s="13"/>
      <c r="AE849" s="8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10"/>
      <c r="AW849" s="13"/>
      <c r="AY849" s="17"/>
      <c r="AZ849" s="12"/>
      <c r="BA849" s="12"/>
      <c r="BB849" s="12"/>
      <c r="BC849" s="12"/>
      <c r="BD849" s="12"/>
      <c r="BE849" s="12"/>
      <c r="BF849" s="18"/>
      <c r="BG849" s="18"/>
      <c r="BH849" s="18"/>
      <c r="BI849" s="15"/>
      <c r="BJ849" s="19"/>
      <c r="BK849" s="18"/>
      <c r="BL849" s="17"/>
      <c r="BM849" s="17"/>
      <c r="BN849" s="16"/>
    </row>
    <row r="850" spans="9:66" x14ac:dyDescent="0.2">
      <c r="I850" s="11"/>
      <c r="J850" s="10"/>
      <c r="K850" s="6"/>
      <c r="L850" s="10"/>
      <c r="M850" s="10"/>
      <c r="N850" s="10"/>
      <c r="O850" s="10"/>
      <c r="P850" s="10"/>
      <c r="Q850" s="10"/>
      <c r="R850" s="10"/>
      <c r="S850" s="10"/>
      <c r="T850" s="14"/>
      <c r="U850" s="6"/>
      <c r="V850" s="14"/>
      <c r="W850" s="6"/>
      <c r="X850" s="14"/>
      <c r="Y850" s="6"/>
      <c r="Z850" s="14"/>
      <c r="AA850" s="9"/>
      <c r="AB850" s="7"/>
      <c r="AC850" s="6"/>
      <c r="AD850" s="13"/>
      <c r="AE850" s="8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10"/>
      <c r="AW850" s="13"/>
      <c r="AY850" s="17"/>
      <c r="AZ850" s="12"/>
      <c r="BA850" s="12"/>
      <c r="BB850" s="12"/>
      <c r="BC850" s="12"/>
      <c r="BD850" s="12"/>
      <c r="BE850" s="12"/>
      <c r="BF850" s="18"/>
      <c r="BG850" s="18"/>
      <c r="BH850" s="18"/>
      <c r="BI850" s="15"/>
      <c r="BJ850" s="19"/>
      <c r="BK850" s="18"/>
      <c r="BL850" s="17"/>
      <c r="BM850" s="17"/>
      <c r="BN850" s="16"/>
    </row>
    <row r="851" spans="9:66" x14ac:dyDescent="0.2">
      <c r="I851" s="11"/>
      <c r="J851" s="10"/>
      <c r="K851" s="6"/>
      <c r="L851" s="10"/>
      <c r="M851" s="10"/>
      <c r="N851" s="10"/>
      <c r="O851" s="10"/>
      <c r="P851" s="10"/>
      <c r="Q851" s="10"/>
      <c r="R851" s="10"/>
      <c r="S851" s="10"/>
      <c r="T851" s="14"/>
      <c r="U851" s="6"/>
      <c r="V851" s="14"/>
      <c r="W851" s="6"/>
      <c r="X851" s="14"/>
      <c r="Y851" s="6"/>
      <c r="Z851" s="14"/>
      <c r="AA851" s="9"/>
      <c r="AB851" s="7"/>
      <c r="AC851" s="6"/>
      <c r="AD851" s="13"/>
      <c r="AE851" s="8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10"/>
      <c r="AW851" s="13"/>
      <c r="AY851" s="17"/>
      <c r="AZ851" s="12"/>
      <c r="BA851" s="12"/>
      <c r="BB851" s="12"/>
      <c r="BC851" s="12"/>
      <c r="BD851" s="12"/>
      <c r="BE851" s="12"/>
      <c r="BF851" s="18"/>
      <c r="BG851" s="18"/>
      <c r="BH851" s="18"/>
      <c r="BI851" s="15"/>
      <c r="BJ851" s="19"/>
      <c r="BK851" s="18"/>
      <c r="BL851" s="17"/>
      <c r="BM851" s="17"/>
      <c r="BN851" s="16"/>
    </row>
    <row r="852" spans="9:66" x14ac:dyDescent="0.2">
      <c r="I852" s="11"/>
      <c r="J852" s="10"/>
      <c r="K852" s="6"/>
      <c r="L852" s="10"/>
      <c r="M852" s="10"/>
      <c r="N852" s="10"/>
      <c r="O852" s="10"/>
      <c r="P852" s="10"/>
      <c r="Q852" s="10"/>
      <c r="R852" s="10"/>
      <c r="S852" s="10"/>
      <c r="T852" s="14"/>
      <c r="U852" s="6"/>
      <c r="V852" s="14"/>
      <c r="W852" s="6"/>
      <c r="X852" s="14"/>
      <c r="Y852" s="6"/>
      <c r="Z852" s="14"/>
      <c r="AA852" s="9"/>
      <c r="AB852" s="7"/>
      <c r="AC852" s="6"/>
      <c r="AD852" s="13"/>
      <c r="AE852" s="8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10"/>
      <c r="AW852" s="13"/>
      <c r="AY852" s="17"/>
      <c r="AZ852" s="12"/>
      <c r="BA852" s="12"/>
      <c r="BB852" s="12"/>
      <c r="BC852" s="12"/>
      <c r="BD852" s="12"/>
      <c r="BE852" s="12"/>
      <c r="BF852" s="18"/>
      <c r="BG852" s="18"/>
      <c r="BH852" s="18"/>
      <c r="BI852" s="15"/>
      <c r="BJ852" s="19"/>
      <c r="BK852" s="18"/>
      <c r="BL852" s="17"/>
      <c r="BM852" s="17"/>
      <c r="BN852" s="16"/>
    </row>
    <row r="853" spans="9:66" x14ac:dyDescent="0.2">
      <c r="I853" s="11"/>
      <c r="J853" s="10"/>
      <c r="K853" s="6"/>
      <c r="L853" s="10"/>
      <c r="M853" s="10"/>
      <c r="N853" s="10"/>
      <c r="O853" s="10"/>
      <c r="P853" s="10"/>
      <c r="Q853" s="10"/>
      <c r="R853" s="10"/>
      <c r="S853" s="10"/>
      <c r="T853" s="14"/>
      <c r="U853" s="6"/>
      <c r="V853" s="14"/>
      <c r="W853" s="6"/>
      <c r="X853" s="14"/>
      <c r="Y853" s="6"/>
      <c r="Z853" s="14"/>
      <c r="AA853" s="9"/>
      <c r="AB853" s="7"/>
      <c r="AC853" s="6"/>
      <c r="AD853" s="13"/>
      <c r="AE853" s="8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10"/>
      <c r="AW853" s="13"/>
      <c r="AY853" s="17"/>
      <c r="AZ853" s="12"/>
      <c r="BA853" s="12"/>
      <c r="BB853" s="12"/>
      <c r="BC853" s="12"/>
      <c r="BD853" s="12"/>
      <c r="BE853" s="12"/>
      <c r="BF853" s="18"/>
      <c r="BG853" s="18"/>
      <c r="BH853" s="18"/>
      <c r="BI853" s="15"/>
      <c r="BJ853" s="19"/>
      <c r="BK853" s="18"/>
      <c r="BL853" s="17"/>
      <c r="BM853" s="17"/>
      <c r="BN853" s="16"/>
    </row>
    <row r="854" spans="9:66" x14ac:dyDescent="0.2">
      <c r="I854" s="11"/>
      <c r="J854" s="10"/>
      <c r="K854" s="6"/>
      <c r="L854" s="10"/>
      <c r="M854" s="10"/>
      <c r="N854" s="10"/>
      <c r="O854" s="10"/>
      <c r="P854" s="10"/>
      <c r="Q854" s="10"/>
      <c r="R854" s="10"/>
      <c r="S854" s="10"/>
      <c r="T854" s="14"/>
      <c r="U854" s="6"/>
      <c r="V854" s="14"/>
      <c r="W854" s="6"/>
      <c r="X854" s="14"/>
      <c r="Y854" s="6"/>
      <c r="Z854" s="14"/>
      <c r="AA854" s="9"/>
      <c r="AB854" s="7"/>
      <c r="AC854" s="6"/>
      <c r="AD854" s="13"/>
      <c r="AE854" s="8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10"/>
      <c r="AW854" s="13"/>
      <c r="AY854" s="17"/>
      <c r="AZ854" s="12"/>
      <c r="BA854" s="12"/>
      <c r="BB854" s="12"/>
      <c r="BC854" s="12"/>
      <c r="BD854" s="12"/>
      <c r="BE854" s="12"/>
      <c r="BF854" s="18"/>
      <c r="BG854" s="18"/>
      <c r="BH854" s="18"/>
      <c r="BI854" s="15"/>
      <c r="BJ854" s="19"/>
      <c r="BK854" s="18"/>
      <c r="BL854" s="17"/>
      <c r="BM854" s="17"/>
      <c r="BN854" s="16"/>
    </row>
    <row r="855" spans="9:66" x14ac:dyDescent="0.2">
      <c r="I855" s="11"/>
      <c r="J855" s="10"/>
      <c r="K855" s="6"/>
      <c r="L855" s="10"/>
      <c r="M855" s="10"/>
      <c r="N855" s="10"/>
      <c r="O855" s="10"/>
      <c r="P855" s="10"/>
      <c r="Q855" s="10"/>
      <c r="R855" s="10"/>
      <c r="S855" s="10"/>
      <c r="T855" s="14"/>
      <c r="U855" s="6"/>
      <c r="V855" s="14"/>
      <c r="W855" s="6"/>
      <c r="X855" s="14"/>
      <c r="Y855" s="6"/>
      <c r="Z855" s="14"/>
      <c r="AA855" s="9"/>
      <c r="AB855" s="7"/>
      <c r="AC855" s="6"/>
      <c r="AD855" s="13"/>
      <c r="AE855" s="8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10"/>
      <c r="AW855" s="13"/>
      <c r="AY855" s="17"/>
      <c r="AZ855" s="12"/>
      <c r="BA855" s="12"/>
      <c r="BB855" s="12"/>
      <c r="BC855" s="12"/>
      <c r="BD855" s="12"/>
      <c r="BE855" s="12"/>
      <c r="BF855" s="18"/>
      <c r="BG855" s="18"/>
      <c r="BH855" s="18"/>
      <c r="BI855" s="15"/>
      <c r="BJ855" s="19"/>
      <c r="BK855" s="18"/>
      <c r="BL855" s="17"/>
      <c r="BM855" s="17"/>
      <c r="BN855" s="16"/>
    </row>
    <row r="856" spans="9:66" x14ac:dyDescent="0.2">
      <c r="I856" s="11"/>
      <c r="J856" s="10"/>
      <c r="K856" s="6"/>
      <c r="L856" s="10"/>
      <c r="M856" s="10"/>
      <c r="N856" s="10"/>
      <c r="O856" s="10"/>
      <c r="P856" s="10"/>
      <c r="Q856" s="10"/>
      <c r="R856" s="10"/>
      <c r="S856" s="10"/>
      <c r="T856" s="14"/>
      <c r="U856" s="6"/>
      <c r="V856" s="14"/>
      <c r="W856" s="6"/>
      <c r="X856" s="14"/>
      <c r="Y856" s="6"/>
      <c r="Z856" s="14"/>
      <c r="AA856" s="9"/>
      <c r="AB856" s="7"/>
      <c r="AC856" s="6"/>
      <c r="AD856" s="13"/>
      <c r="AE856" s="8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10"/>
      <c r="AW856" s="13"/>
      <c r="AY856" s="17"/>
      <c r="AZ856" s="12"/>
      <c r="BA856" s="12"/>
      <c r="BB856" s="12"/>
      <c r="BC856" s="12"/>
      <c r="BD856" s="12"/>
      <c r="BE856" s="12"/>
      <c r="BF856" s="18"/>
      <c r="BG856" s="18"/>
      <c r="BH856" s="18"/>
      <c r="BI856" s="15"/>
      <c r="BJ856" s="19"/>
      <c r="BK856" s="18"/>
      <c r="BL856" s="17"/>
      <c r="BM856" s="17"/>
      <c r="BN856" s="16"/>
    </row>
    <row r="857" spans="9:66" x14ac:dyDescent="0.2">
      <c r="I857" s="11"/>
      <c r="J857" s="10"/>
      <c r="K857" s="6"/>
      <c r="L857" s="10"/>
      <c r="M857" s="10"/>
      <c r="N857" s="10"/>
      <c r="O857" s="10"/>
      <c r="P857" s="10"/>
      <c r="Q857" s="10"/>
      <c r="R857" s="10"/>
      <c r="S857" s="10"/>
      <c r="T857" s="14"/>
      <c r="U857" s="6"/>
      <c r="V857" s="14"/>
      <c r="W857" s="6"/>
      <c r="X857" s="14"/>
      <c r="Y857" s="6"/>
      <c r="Z857" s="14"/>
      <c r="AA857" s="9"/>
      <c r="AB857" s="7"/>
      <c r="AC857" s="6"/>
      <c r="AD857" s="13"/>
      <c r="AE857" s="8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10"/>
      <c r="AW857" s="13"/>
      <c r="AY857" s="17"/>
      <c r="AZ857" s="12"/>
      <c r="BA857" s="12"/>
      <c r="BB857" s="12"/>
      <c r="BC857" s="12"/>
      <c r="BD857" s="12"/>
      <c r="BE857" s="12"/>
      <c r="BF857" s="18"/>
      <c r="BG857" s="18"/>
      <c r="BH857" s="18"/>
      <c r="BI857" s="15"/>
      <c r="BJ857" s="19"/>
      <c r="BK857" s="18"/>
      <c r="BL857" s="17"/>
      <c r="BM857" s="17"/>
      <c r="BN857" s="16"/>
    </row>
    <row r="858" spans="9:66" x14ac:dyDescent="0.2">
      <c r="I858" s="11"/>
      <c r="J858" s="10"/>
      <c r="K858" s="6"/>
      <c r="L858" s="10"/>
      <c r="M858" s="10"/>
      <c r="N858" s="10"/>
      <c r="O858" s="10"/>
      <c r="P858" s="10"/>
      <c r="Q858" s="10"/>
      <c r="R858" s="10"/>
      <c r="S858" s="10"/>
      <c r="T858" s="14"/>
      <c r="U858" s="6"/>
      <c r="V858" s="14"/>
      <c r="W858" s="6"/>
      <c r="X858" s="14"/>
      <c r="Y858" s="6"/>
      <c r="Z858" s="14"/>
      <c r="AA858" s="9"/>
      <c r="AB858" s="7"/>
      <c r="AC858" s="6"/>
      <c r="AD858" s="13"/>
      <c r="AE858" s="8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10"/>
      <c r="AW858" s="13"/>
      <c r="AY858" s="17"/>
      <c r="AZ858" s="12"/>
      <c r="BA858" s="12"/>
      <c r="BB858" s="12"/>
      <c r="BC858" s="12"/>
      <c r="BD858" s="12"/>
      <c r="BE858" s="12"/>
      <c r="BF858" s="18"/>
      <c r="BG858" s="18"/>
      <c r="BH858" s="18"/>
      <c r="BI858" s="15"/>
      <c r="BJ858" s="19"/>
      <c r="BK858" s="18"/>
      <c r="BL858" s="17"/>
      <c r="BM858" s="17"/>
      <c r="BN858" s="16"/>
    </row>
    <row r="859" spans="9:66" x14ac:dyDescent="0.2">
      <c r="I859" s="11"/>
      <c r="J859" s="10"/>
      <c r="K859" s="6"/>
      <c r="L859" s="10"/>
      <c r="M859" s="10"/>
      <c r="N859" s="10"/>
      <c r="O859" s="10"/>
      <c r="P859" s="10"/>
      <c r="Q859" s="10"/>
      <c r="R859" s="10"/>
      <c r="S859" s="10"/>
      <c r="T859" s="14"/>
      <c r="U859" s="6"/>
      <c r="V859" s="14"/>
      <c r="W859" s="6"/>
      <c r="X859" s="14"/>
      <c r="Y859" s="6"/>
      <c r="Z859" s="14"/>
      <c r="AA859" s="9"/>
      <c r="AB859" s="7"/>
      <c r="AC859" s="6"/>
      <c r="AD859" s="13"/>
      <c r="AE859" s="8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10"/>
      <c r="AW859" s="13"/>
      <c r="AY859" s="17"/>
      <c r="AZ859" s="12"/>
      <c r="BA859" s="12"/>
      <c r="BB859" s="12"/>
      <c r="BC859" s="12"/>
      <c r="BD859" s="12"/>
      <c r="BE859" s="12"/>
      <c r="BF859" s="18"/>
      <c r="BG859" s="18"/>
      <c r="BH859" s="18"/>
      <c r="BI859" s="15"/>
      <c r="BJ859" s="19"/>
      <c r="BK859" s="18"/>
      <c r="BL859" s="17"/>
      <c r="BM859" s="17"/>
      <c r="BN859" s="16"/>
    </row>
    <row r="860" spans="9:66" x14ac:dyDescent="0.2">
      <c r="I860" s="11"/>
      <c r="J860" s="10"/>
      <c r="K860" s="6"/>
      <c r="L860" s="10"/>
      <c r="M860" s="10"/>
      <c r="N860" s="10"/>
      <c r="O860" s="10"/>
      <c r="P860" s="10"/>
      <c r="Q860" s="10"/>
      <c r="R860" s="10"/>
      <c r="S860" s="10"/>
      <c r="T860" s="14"/>
      <c r="U860" s="6"/>
      <c r="V860" s="14"/>
      <c r="W860" s="6"/>
      <c r="X860" s="14"/>
      <c r="Y860" s="6"/>
      <c r="Z860" s="14"/>
      <c r="AA860" s="9"/>
      <c r="AB860" s="7"/>
      <c r="AC860" s="6"/>
      <c r="AD860" s="13"/>
      <c r="AE860" s="8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10"/>
      <c r="AW860" s="13"/>
      <c r="AY860" s="17"/>
      <c r="AZ860" s="12"/>
      <c r="BA860" s="12"/>
      <c r="BB860" s="12"/>
      <c r="BC860" s="12"/>
      <c r="BD860" s="12"/>
      <c r="BE860" s="12"/>
      <c r="BF860" s="18"/>
      <c r="BG860" s="18"/>
      <c r="BH860" s="18"/>
      <c r="BI860" s="15"/>
      <c r="BJ860" s="19"/>
      <c r="BK860" s="18"/>
      <c r="BL860" s="17"/>
      <c r="BM860" s="17"/>
      <c r="BN860" s="16"/>
    </row>
    <row r="861" spans="9:66" x14ac:dyDescent="0.2">
      <c r="I861" s="11"/>
      <c r="J861" s="10"/>
      <c r="K861" s="6"/>
      <c r="L861" s="10"/>
      <c r="M861" s="10"/>
      <c r="N861" s="10"/>
      <c r="O861" s="10"/>
      <c r="P861" s="10"/>
      <c r="Q861" s="10"/>
      <c r="R861" s="10"/>
      <c r="S861" s="10"/>
      <c r="T861" s="14"/>
      <c r="U861" s="6"/>
      <c r="V861" s="14"/>
      <c r="W861" s="6"/>
      <c r="X861" s="14"/>
      <c r="Y861" s="6"/>
      <c r="Z861" s="14"/>
      <c r="AA861" s="9"/>
      <c r="AB861" s="7"/>
      <c r="AC861" s="6"/>
      <c r="AD861" s="13"/>
      <c r="AE861" s="8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10"/>
      <c r="AW861" s="13"/>
      <c r="AY861" s="17"/>
      <c r="AZ861" s="12"/>
      <c r="BA861" s="12"/>
      <c r="BB861" s="12"/>
      <c r="BC861" s="12"/>
      <c r="BD861" s="12"/>
      <c r="BE861" s="12"/>
      <c r="BF861" s="18"/>
      <c r="BG861" s="18"/>
      <c r="BH861" s="18"/>
      <c r="BI861" s="15"/>
      <c r="BJ861" s="19"/>
      <c r="BK861" s="18"/>
      <c r="BL861" s="17"/>
      <c r="BM861" s="17"/>
      <c r="BN861" s="16"/>
    </row>
    <row r="862" spans="9:66" x14ac:dyDescent="0.2">
      <c r="I862" s="11"/>
      <c r="J862" s="10"/>
      <c r="K862" s="6"/>
      <c r="L862" s="10"/>
      <c r="M862" s="10"/>
      <c r="N862" s="10"/>
      <c r="O862" s="10"/>
      <c r="P862" s="10"/>
      <c r="Q862" s="10"/>
      <c r="R862" s="10"/>
      <c r="S862" s="10"/>
      <c r="T862" s="14"/>
      <c r="U862" s="6"/>
      <c r="V862" s="14"/>
      <c r="W862" s="6"/>
      <c r="X862" s="14"/>
      <c r="Y862" s="6"/>
      <c r="Z862" s="14"/>
      <c r="AA862" s="9"/>
      <c r="AB862" s="7"/>
      <c r="AC862" s="6"/>
      <c r="AD862" s="13"/>
      <c r="AE862" s="8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10"/>
      <c r="AW862" s="13"/>
      <c r="AY862" s="17"/>
      <c r="AZ862" s="12"/>
      <c r="BA862" s="12"/>
      <c r="BB862" s="12"/>
      <c r="BC862" s="12"/>
      <c r="BD862" s="12"/>
      <c r="BE862" s="12"/>
      <c r="BF862" s="18"/>
      <c r="BG862" s="18"/>
      <c r="BH862" s="18"/>
      <c r="BI862" s="15"/>
      <c r="BJ862" s="19"/>
      <c r="BK862" s="18"/>
      <c r="BL862" s="17"/>
      <c r="BM862" s="17"/>
      <c r="BN862" s="16"/>
    </row>
    <row r="863" spans="9:66" x14ac:dyDescent="0.2">
      <c r="I863" s="11"/>
      <c r="J863" s="10"/>
      <c r="K863" s="6"/>
      <c r="L863" s="10"/>
      <c r="M863" s="10"/>
      <c r="N863" s="10"/>
      <c r="O863" s="10"/>
      <c r="P863" s="10"/>
      <c r="Q863" s="10"/>
      <c r="R863" s="10"/>
      <c r="S863" s="10"/>
      <c r="T863" s="14"/>
      <c r="U863" s="6"/>
      <c r="V863" s="14"/>
      <c r="W863" s="6"/>
      <c r="X863" s="14"/>
      <c r="Y863" s="6"/>
      <c r="Z863" s="14"/>
      <c r="AA863" s="9"/>
      <c r="AB863" s="7"/>
      <c r="AC863" s="6"/>
      <c r="AD863" s="13"/>
      <c r="AE863" s="8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10"/>
      <c r="AW863" s="13"/>
      <c r="AY863" s="17"/>
      <c r="AZ863" s="12"/>
      <c r="BA863" s="12"/>
      <c r="BB863" s="12"/>
      <c r="BC863" s="12"/>
      <c r="BD863" s="12"/>
      <c r="BE863" s="12"/>
      <c r="BF863" s="18"/>
      <c r="BG863" s="18"/>
      <c r="BH863" s="18"/>
      <c r="BI863" s="15"/>
      <c r="BJ863" s="19"/>
      <c r="BK863" s="18"/>
      <c r="BL863" s="17"/>
      <c r="BM863" s="17"/>
      <c r="BN863" s="16"/>
    </row>
    <row r="864" spans="9:66" x14ac:dyDescent="0.2">
      <c r="I864" s="11"/>
      <c r="J864" s="10"/>
      <c r="K864" s="6"/>
      <c r="L864" s="10"/>
      <c r="M864" s="10"/>
      <c r="N864" s="10"/>
      <c r="O864" s="10"/>
      <c r="P864" s="10"/>
      <c r="Q864" s="10"/>
      <c r="R864" s="10"/>
      <c r="S864" s="10"/>
      <c r="T864" s="14"/>
      <c r="U864" s="6"/>
      <c r="V864" s="14"/>
      <c r="W864" s="6"/>
      <c r="X864" s="14"/>
      <c r="Y864" s="6"/>
      <c r="Z864" s="14"/>
      <c r="AA864" s="9"/>
      <c r="AB864" s="7"/>
      <c r="AC864" s="6"/>
      <c r="AD864" s="13"/>
      <c r="AE864" s="8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10"/>
      <c r="AW864" s="13"/>
      <c r="AY864" s="17"/>
      <c r="AZ864" s="12"/>
      <c r="BA864" s="12"/>
      <c r="BB864" s="12"/>
      <c r="BC864" s="12"/>
      <c r="BD864" s="12"/>
      <c r="BE864" s="12"/>
      <c r="BF864" s="18"/>
      <c r="BG864" s="18"/>
      <c r="BH864" s="18"/>
      <c r="BI864" s="15"/>
      <c r="BJ864" s="19"/>
      <c r="BK864" s="18"/>
      <c r="BL864" s="17"/>
      <c r="BM864" s="17"/>
      <c r="BN864" s="16"/>
    </row>
    <row r="865" spans="9:66" x14ac:dyDescent="0.2">
      <c r="I865" s="11"/>
      <c r="J865" s="10"/>
      <c r="K865" s="6"/>
      <c r="L865" s="10"/>
      <c r="M865" s="10"/>
      <c r="N865" s="10"/>
      <c r="O865" s="10"/>
      <c r="P865" s="10"/>
      <c r="Q865" s="10"/>
      <c r="R865" s="10"/>
      <c r="S865" s="10"/>
      <c r="T865" s="14"/>
      <c r="U865" s="6"/>
      <c r="V865" s="14"/>
      <c r="W865" s="6"/>
      <c r="X865" s="14"/>
      <c r="Y865" s="6"/>
      <c r="Z865" s="14"/>
      <c r="AA865" s="9"/>
      <c r="AB865" s="7"/>
      <c r="AC865" s="6"/>
      <c r="AD865" s="13"/>
      <c r="AE865" s="8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10"/>
      <c r="AW865" s="13"/>
      <c r="AY865" s="17"/>
      <c r="AZ865" s="12"/>
      <c r="BA865" s="12"/>
      <c r="BB865" s="12"/>
      <c r="BC865" s="12"/>
      <c r="BD865" s="12"/>
      <c r="BE865" s="12"/>
      <c r="BF865" s="18"/>
      <c r="BG865" s="18"/>
      <c r="BH865" s="18"/>
      <c r="BI865" s="15"/>
      <c r="BJ865" s="19"/>
      <c r="BK865" s="18"/>
      <c r="BL865" s="17"/>
      <c r="BM865" s="17"/>
      <c r="BN865" s="16"/>
    </row>
    <row r="866" spans="9:66" x14ac:dyDescent="0.2">
      <c r="I866" s="11"/>
      <c r="J866" s="10"/>
      <c r="K866" s="6"/>
      <c r="L866" s="10"/>
      <c r="M866" s="10"/>
      <c r="N866" s="10"/>
      <c r="O866" s="10"/>
      <c r="P866" s="10"/>
      <c r="Q866" s="10"/>
      <c r="R866" s="10"/>
      <c r="S866" s="10"/>
      <c r="T866" s="14"/>
      <c r="U866" s="6"/>
      <c r="V866" s="14"/>
      <c r="W866" s="6"/>
      <c r="X866" s="14"/>
      <c r="Y866" s="6"/>
      <c r="Z866" s="14"/>
      <c r="AA866" s="9"/>
      <c r="AB866" s="7"/>
      <c r="AC866" s="6"/>
      <c r="AD866" s="13"/>
      <c r="AE866" s="8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10"/>
      <c r="AW866" s="13"/>
      <c r="AY866" s="17"/>
      <c r="AZ866" s="12"/>
      <c r="BA866" s="12"/>
      <c r="BB866" s="12"/>
      <c r="BC866" s="12"/>
      <c r="BD866" s="12"/>
      <c r="BE866" s="12"/>
      <c r="BF866" s="18"/>
      <c r="BG866" s="18"/>
      <c r="BH866" s="18"/>
      <c r="BI866" s="15"/>
      <c r="BJ866" s="19"/>
      <c r="BK866" s="18"/>
      <c r="BL866" s="17"/>
      <c r="BM866" s="17"/>
      <c r="BN866" s="16"/>
    </row>
    <row r="867" spans="9:66" x14ac:dyDescent="0.2">
      <c r="I867" s="11"/>
      <c r="J867" s="10"/>
      <c r="K867" s="6"/>
      <c r="L867" s="10"/>
      <c r="M867" s="10"/>
      <c r="N867" s="10"/>
      <c r="O867" s="10"/>
      <c r="P867" s="10"/>
      <c r="Q867" s="10"/>
      <c r="R867" s="10"/>
      <c r="S867" s="10"/>
      <c r="T867" s="14"/>
      <c r="U867" s="6"/>
      <c r="V867" s="14"/>
      <c r="W867" s="6"/>
      <c r="X867" s="14"/>
      <c r="Y867" s="6"/>
      <c r="Z867" s="14"/>
      <c r="AA867" s="9"/>
      <c r="AB867" s="7"/>
      <c r="AC867" s="6"/>
      <c r="AD867" s="13"/>
      <c r="AE867" s="8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10"/>
      <c r="AW867" s="13"/>
      <c r="AY867" s="17"/>
      <c r="AZ867" s="12"/>
      <c r="BA867" s="12"/>
      <c r="BB867" s="12"/>
      <c r="BC867" s="12"/>
      <c r="BD867" s="12"/>
      <c r="BE867" s="12"/>
      <c r="BF867" s="18"/>
      <c r="BG867" s="18"/>
      <c r="BH867" s="18"/>
      <c r="BI867" s="15"/>
      <c r="BJ867" s="19"/>
      <c r="BK867" s="18"/>
      <c r="BL867" s="17"/>
      <c r="BM867" s="17"/>
      <c r="BN867" s="16"/>
    </row>
    <row r="868" spans="9:66" x14ac:dyDescent="0.2">
      <c r="I868" s="11"/>
      <c r="J868" s="10"/>
      <c r="K868" s="6"/>
      <c r="L868" s="10"/>
      <c r="M868" s="10"/>
      <c r="N868" s="10"/>
      <c r="O868" s="10"/>
      <c r="P868" s="10"/>
      <c r="Q868" s="10"/>
      <c r="R868" s="10"/>
      <c r="S868" s="10"/>
      <c r="T868" s="14"/>
      <c r="U868" s="6"/>
      <c r="V868" s="14"/>
      <c r="W868" s="6"/>
      <c r="X868" s="14"/>
      <c r="Y868" s="6"/>
      <c r="Z868" s="14"/>
      <c r="AA868" s="9"/>
      <c r="AB868" s="7"/>
      <c r="AC868" s="6"/>
      <c r="AD868" s="13"/>
      <c r="AE868" s="8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10"/>
      <c r="AW868" s="13"/>
      <c r="AY868" s="17"/>
      <c r="AZ868" s="12"/>
      <c r="BA868" s="12"/>
      <c r="BB868" s="12"/>
      <c r="BC868" s="12"/>
      <c r="BD868" s="12"/>
      <c r="BE868" s="12"/>
      <c r="BF868" s="18"/>
      <c r="BG868" s="18"/>
      <c r="BH868" s="18"/>
      <c r="BI868" s="15"/>
      <c r="BJ868" s="19"/>
      <c r="BK868" s="18"/>
      <c r="BL868" s="17"/>
      <c r="BM868" s="17"/>
      <c r="BN868" s="16"/>
    </row>
    <row r="869" spans="9:66" x14ac:dyDescent="0.2">
      <c r="I869" s="11"/>
      <c r="J869" s="10"/>
      <c r="K869" s="6"/>
      <c r="L869" s="10"/>
      <c r="M869" s="10"/>
      <c r="N869" s="10"/>
      <c r="O869" s="10"/>
      <c r="P869" s="10"/>
      <c r="Q869" s="10"/>
      <c r="R869" s="10"/>
      <c r="S869" s="10"/>
      <c r="T869" s="14"/>
      <c r="U869" s="6"/>
      <c r="V869" s="14"/>
      <c r="W869" s="6"/>
      <c r="X869" s="14"/>
      <c r="Y869" s="6"/>
      <c r="Z869" s="14"/>
      <c r="AA869" s="9"/>
      <c r="AB869" s="7"/>
      <c r="AC869" s="6"/>
      <c r="AD869" s="13"/>
      <c r="AE869" s="8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10"/>
      <c r="AW869" s="13"/>
      <c r="AY869" s="17"/>
      <c r="AZ869" s="12"/>
      <c r="BA869" s="12"/>
      <c r="BB869" s="12"/>
      <c r="BC869" s="12"/>
      <c r="BD869" s="12"/>
      <c r="BE869" s="12"/>
      <c r="BF869" s="18"/>
      <c r="BG869" s="18"/>
      <c r="BH869" s="18"/>
      <c r="BI869" s="15"/>
      <c r="BJ869" s="19"/>
      <c r="BK869" s="18"/>
      <c r="BL869" s="17"/>
      <c r="BM869" s="17"/>
      <c r="BN869" s="16"/>
    </row>
    <row r="870" spans="9:66" x14ac:dyDescent="0.2">
      <c r="I870" s="11"/>
      <c r="J870" s="10"/>
      <c r="K870" s="6"/>
      <c r="L870" s="10"/>
      <c r="M870" s="10"/>
      <c r="N870" s="10"/>
      <c r="O870" s="10"/>
      <c r="P870" s="10"/>
      <c r="Q870" s="10"/>
      <c r="R870" s="10"/>
      <c r="S870" s="10"/>
      <c r="T870" s="14"/>
      <c r="U870" s="6"/>
      <c r="V870" s="14"/>
      <c r="W870" s="6"/>
      <c r="X870" s="14"/>
      <c r="Y870" s="6"/>
      <c r="Z870" s="14"/>
      <c r="AA870" s="9"/>
      <c r="AB870" s="7"/>
      <c r="AC870" s="6"/>
      <c r="AD870" s="13"/>
      <c r="AE870" s="8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10"/>
      <c r="AW870" s="13"/>
      <c r="AY870" s="17"/>
      <c r="AZ870" s="12"/>
      <c r="BA870" s="12"/>
      <c r="BB870" s="12"/>
      <c r="BC870" s="12"/>
      <c r="BD870" s="12"/>
      <c r="BE870" s="12"/>
      <c r="BF870" s="18"/>
      <c r="BG870" s="18"/>
      <c r="BH870" s="18"/>
      <c r="BI870" s="15"/>
      <c r="BJ870" s="19"/>
      <c r="BK870" s="18"/>
      <c r="BL870" s="17"/>
      <c r="BM870" s="17"/>
      <c r="BN870" s="16"/>
    </row>
    <row r="871" spans="9:66" x14ac:dyDescent="0.2">
      <c r="I871" s="11"/>
      <c r="J871" s="10"/>
      <c r="K871" s="6"/>
      <c r="L871" s="10"/>
      <c r="M871" s="10"/>
      <c r="N871" s="10"/>
      <c r="O871" s="10"/>
      <c r="P871" s="10"/>
      <c r="Q871" s="10"/>
      <c r="R871" s="10"/>
      <c r="S871" s="10"/>
      <c r="T871" s="14"/>
      <c r="U871" s="6"/>
      <c r="V871" s="14"/>
      <c r="W871" s="6"/>
      <c r="X871" s="14"/>
      <c r="Y871" s="6"/>
      <c r="Z871" s="14"/>
      <c r="AA871" s="9"/>
      <c r="AB871" s="7"/>
      <c r="AC871" s="6"/>
      <c r="AD871" s="13"/>
      <c r="AE871" s="8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10"/>
      <c r="AW871" s="13"/>
      <c r="AY871" s="17"/>
      <c r="AZ871" s="12"/>
      <c r="BA871" s="12"/>
      <c r="BB871" s="12"/>
      <c r="BC871" s="12"/>
      <c r="BD871" s="12"/>
      <c r="BE871" s="12"/>
      <c r="BF871" s="18"/>
      <c r="BG871" s="18"/>
      <c r="BH871" s="18"/>
      <c r="BI871" s="15"/>
      <c r="BJ871" s="19"/>
      <c r="BK871" s="18"/>
      <c r="BL871" s="17"/>
      <c r="BM871" s="17"/>
      <c r="BN871" s="16"/>
    </row>
    <row r="872" spans="9:66" x14ac:dyDescent="0.2">
      <c r="I872" s="11"/>
      <c r="J872" s="10"/>
      <c r="K872" s="6"/>
      <c r="L872" s="10"/>
      <c r="M872" s="10"/>
      <c r="N872" s="10"/>
      <c r="O872" s="10"/>
      <c r="P872" s="10"/>
      <c r="Q872" s="10"/>
      <c r="R872" s="10"/>
      <c r="S872" s="10"/>
      <c r="T872" s="14"/>
      <c r="U872" s="6"/>
      <c r="V872" s="14"/>
      <c r="W872" s="6"/>
      <c r="X872" s="14"/>
      <c r="Y872" s="6"/>
      <c r="Z872" s="14"/>
      <c r="AA872" s="9"/>
      <c r="AB872" s="7"/>
      <c r="AC872" s="6"/>
      <c r="AD872" s="13"/>
      <c r="AE872" s="8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10"/>
      <c r="AW872" s="13"/>
      <c r="AY872" s="17"/>
      <c r="AZ872" s="12"/>
      <c r="BA872" s="12"/>
      <c r="BB872" s="12"/>
      <c r="BC872" s="12"/>
      <c r="BD872" s="12"/>
      <c r="BE872" s="12"/>
      <c r="BF872" s="18"/>
      <c r="BG872" s="18"/>
      <c r="BH872" s="18"/>
      <c r="BI872" s="15"/>
      <c r="BJ872" s="19"/>
      <c r="BK872" s="18"/>
      <c r="BL872" s="17"/>
      <c r="BM872" s="17"/>
      <c r="BN872" s="16"/>
    </row>
    <row r="873" spans="9:66" x14ac:dyDescent="0.2">
      <c r="I873" s="11"/>
      <c r="J873" s="10"/>
      <c r="K873" s="6"/>
      <c r="L873" s="10"/>
      <c r="M873" s="10"/>
      <c r="N873" s="10"/>
      <c r="O873" s="10"/>
      <c r="P873" s="10"/>
      <c r="Q873" s="10"/>
      <c r="R873" s="10"/>
      <c r="S873" s="10"/>
      <c r="T873" s="14"/>
      <c r="U873" s="6"/>
      <c r="V873" s="14"/>
      <c r="W873" s="6"/>
      <c r="X873" s="14"/>
      <c r="Y873" s="6"/>
      <c r="Z873" s="14"/>
      <c r="AA873" s="9"/>
      <c r="AB873" s="7"/>
      <c r="AC873" s="6"/>
      <c r="AD873" s="13"/>
      <c r="AE873" s="8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10"/>
      <c r="AW873" s="13"/>
      <c r="AY873" s="17"/>
      <c r="AZ873" s="12"/>
      <c r="BA873" s="12"/>
      <c r="BB873" s="12"/>
      <c r="BC873" s="12"/>
      <c r="BD873" s="12"/>
      <c r="BE873" s="12"/>
      <c r="BF873" s="18"/>
      <c r="BG873" s="18"/>
      <c r="BH873" s="18"/>
      <c r="BI873" s="15"/>
      <c r="BJ873" s="19"/>
      <c r="BK873" s="18"/>
      <c r="BL873" s="17"/>
      <c r="BM873" s="17"/>
      <c r="BN873" s="16"/>
    </row>
    <row r="874" spans="9:66" x14ac:dyDescent="0.2">
      <c r="I874" s="11"/>
      <c r="J874" s="10"/>
      <c r="K874" s="6"/>
      <c r="L874" s="10"/>
      <c r="M874" s="10"/>
      <c r="N874" s="10"/>
      <c r="O874" s="10"/>
      <c r="P874" s="10"/>
      <c r="Q874" s="10"/>
      <c r="R874" s="10"/>
      <c r="S874" s="10"/>
      <c r="T874" s="14"/>
      <c r="U874" s="6"/>
      <c r="V874" s="14"/>
      <c r="W874" s="6"/>
      <c r="X874" s="14"/>
      <c r="Y874" s="6"/>
      <c r="Z874" s="14"/>
      <c r="AA874" s="9"/>
      <c r="AB874" s="7"/>
      <c r="AC874" s="6"/>
      <c r="AD874" s="13"/>
      <c r="AE874" s="8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10"/>
      <c r="AW874" s="13"/>
      <c r="AY874" s="17"/>
      <c r="AZ874" s="12"/>
      <c r="BA874" s="12"/>
      <c r="BB874" s="12"/>
      <c r="BC874" s="12"/>
      <c r="BD874" s="12"/>
      <c r="BE874" s="12"/>
      <c r="BF874" s="18"/>
      <c r="BG874" s="18"/>
      <c r="BH874" s="18"/>
      <c r="BI874" s="15"/>
      <c r="BJ874" s="19"/>
      <c r="BK874" s="18"/>
      <c r="BL874" s="17"/>
      <c r="BM874" s="17"/>
      <c r="BN874" s="16"/>
    </row>
    <row r="875" spans="9:66" x14ac:dyDescent="0.2">
      <c r="I875" s="11"/>
      <c r="J875" s="10"/>
      <c r="K875" s="6"/>
      <c r="L875" s="10"/>
      <c r="M875" s="10"/>
      <c r="N875" s="10"/>
      <c r="O875" s="10"/>
      <c r="P875" s="10"/>
      <c r="Q875" s="10"/>
      <c r="R875" s="10"/>
      <c r="S875" s="10"/>
      <c r="T875" s="14"/>
      <c r="U875" s="6"/>
      <c r="V875" s="14"/>
      <c r="W875" s="6"/>
      <c r="X875" s="14"/>
      <c r="Y875" s="6"/>
      <c r="Z875" s="14"/>
      <c r="AA875" s="9"/>
      <c r="AB875" s="7"/>
      <c r="AC875" s="6"/>
      <c r="AD875" s="13"/>
      <c r="AE875" s="8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10"/>
      <c r="AW875" s="13"/>
      <c r="AY875" s="17"/>
      <c r="AZ875" s="12"/>
      <c r="BA875" s="12"/>
      <c r="BB875" s="12"/>
      <c r="BC875" s="12"/>
      <c r="BD875" s="12"/>
      <c r="BE875" s="12"/>
      <c r="BF875" s="18"/>
      <c r="BG875" s="18"/>
      <c r="BH875" s="18"/>
      <c r="BI875" s="15"/>
      <c r="BJ875" s="19"/>
      <c r="BK875" s="18"/>
      <c r="BL875" s="17"/>
      <c r="BM875" s="17"/>
      <c r="BN875" s="16"/>
    </row>
    <row r="876" spans="9:66" x14ac:dyDescent="0.2">
      <c r="I876" s="11"/>
      <c r="J876" s="10"/>
      <c r="K876" s="6"/>
      <c r="L876" s="10"/>
      <c r="M876" s="10"/>
      <c r="N876" s="10"/>
      <c r="O876" s="10"/>
      <c r="P876" s="10"/>
      <c r="Q876" s="10"/>
      <c r="R876" s="10"/>
      <c r="S876" s="10"/>
      <c r="T876" s="14"/>
      <c r="U876" s="6"/>
      <c r="V876" s="14"/>
      <c r="W876" s="6"/>
      <c r="X876" s="14"/>
      <c r="Y876" s="6"/>
      <c r="Z876" s="14"/>
      <c r="AA876" s="9"/>
      <c r="AB876" s="7"/>
      <c r="AC876" s="6"/>
      <c r="AD876" s="13"/>
      <c r="AE876" s="8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10"/>
      <c r="AW876" s="13"/>
      <c r="AY876" s="17"/>
      <c r="AZ876" s="12"/>
      <c r="BA876" s="12"/>
      <c r="BB876" s="12"/>
      <c r="BC876" s="12"/>
      <c r="BD876" s="12"/>
      <c r="BE876" s="12"/>
      <c r="BF876" s="18"/>
      <c r="BG876" s="18"/>
      <c r="BH876" s="18"/>
      <c r="BI876" s="15"/>
      <c r="BJ876" s="19"/>
      <c r="BK876" s="18"/>
      <c r="BL876" s="17"/>
      <c r="BM876" s="17"/>
      <c r="BN876" s="16"/>
    </row>
    <row r="877" spans="9:66" x14ac:dyDescent="0.2">
      <c r="I877" s="11"/>
      <c r="J877" s="10"/>
      <c r="K877" s="6"/>
      <c r="L877" s="10"/>
      <c r="M877" s="10"/>
      <c r="N877" s="10"/>
      <c r="O877" s="10"/>
      <c r="P877" s="10"/>
      <c r="Q877" s="10"/>
      <c r="R877" s="10"/>
      <c r="S877" s="10"/>
      <c r="T877" s="14"/>
      <c r="U877" s="6"/>
      <c r="V877" s="14"/>
      <c r="W877" s="6"/>
      <c r="X877" s="14"/>
      <c r="Y877" s="6"/>
      <c r="Z877" s="14"/>
      <c r="AA877" s="9"/>
      <c r="AB877" s="7"/>
      <c r="AC877" s="6"/>
      <c r="AD877" s="13"/>
      <c r="AE877" s="8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10"/>
      <c r="AW877" s="13"/>
      <c r="AY877" s="17"/>
      <c r="AZ877" s="12"/>
      <c r="BA877" s="12"/>
      <c r="BB877" s="12"/>
      <c r="BC877" s="12"/>
      <c r="BD877" s="12"/>
      <c r="BE877" s="12"/>
      <c r="BF877" s="18"/>
      <c r="BG877" s="18"/>
      <c r="BH877" s="18"/>
      <c r="BI877" s="15"/>
      <c r="BJ877" s="19"/>
      <c r="BK877" s="18"/>
      <c r="BL877" s="17"/>
      <c r="BM877" s="17"/>
      <c r="BN877" s="16"/>
    </row>
    <row r="878" spans="9:66" x14ac:dyDescent="0.2">
      <c r="I878" s="11"/>
      <c r="J878" s="10"/>
      <c r="K878" s="6"/>
      <c r="L878" s="10"/>
      <c r="M878" s="10"/>
      <c r="N878" s="10"/>
      <c r="O878" s="10"/>
      <c r="P878" s="10"/>
      <c r="Q878" s="10"/>
      <c r="R878" s="10"/>
      <c r="S878" s="10"/>
      <c r="T878" s="14"/>
      <c r="U878" s="6"/>
      <c r="V878" s="14"/>
      <c r="W878" s="6"/>
      <c r="X878" s="14"/>
      <c r="Y878" s="6"/>
      <c r="Z878" s="14"/>
      <c r="AA878" s="9"/>
      <c r="AB878" s="7"/>
      <c r="AC878" s="6"/>
      <c r="AD878" s="13"/>
      <c r="AE878" s="8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10"/>
      <c r="AW878" s="13"/>
      <c r="AY878" s="17"/>
      <c r="AZ878" s="12"/>
      <c r="BA878" s="12"/>
      <c r="BB878" s="12"/>
      <c r="BC878" s="12"/>
      <c r="BD878" s="12"/>
      <c r="BE878" s="12"/>
      <c r="BF878" s="18"/>
      <c r="BG878" s="18"/>
      <c r="BH878" s="18"/>
      <c r="BI878" s="15"/>
      <c r="BJ878" s="19"/>
      <c r="BK878" s="18"/>
      <c r="BL878" s="17"/>
      <c r="BM878" s="17"/>
      <c r="BN878" s="16"/>
    </row>
    <row r="879" spans="9:66" x14ac:dyDescent="0.2">
      <c r="I879" s="11"/>
      <c r="J879" s="10"/>
      <c r="K879" s="6"/>
      <c r="L879" s="10"/>
      <c r="M879" s="10"/>
      <c r="N879" s="10"/>
      <c r="O879" s="10"/>
      <c r="P879" s="10"/>
      <c r="Q879" s="10"/>
      <c r="R879" s="10"/>
      <c r="S879" s="10"/>
      <c r="T879" s="14"/>
      <c r="U879" s="6"/>
      <c r="V879" s="14"/>
      <c r="W879" s="6"/>
      <c r="X879" s="14"/>
      <c r="Y879" s="6"/>
      <c r="Z879" s="14"/>
      <c r="AA879" s="9"/>
      <c r="AB879" s="7"/>
      <c r="AC879" s="6"/>
      <c r="AD879" s="13"/>
      <c r="AE879" s="8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10"/>
      <c r="AW879" s="13"/>
      <c r="AY879" s="17"/>
      <c r="AZ879" s="12"/>
      <c r="BA879" s="12"/>
      <c r="BB879" s="12"/>
      <c r="BC879" s="12"/>
      <c r="BD879" s="12"/>
      <c r="BE879" s="12"/>
      <c r="BF879" s="18"/>
      <c r="BG879" s="18"/>
      <c r="BH879" s="18"/>
      <c r="BI879" s="15"/>
      <c r="BJ879" s="19"/>
      <c r="BK879" s="18"/>
      <c r="BL879" s="17"/>
      <c r="BM879" s="17"/>
      <c r="BN879" s="16"/>
    </row>
    <row r="880" spans="9:66" x14ac:dyDescent="0.2">
      <c r="I880" s="11"/>
      <c r="J880" s="10"/>
      <c r="K880" s="6"/>
      <c r="L880" s="10"/>
      <c r="M880" s="10"/>
      <c r="N880" s="10"/>
      <c r="O880" s="10"/>
      <c r="P880" s="10"/>
      <c r="Q880" s="10"/>
      <c r="R880" s="10"/>
      <c r="S880" s="10"/>
      <c r="T880" s="14"/>
      <c r="U880" s="6"/>
      <c r="V880" s="14"/>
      <c r="W880" s="6"/>
      <c r="X880" s="14"/>
      <c r="Y880" s="6"/>
      <c r="Z880" s="14"/>
      <c r="AA880" s="9"/>
      <c r="AB880" s="7"/>
      <c r="AC880" s="6"/>
      <c r="AD880" s="13"/>
      <c r="AE880" s="8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10"/>
      <c r="AW880" s="13"/>
      <c r="AY880" s="17"/>
      <c r="AZ880" s="12"/>
      <c r="BA880" s="12"/>
      <c r="BB880" s="12"/>
      <c r="BC880" s="12"/>
      <c r="BD880" s="12"/>
      <c r="BE880" s="12"/>
      <c r="BF880" s="18"/>
      <c r="BG880" s="18"/>
      <c r="BH880" s="18"/>
      <c r="BI880" s="15"/>
      <c r="BJ880" s="19"/>
      <c r="BK880" s="18"/>
      <c r="BL880" s="17"/>
      <c r="BM880" s="17"/>
      <c r="BN880" s="16"/>
    </row>
    <row r="881" spans="9:66" x14ac:dyDescent="0.2">
      <c r="I881" s="11"/>
      <c r="J881" s="10"/>
      <c r="K881" s="6"/>
      <c r="L881" s="10"/>
      <c r="M881" s="10"/>
      <c r="N881" s="10"/>
      <c r="O881" s="10"/>
      <c r="P881" s="10"/>
      <c r="Q881" s="10"/>
      <c r="R881" s="10"/>
      <c r="S881" s="10"/>
      <c r="T881" s="14"/>
      <c r="U881" s="6"/>
      <c r="V881" s="14"/>
      <c r="W881" s="6"/>
      <c r="X881" s="14"/>
      <c r="Y881" s="6"/>
      <c r="Z881" s="14"/>
      <c r="AA881" s="9"/>
      <c r="AB881" s="7"/>
      <c r="AC881" s="6"/>
      <c r="AD881" s="13"/>
      <c r="AE881" s="8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10"/>
      <c r="AW881" s="13"/>
      <c r="AY881" s="17"/>
      <c r="AZ881" s="12"/>
      <c r="BA881" s="12"/>
      <c r="BB881" s="12"/>
      <c r="BC881" s="12"/>
      <c r="BD881" s="12"/>
      <c r="BE881" s="12"/>
      <c r="BF881" s="18"/>
      <c r="BG881" s="18"/>
      <c r="BH881" s="18"/>
      <c r="BI881" s="15"/>
      <c r="BJ881" s="19"/>
      <c r="BK881" s="18"/>
      <c r="BL881" s="17"/>
      <c r="BM881" s="17"/>
      <c r="BN881" s="16"/>
    </row>
    <row r="882" spans="9:66" x14ac:dyDescent="0.2">
      <c r="I882" s="11"/>
      <c r="J882" s="10"/>
      <c r="K882" s="6"/>
      <c r="L882" s="10"/>
      <c r="M882" s="10"/>
      <c r="N882" s="10"/>
      <c r="O882" s="10"/>
      <c r="P882" s="10"/>
      <c r="Q882" s="10"/>
      <c r="R882" s="10"/>
      <c r="S882" s="10"/>
      <c r="T882" s="14"/>
      <c r="U882" s="6"/>
      <c r="V882" s="14"/>
      <c r="W882" s="6"/>
      <c r="X882" s="14"/>
      <c r="Y882" s="6"/>
      <c r="Z882" s="14"/>
      <c r="AA882" s="9"/>
      <c r="AB882" s="7"/>
      <c r="AC882" s="6"/>
      <c r="AD882" s="13"/>
      <c r="AE882" s="8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10"/>
      <c r="AW882" s="13"/>
      <c r="AY882" s="17"/>
      <c r="AZ882" s="12"/>
      <c r="BA882" s="12"/>
      <c r="BB882" s="12"/>
      <c r="BC882" s="12"/>
      <c r="BD882" s="12"/>
      <c r="BE882" s="12"/>
      <c r="BF882" s="18"/>
      <c r="BG882" s="18"/>
      <c r="BH882" s="18"/>
      <c r="BI882" s="15"/>
      <c r="BJ882" s="19"/>
      <c r="BK882" s="18"/>
      <c r="BL882" s="17"/>
      <c r="BM882" s="17"/>
      <c r="BN882" s="16"/>
    </row>
    <row r="883" spans="9:66" x14ac:dyDescent="0.2">
      <c r="I883" s="11"/>
      <c r="J883" s="10"/>
      <c r="K883" s="6"/>
      <c r="L883" s="10"/>
      <c r="M883" s="10"/>
      <c r="N883" s="10"/>
      <c r="O883" s="10"/>
      <c r="P883" s="10"/>
      <c r="Q883" s="10"/>
      <c r="R883" s="10"/>
      <c r="S883" s="10"/>
      <c r="T883" s="14"/>
      <c r="U883" s="6"/>
      <c r="V883" s="14"/>
      <c r="W883" s="6"/>
      <c r="X883" s="14"/>
      <c r="Y883" s="6"/>
      <c r="Z883" s="14"/>
      <c r="AA883" s="9"/>
      <c r="AB883" s="7"/>
      <c r="AC883" s="6"/>
      <c r="AD883" s="13"/>
      <c r="AE883" s="8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10"/>
      <c r="AW883" s="13"/>
      <c r="AY883" s="17"/>
      <c r="AZ883" s="12"/>
      <c r="BA883" s="12"/>
      <c r="BB883" s="12"/>
      <c r="BC883" s="12"/>
      <c r="BD883" s="12"/>
      <c r="BE883" s="12"/>
      <c r="BF883" s="18"/>
      <c r="BG883" s="18"/>
      <c r="BH883" s="18"/>
      <c r="BI883" s="15"/>
      <c r="BJ883" s="19"/>
      <c r="BK883" s="18"/>
      <c r="BL883" s="17"/>
      <c r="BM883" s="17"/>
      <c r="BN883" s="16"/>
    </row>
    <row r="884" spans="9:66" x14ac:dyDescent="0.2">
      <c r="I884" s="11"/>
      <c r="J884" s="10"/>
      <c r="K884" s="6"/>
      <c r="L884" s="10"/>
      <c r="M884" s="10"/>
      <c r="N884" s="10"/>
      <c r="O884" s="10"/>
      <c r="P884" s="10"/>
      <c r="Q884" s="10"/>
      <c r="R884" s="10"/>
      <c r="S884" s="10"/>
      <c r="T884" s="14"/>
      <c r="U884" s="6"/>
      <c r="V884" s="14"/>
      <c r="W884" s="6"/>
      <c r="X884" s="14"/>
      <c r="Y884" s="6"/>
      <c r="Z884" s="14"/>
      <c r="AA884" s="9"/>
      <c r="AB884" s="7"/>
      <c r="AC884" s="6"/>
      <c r="AD884" s="13"/>
      <c r="AE884" s="8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10"/>
      <c r="AW884" s="13"/>
      <c r="AY884" s="17"/>
      <c r="AZ884" s="12"/>
      <c r="BA884" s="12"/>
      <c r="BB884" s="12"/>
      <c r="BC884" s="12"/>
      <c r="BD884" s="12"/>
      <c r="BE884" s="12"/>
      <c r="BF884" s="18"/>
      <c r="BG884" s="18"/>
      <c r="BH884" s="18"/>
      <c r="BI884" s="15"/>
      <c r="BJ884" s="19"/>
      <c r="BK884" s="18"/>
      <c r="BL884" s="17"/>
      <c r="BM884" s="17"/>
      <c r="BN884" s="16"/>
    </row>
    <row r="885" spans="9:66" x14ac:dyDescent="0.2">
      <c r="I885" s="11"/>
      <c r="J885" s="10"/>
      <c r="K885" s="6"/>
      <c r="L885" s="10"/>
      <c r="M885" s="10"/>
      <c r="N885" s="10"/>
      <c r="O885" s="10"/>
      <c r="P885" s="10"/>
      <c r="Q885" s="10"/>
      <c r="R885" s="10"/>
      <c r="S885" s="10"/>
      <c r="T885" s="14"/>
      <c r="U885" s="6"/>
      <c r="V885" s="14"/>
      <c r="W885" s="6"/>
      <c r="X885" s="14"/>
      <c r="Y885" s="6"/>
      <c r="Z885" s="14"/>
      <c r="AA885" s="9"/>
      <c r="AB885" s="7"/>
      <c r="AC885" s="6"/>
      <c r="AD885" s="13"/>
      <c r="AE885" s="8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10"/>
      <c r="AW885" s="13"/>
      <c r="AY885" s="17"/>
      <c r="AZ885" s="12"/>
      <c r="BA885" s="12"/>
      <c r="BB885" s="12"/>
      <c r="BC885" s="12"/>
      <c r="BD885" s="12"/>
      <c r="BE885" s="12"/>
      <c r="BF885" s="18"/>
      <c r="BG885" s="18"/>
      <c r="BH885" s="18"/>
      <c r="BI885" s="15"/>
      <c r="BJ885" s="19"/>
      <c r="BK885" s="18"/>
      <c r="BL885" s="17"/>
      <c r="BM885" s="17"/>
      <c r="BN885" s="16"/>
    </row>
    <row r="886" spans="9:66" x14ac:dyDescent="0.2">
      <c r="I886" s="11"/>
      <c r="J886" s="10"/>
      <c r="K886" s="6"/>
      <c r="L886" s="10"/>
      <c r="M886" s="10"/>
      <c r="N886" s="10"/>
      <c r="O886" s="10"/>
      <c r="P886" s="10"/>
      <c r="Q886" s="10"/>
      <c r="R886" s="10"/>
      <c r="S886" s="10"/>
      <c r="T886" s="14"/>
      <c r="U886" s="6"/>
      <c r="V886" s="14"/>
      <c r="W886" s="6"/>
      <c r="X886" s="14"/>
      <c r="Y886" s="6"/>
      <c r="Z886" s="14"/>
      <c r="AA886" s="9"/>
      <c r="AB886" s="7"/>
      <c r="AC886" s="6"/>
      <c r="AD886" s="13"/>
      <c r="AE886" s="8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10"/>
      <c r="AW886" s="13"/>
      <c r="AY886" s="17"/>
      <c r="AZ886" s="12"/>
      <c r="BA886" s="12"/>
      <c r="BB886" s="12"/>
      <c r="BC886" s="12"/>
      <c r="BD886" s="12"/>
      <c r="BE886" s="12"/>
      <c r="BF886" s="18"/>
      <c r="BG886" s="18"/>
      <c r="BH886" s="18"/>
      <c r="BI886" s="15"/>
      <c r="BJ886" s="19"/>
      <c r="BK886" s="18"/>
      <c r="BL886" s="17"/>
      <c r="BM886" s="17"/>
      <c r="BN886" s="16"/>
    </row>
    <row r="887" spans="9:66" x14ac:dyDescent="0.2">
      <c r="I887" s="11"/>
      <c r="J887" s="10"/>
      <c r="K887" s="6"/>
      <c r="L887" s="10"/>
      <c r="M887" s="10"/>
      <c r="N887" s="10"/>
      <c r="O887" s="10"/>
      <c r="P887" s="10"/>
      <c r="Q887" s="10"/>
      <c r="R887" s="10"/>
      <c r="S887" s="10"/>
      <c r="T887" s="14"/>
      <c r="U887" s="6"/>
      <c r="V887" s="14"/>
      <c r="W887" s="6"/>
      <c r="X887" s="14"/>
      <c r="Y887" s="6"/>
      <c r="Z887" s="14"/>
      <c r="AA887" s="9"/>
      <c r="AB887" s="7"/>
      <c r="AC887" s="6"/>
      <c r="AD887" s="13"/>
      <c r="AE887" s="8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10"/>
      <c r="AW887" s="13"/>
      <c r="AY887" s="17"/>
      <c r="AZ887" s="12"/>
      <c r="BA887" s="12"/>
      <c r="BB887" s="12"/>
      <c r="BC887" s="12"/>
      <c r="BD887" s="12"/>
      <c r="BE887" s="12"/>
      <c r="BF887" s="18"/>
      <c r="BG887" s="18"/>
      <c r="BH887" s="18"/>
      <c r="BI887" s="15"/>
      <c r="BJ887" s="19"/>
      <c r="BK887" s="18"/>
      <c r="BL887" s="17"/>
      <c r="BM887" s="17"/>
      <c r="BN887" s="16"/>
    </row>
    <row r="888" spans="9:66" x14ac:dyDescent="0.2">
      <c r="I888" s="11"/>
      <c r="J888" s="10"/>
      <c r="K888" s="6"/>
      <c r="L888" s="10"/>
      <c r="M888" s="10"/>
      <c r="N888" s="10"/>
      <c r="O888" s="10"/>
      <c r="P888" s="10"/>
      <c r="Q888" s="10"/>
      <c r="R888" s="10"/>
      <c r="S888" s="10"/>
      <c r="T888" s="14"/>
      <c r="U888" s="6"/>
      <c r="V888" s="14"/>
      <c r="W888" s="6"/>
      <c r="X888" s="14"/>
      <c r="Y888" s="6"/>
      <c r="Z888" s="14"/>
      <c r="AA888" s="9"/>
      <c r="AB888" s="7"/>
      <c r="AC888" s="6"/>
      <c r="AD888" s="13"/>
      <c r="AE888" s="8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10"/>
      <c r="AW888" s="13"/>
      <c r="AY888" s="17"/>
      <c r="AZ888" s="12"/>
      <c r="BA888" s="12"/>
      <c r="BB888" s="12"/>
      <c r="BC888" s="12"/>
      <c r="BD888" s="12"/>
      <c r="BE888" s="12"/>
      <c r="BF888" s="18"/>
      <c r="BG888" s="18"/>
      <c r="BH888" s="18"/>
      <c r="BI888" s="15"/>
      <c r="BJ888" s="19"/>
      <c r="BK888" s="18"/>
      <c r="BL888" s="17"/>
      <c r="BM888" s="17"/>
      <c r="BN888" s="16"/>
    </row>
    <row r="889" spans="9:66" x14ac:dyDescent="0.2">
      <c r="I889" s="11"/>
      <c r="J889" s="10"/>
      <c r="K889" s="6"/>
      <c r="L889" s="10"/>
      <c r="M889" s="10"/>
      <c r="N889" s="10"/>
      <c r="O889" s="10"/>
      <c r="P889" s="10"/>
      <c r="Q889" s="10"/>
      <c r="R889" s="10"/>
      <c r="S889" s="10"/>
      <c r="T889" s="14"/>
      <c r="U889" s="6"/>
      <c r="V889" s="14"/>
      <c r="W889" s="6"/>
      <c r="X889" s="14"/>
      <c r="Y889" s="6"/>
      <c r="Z889" s="14"/>
      <c r="AA889" s="9"/>
      <c r="AB889" s="7"/>
      <c r="AC889" s="6"/>
      <c r="AD889" s="13"/>
      <c r="AE889" s="8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10"/>
      <c r="AW889" s="13"/>
      <c r="AY889" s="17"/>
      <c r="AZ889" s="12"/>
      <c r="BA889" s="12"/>
      <c r="BB889" s="12"/>
      <c r="BC889" s="12"/>
      <c r="BD889" s="12"/>
      <c r="BE889" s="12"/>
      <c r="BF889" s="18"/>
      <c r="BG889" s="18"/>
      <c r="BH889" s="18"/>
      <c r="BI889" s="15"/>
      <c r="BJ889" s="19"/>
      <c r="BK889" s="18"/>
      <c r="BL889" s="17"/>
      <c r="BM889" s="17"/>
      <c r="BN889" s="16"/>
    </row>
    <row r="890" spans="9:66" x14ac:dyDescent="0.2">
      <c r="I890" s="11"/>
      <c r="J890" s="10"/>
      <c r="K890" s="6"/>
      <c r="L890" s="10"/>
      <c r="M890" s="10"/>
      <c r="N890" s="10"/>
      <c r="O890" s="10"/>
      <c r="P890" s="10"/>
      <c r="Q890" s="10"/>
      <c r="R890" s="10"/>
      <c r="S890" s="10"/>
      <c r="T890" s="14"/>
      <c r="U890" s="6"/>
      <c r="V890" s="14"/>
      <c r="W890" s="6"/>
      <c r="X890" s="14"/>
      <c r="Y890" s="6"/>
      <c r="Z890" s="14"/>
      <c r="AA890" s="9"/>
      <c r="AB890" s="7"/>
      <c r="AC890" s="6"/>
      <c r="AD890" s="13"/>
      <c r="AE890" s="8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10"/>
      <c r="AW890" s="13"/>
      <c r="AY890" s="17"/>
      <c r="AZ890" s="12"/>
      <c r="BA890" s="12"/>
      <c r="BB890" s="12"/>
      <c r="BC890" s="12"/>
      <c r="BD890" s="12"/>
      <c r="BE890" s="12"/>
      <c r="BF890" s="18"/>
      <c r="BG890" s="18"/>
      <c r="BH890" s="18"/>
      <c r="BI890" s="15"/>
      <c r="BJ890" s="19"/>
      <c r="BK890" s="18"/>
      <c r="BL890" s="17"/>
      <c r="BM890" s="17"/>
      <c r="BN890" s="16"/>
    </row>
    <row r="891" spans="9:66" x14ac:dyDescent="0.2">
      <c r="I891" s="11"/>
      <c r="J891" s="10"/>
      <c r="K891" s="6"/>
      <c r="L891" s="10"/>
      <c r="M891" s="10"/>
      <c r="N891" s="10"/>
      <c r="O891" s="10"/>
      <c r="P891" s="10"/>
      <c r="Q891" s="10"/>
      <c r="R891" s="10"/>
      <c r="S891" s="10"/>
      <c r="T891" s="14"/>
      <c r="U891" s="6"/>
      <c r="V891" s="14"/>
      <c r="W891" s="6"/>
      <c r="X891" s="14"/>
      <c r="Y891" s="6"/>
      <c r="Z891" s="14"/>
      <c r="AA891" s="9"/>
      <c r="AB891" s="7"/>
      <c r="AC891" s="6"/>
      <c r="AD891" s="13"/>
      <c r="AE891" s="8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10"/>
      <c r="AW891" s="13"/>
      <c r="AY891" s="17"/>
      <c r="AZ891" s="12"/>
      <c r="BA891" s="12"/>
      <c r="BB891" s="12"/>
      <c r="BC891" s="12"/>
      <c r="BD891" s="12"/>
      <c r="BE891" s="12"/>
      <c r="BF891" s="18"/>
      <c r="BG891" s="18"/>
      <c r="BH891" s="18"/>
      <c r="BI891" s="15"/>
      <c r="BJ891" s="19"/>
      <c r="BK891" s="18"/>
      <c r="BL891" s="17"/>
      <c r="BM891" s="17"/>
      <c r="BN891" s="16"/>
    </row>
    <row r="892" spans="9:66" x14ac:dyDescent="0.2">
      <c r="I892" s="11"/>
      <c r="J892" s="10"/>
      <c r="K892" s="6"/>
      <c r="L892" s="10"/>
      <c r="M892" s="10"/>
      <c r="N892" s="10"/>
      <c r="O892" s="10"/>
      <c r="P892" s="10"/>
      <c r="Q892" s="10"/>
      <c r="R892" s="10"/>
      <c r="S892" s="10"/>
      <c r="T892" s="14"/>
      <c r="U892" s="6"/>
      <c r="V892" s="14"/>
      <c r="W892" s="6"/>
      <c r="X892" s="14"/>
      <c r="Y892" s="6"/>
      <c r="Z892" s="14"/>
      <c r="AA892" s="9"/>
      <c r="AB892" s="7"/>
      <c r="AC892" s="6"/>
      <c r="AD892" s="13"/>
      <c r="AE892" s="8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10"/>
      <c r="AW892" s="13"/>
      <c r="AY892" s="17"/>
      <c r="AZ892" s="12"/>
      <c r="BA892" s="12"/>
      <c r="BB892" s="12"/>
      <c r="BC892" s="12"/>
      <c r="BD892" s="12"/>
      <c r="BE892" s="12"/>
      <c r="BF892" s="18"/>
      <c r="BG892" s="18"/>
      <c r="BH892" s="18"/>
      <c r="BI892" s="15"/>
      <c r="BJ892" s="19"/>
      <c r="BK892" s="18"/>
      <c r="BL892" s="17"/>
      <c r="BM892" s="17"/>
      <c r="BN892" s="16"/>
    </row>
    <row r="893" spans="9:66" x14ac:dyDescent="0.2">
      <c r="I893" s="11"/>
      <c r="J893" s="10"/>
      <c r="K893" s="6"/>
      <c r="L893" s="10"/>
      <c r="M893" s="10"/>
      <c r="N893" s="10"/>
      <c r="O893" s="10"/>
      <c r="P893" s="10"/>
      <c r="Q893" s="10"/>
      <c r="R893" s="10"/>
      <c r="S893" s="10"/>
      <c r="T893" s="14"/>
      <c r="U893" s="6"/>
      <c r="V893" s="14"/>
      <c r="W893" s="6"/>
      <c r="X893" s="14"/>
      <c r="Y893" s="6"/>
      <c r="Z893" s="14"/>
      <c r="AA893" s="9"/>
      <c r="AB893" s="7"/>
      <c r="AC893" s="6"/>
      <c r="AD893" s="13"/>
      <c r="AE893" s="8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10"/>
      <c r="AW893" s="13"/>
      <c r="AY893" s="17"/>
      <c r="AZ893" s="12"/>
      <c r="BA893" s="12"/>
      <c r="BB893" s="12"/>
      <c r="BC893" s="12"/>
      <c r="BD893" s="12"/>
      <c r="BE893" s="12"/>
      <c r="BF893" s="18"/>
      <c r="BG893" s="18"/>
      <c r="BH893" s="18"/>
      <c r="BI893" s="15"/>
      <c r="BJ893" s="19"/>
      <c r="BK893" s="18"/>
      <c r="BL893" s="17"/>
      <c r="BM893" s="17"/>
      <c r="BN893" s="16"/>
    </row>
    <row r="894" spans="9:66" x14ac:dyDescent="0.2">
      <c r="I894" s="11"/>
      <c r="J894" s="10"/>
      <c r="K894" s="6"/>
      <c r="L894" s="10"/>
      <c r="M894" s="10"/>
      <c r="N894" s="10"/>
      <c r="O894" s="10"/>
      <c r="P894" s="10"/>
      <c r="Q894" s="10"/>
      <c r="R894" s="10"/>
      <c r="S894" s="10"/>
      <c r="T894" s="14"/>
      <c r="U894" s="6"/>
      <c r="V894" s="14"/>
      <c r="W894" s="6"/>
      <c r="X894" s="14"/>
      <c r="Y894" s="6"/>
      <c r="Z894" s="14"/>
      <c r="AA894" s="9"/>
      <c r="AB894" s="7"/>
      <c r="AC894" s="6"/>
      <c r="AD894" s="13"/>
      <c r="AE894" s="8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10"/>
      <c r="AW894" s="13"/>
      <c r="AY894" s="17"/>
      <c r="AZ894" s="12"/>
      <c r="BA894" s="12"/>
      <c r="BB894" s="12"/>
      <c r="BC894" s="12"/>
      <c r="BD894" s="12"/>
      <c r="BE894" s="12"/>
      <c r="BF894" s="18"/>
      <c r="BG894" s="18"/>
      <c r="BH894" s="18"/>
      <c r="BI894" s="15"/>
      <c r="BJ894" s="19"/>
      <c r="BK894" s="18"/>
      <c r="BL894" s="17"/>
      <c r="BM894" s="17"/>
      <c r="BN894" s="16"/>
    </row>
    <row r="895" spans="9:66" x14ac:dyDescent="0.2">
      <c r="I895" s="11"/>
      <c r="J895" s="10"/>
      <c r="K895" s="6"/>
      <c r="L895" s="10"/>
      <c r="M895" s="10"/>
      <c r="N895" s="10"/>
      <c r="O895" s="10"/>
      <c r="P895" s="10"/>
      <c r="Q895" s="10"/>
      <c r="R895" s="10"/>
      <c r="S895" s="10"/>
      <c r="T895" s="14"/>
      <c r="U895" s="6"/>
      <c r="V895" s="14"/>
      <c r="W895" s="6"/>
      <c r="X895" s="14"/>
      <c r="Y895" s="6"/>
      <c r="Z895" s="14"/>
      <c r="AA895" s="9"/>
      <c r="AB895" s="7"/>
      <c r="AC895" s="6"/>
      <c r="AD895" s="13"/>
      <c r="AE895" s="8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10"/>
      <c r="AW895" s="13"/>
      <c r="AY895" s="17"/>
      <c r="AZ895" s="12"/>
      <c r="BA895" s="12"/>
      <c r="BB895" s="12"/>
      <c r="BC895" s="12"/>
      <c r="BD895" s="12"/>
      <c r="BE895" s="12"/>
      <c r="BF895" s="18"/>
      <c r="BG895" s="18"/>
      <c r="BH895" s="18"/>
      <c r="BI895" s="15"/>
      <c r="BJ895" s="19"/>
      <c r="BK895" s="18"/>
      <c r="BL895" s="17"/>
      <c r="BM895" s="17"/>
      <c r="BN895" s="16"/>
    </row>
    <row r="896" spans="9:66" x14ac:dyDescent="0.2">
      <c r="I896" s="11"/>
      <c r="J896" s="10"/>
      <c r="K896" s="6"/>
      <c r="L896" s="10"/>
      <c r="M896" s="10"/>
      <c r="N896" s="10"/>
      <c r="O896" s="10"/>
      <c r="P896" s="10"/>
      <c r="Q896" s="10"/>
      <c r="R896" s="10"/>
      <c r="S896" s="10"/>
      <c r="T896" s="14"/>
      <c r="U896" s="6"/>
      <c r="V896" s="14"/>
      <c r="W896" s="6"/>
      <c r="X896" s="14"/>
      <c r="Y896" s="6"/>
      <c r="Z896" s="14"/>
      <c r="AA896" s="9"/>
      <c r="AB896" s="7"/>
      <c r="AC896" s="6"/>
      <c r="AD896" s="13"/>
      <c r="AE896" s="8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10"/>
      <c r="AW896" s="13"/>
      <c r="AY896" s="17"/>
      <c r="AZ896" s="12"/>
      <c r="BA896" s="12"/>
      <c r="BB896" s="12"/>
      <c r="BC896" s="12"/>
      <c r="BD896" s="12"/>
      <c r="BE896" s="12"/>
      <c r="BF896" s="18"/>
      <c r="BG896" s="18"/>
      <c r="BH896" s="18"/>
      <c r="BI896" s="15"/>
      <c r="BJ896" s="19"/>
      <c r="BK896" s="18"/>
      <c r="BL896" s="17"/>
      <c r="BM896" s="17"/>
      <c r="BN896" s="16"/>
    </row>
    <row r="897" spans="9:66" x14ac:dyDescent="0.2">
      <c r="I897" s="11"/>
      <c r="J897" s="10"/>
      <c r="K897" s="6"/>
      <c r="L897" s="10"/>
      <c r="M897" s="10"/>
      <c r="N897" s="10"/>
      <c r="O897" s="10"/>
      <c r="P897" s="10"/>
      <c r="Q897" s="10"/>
      <c r="R897" s="10"/>
      <c r="S897" s="10"/>
      <c r="T897" s="14"/>
      <c r="U897" s="6"/>
      <c r="V897" s="14"/>
      <c r="W897" s="6"/>
      <c r="X897" s="14"/>
      <c r="Y897" s="6"/>
      <c r="Z897" s="14"/>
      <c r="AA897" s="9"/>
      <c r="AB897" s="7"/>
      <c r="AC897" s="6"/>
      <c r="AD897" s="13"/>
      <c r="AE897" s="8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10"/>
      <c r="AW897" s="13"/>
      <c r="AY897" s="17"/>
      <c r="AZ897" s="12"/>
      <c r="BA897" s="12"/>
      <c r="BB897" s="12"/>
      <c r="BC897" s="12"/>
      <c r="BD897" s="12"/>
      <c r="BE897" s="12"/>
      <c r="BF897" s="18"/>
      <c r="BG897" s="18"/>
      <c r="BH897" s="18"/>
      <c r="BI897" s="15"/>
      <c r="BJ897" s="19"/>
      <c r="BK897" s="18"/>
      <c r="BL897" s="17"/>
      <c r="BM897" s="17"/>
      <c r="BN897" s="16"/>
    </row>
    <row r="898" spans="9:66" x14ac:dyDescent="0.2">
      <c r="I898" s="11"/>
      <c r="J898" s="10"/>
      <c r="K898" s="6"/>
      <c r="L898" s="10"/>
      <c r="M898" s="10"/>
      <c r="N898" s="10"/>
      <c r="O898" s="10"/>
      <c r="P898" s="10"/>
      <c r="Q898" s="10"/>
      <c r="R898" s="10"/>
      <c r="S898" s="10"/>
      <c r="T898" s="14"/>
      <c r="U898" s="6"/>
      <c r="V898" s="14"/>
      <c r="W898" s="6"/>
      <c r="X898" s="14"/>
      <c r="Y898" s="6"/>
      <c r="Z898" s="14"/>
      <c r="AA898" s="9"/>
      <c r="AB898" s="7"/>
      <c r="AC898" s="6"/>
      <c r="AD898" s="13"/>
      <c r="AE898" s="8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10"/>
      <c r="AW898" s="13"/>
      <c r="AY898" s="17"/>
      <c r="AZ898" s="12"/>
      <c r="BA898" s="12"/>
      <c r="BB898" s="12"/>
      <c r="BC898" s="12"/>
      <c r="BD898" s="12"/>
      <c r="BE898" s="12"/>
      <c r="BF898" s="18"/>
      <c r="BG898" s="18"/>
      <c r="BH898" s="18"/>
      <c r="BI898" s="15"/>
      <c r="BJ898" s="19"/>
      <c r="BK898" s="18"/>
      <c r="BL898" s="17"/>
      <c r="BM898" s="17"/>
      <c r="BN898" s="16"/>
    </row>
    <row r="899" spans="9:66" x14ac:dyDescent="0.2">
      <c r="I899" s="11"/>
      <c r="J899" s="10"/>
      <c r="K899" s="6"/>
      <c r="L899" s="10"/>
      <c r="M899" s="10"/>
      <c r="N899" s="10"/>
      <c r="O899" s="10"/>
      <c r="P899" s="10"/>
      <c r="Q899" s="10"/>
      <c r="R899" s="10"/>
      <c r="S899" s="10"/>
      <c r="T899" s="14"/>
      <c r="U899" s="6"/>
      <c r="V899" s="14"/>
      <c r="W899" s="6"/>
      <c r="X899" s="14"/>
      <c r="Y899" s="6"/>
      <c r="Z899" s="14"/>
      <c r="AA899" s="9"/>
      <c r="AB899" s="7"/>
      <c r="AC899" s="6"/>
      <c r="AD899" s="13"/>
      <c r="AE899" s="8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10"/>
      <c r="AW899" s="13"/>
      <c r="AY899" s="17"/>
      <c r="AZ899" s="12"/>
      <c r="BA899" s="12"/>
      <c r="BB899" s="12"/>
      <c r="BC899" s="12"/>
      <c r="BD899" s="12"/>
      <c r="BE899" s="12"/>
      <c r="BF899" s="18"/>
      <c r="BG899" s="18"/>
      <c r="BH899" s="18"/>
      <c r="BI899" s="15"/>
      <c r="BJ899" s="19"/>
      <c r="BK899" s="18"/>
      <c r="BL899" s="17"/>
      <c r="BM899" s="17"/>
      <c r="BN899" s="16"/>
    </row>
    <row r="900" spans="9:66" x14ac:dyDescent="0.2">
      <c r="I900" s="11"/>
      <c r="J900" s="10"/>
      <c r="K900" s="6"/>
      <c r="L900" s="10"/>
      <c r="M900" s="10"/>
      <c r="N900" s="10"/>
      <c r="O900" s="10"/>
      <c r="P900" s="10"/>
      <c r="Q900" s="10"/>
      <c r="R900" s="10"/>
      <c r="S900" s="10"/>
      <c r="T900" s="14"/>
      <c r="U900" s="6"/>
      <c r="V900" s="14"/>
      <c r="W900" s="6"/>
      <c r="X900" s="14"/>
      <c r="Y900" s="6"/>
      <c r="Z900" s="14"/>
      <c r="AA900" s="9"/>
      <c r="AB900" s="7"/>
      <c r="AC900" s="6"/>
      <c r="AD900" s="13"/>
      <c r="AE900" s="8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10"/>
      <c r="AW900" s="13"/>
      <c r="AY900" s="17"/>
      <c r="AZ900" s="12"/>
      <c r="BA900" s="12"/>
      <c r="BB900" s="12"/>
      <c r="BC900" s="12"/>
      <c r="BD900" s="12"/>
      <c r="BE900" s="12"/>
      <c r="BF900" s="18"/>
      <c r="BG900" s="18"/>
      <c r="BH900" s="18"/>
      <c r="BI900" s="15"/>
      <c r="BJ900" s="19"/>
      <c r="BK900" s="18"/>
      <c r="BL900" s="17"/>
      <c r="BM900" s="17"/>
      <c r="BN900" s="16"/>
    </row>
    <row r="901" spans="9:66" x14ac:dyDescent="0.2">
      <c r="I901" s="11"/>
      <c r="J901" s="10"/>
      <c r="K901" s="6"/>
      <c r="L901" s="10"/>
      <c r="M901" s="10"/>
      <c r="N901" s="10"/>
      <c r="O901" s="10"/>
      <c r="P901" s="10"/>
      <c r="Q901" s="10"/>
      <c r="R901" s="10"/>
      <c r="S901" s="10"/>
      <c r="T901" s="14"/>
      <c r="U901" s="6"/>
      <c r="V901" s="14"/>
      <c r="W901" s="6"/>
      <c r="X901" s="14"/>
      <c r="Y901" s="6"/>
      <c r="Z901" s="14"/>
      <c r="AA901" s="9"/>
      <c r="AB901" s="7"/>
      <c r="AC901" s="6"/>
      <c r="AD901" s="13"/>
      <c r="AE901" s="8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10"/>
      <c r="AW901" s="13"/>
      <c r="AY901" s="17"/>
      <c r="AZ901" s="12"/>
      <c r="BA901" s="12"/>
      <c r="BB901" s="12"/>
      <c r="BC901" s="12"/>
      <c r="BD901" s="12"/>
      <c r="BE901" s="12"/>
      <c r="BF901" s="18"/>
      <c r="BG901" s="18"/>
      <c r="BH901" s="18"/>
      <c r="BI901" s="15"/>
      <c r="BJ901" s="19"/>
      <c r="BK901" s="18"/>
      <c r="BL901" s="17"/>
      <c r="BM901" s="17"/>
      <c r="BN901" s="16"/>
    </row>
    <row r="902" spans="9:66" x14ac:dyDescent="0.2">
      <c r="I902" s="11"/>
      <c r="J902" s="10"/>
      <c r="K902" s="6"/>
      <c r="L902" s="10"/>
      <c r="M902" s="10"/>
      <c r="N902" s="10"/>
      <c r="O902" s="10"/>
      <c r="P902" s="10"/>
      <c r="Q902" s="10"/>
      <c r="R902" s="10"/>
      <c r="S902" s="10"/>
      <c r="T902" s="14"/>
      <c r="U902" s="6"/>
      <c r="V902" s="14"/>
      <c r="W902" s="6"/>
      <c r="X902" s="14"/>
      <c r="Y902" s="6"/>
      <c r="Z902" s="14"/>
      <c r="AA902" s="9"/>
      <c r="AB902" s="7"/>
      <c r="AC902" s="6"/>
      <c r="AD902" s="13"/>
      <c r="AE902" s="8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10"/>
      <c r="AW902" s="13"/>
      <c r="AY902" s="17"/>
      <c r="AZ902" s="12"/>
      <c r="BA902" s="12"/>
      <c r="BB902" s="12"/>
      <c r="BC902" s="12"/>
      <c r="BD902" s="12"/>
      <c r="BE902" s="12"/>
      <c r="BF902" s="18"/>
      <c r="BG902" s="18"/>
      <c r="BH902" s="18"/>
      <c r="BI902" s="15"/>
      <c r="BJ902" s="19"/>
      <c r="BK902" s="18"/>
      <c r="BL902" s="17"/>
      <c r="BM902" s="17"/>
      <c r="BN902" s="16"/>
    </row>
    <row r="903" spans="9:66" x14ac:dyDescent="0.2">
      <c r="I903" s="11"/>
      <c r="J903" s="10"/>
      <c r="K903" s="6"/>
      <c r="L903" s="10"/>
      <c r="M903" s="10"/>
      <c r="N903" s="10"/>
      <c r="O903" s="10"/>
      <c r="P903" s="10"/>
      <c r="Q903" s="10"/>
      <c r="R903" s="10"/>
      <c r="S903" s="10"/>
      <c r="T903" s="14"/>
      <c r="U903" s="6"/>
      <c r="V903" s="14"/>
      <c r="W903" s="6"/>
      <c r="X903" s="14"/>
      <c r="Y903" s="6"/>
      <c r="Z903" s="14"/>
      <c r="AA903" s="9"/>
      <c r="AB903" s="7"/>
      <c r="AC903" s="6"/>
      <c r="AD903" s="13"/>
      <c r="AE903" s="8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10"/>
      <c r="AW903" s="13"/>
      <c r="AY903" s="17"/>
      <c r="AZ903" s="12"/>
      <c r="BA903" s="12"/>
      <c r="BB903" s="12"/>
      <c r="BC903" s="12"/>
      <c r="BD903" s="12"/>
      <c r="BE903" s="12"/>
      <c r="BF903" s="18"/>
      <c r="BG903" s="18"/>
      <c r="BH903" s="18"/>
      <c r="BI903" s="15"/>
      <c r="BJ903" s="19"/>
      <c r="BK903" s="18"/>
      <c r="BL903" s="17"/>
      <c r="BM903" s="17"/>
      <c r="BN903" s="16"/>
    </row>
    <row r="904" spans="9:66" x14ac:dyDescent="0.2">
      <c r="I904" s="11"/>
      <c r="J904" s="10"/>
      <c r="K904" s="6"/>
      <c r="L904" s="10"/>
      <c r="M904" s="10"/>
      <c r="N904" s="10"/>
      <c r="O904" s="10"/>
      <c r="P904" s="10"/>
      <c r="Q904" s="10"/>
      <c r="R904" s="10"/>
      <c r="S904" s="10"/>
      <c r="T904" s="14"/>
      <c r="U904" s="6"/>
      <c r="V904" s="14"/>
      <c r="W904" s="6"/>
      <c r="X904" s="14"/>
      <c r="Y904" s="6"/>
      <c r="Z904" s="14"/>
      <c r="AA904" s="9"/>
      <c r="AB904" s="7"/>
      <c r="AC904" s="6"/>
      <c r="AD904" s="13"/>
      <c r="AE904" s="8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10"/>
      <c r="AW904" s="13"/>
      <c r="AY904" s="17"/>
      <c r="AZ904" s="12"/>
      <c r="BA904" s="12"/>
      <c r="BB904" s="12"/>
      <c r="BC904" s="12"/>
      <c r="BD904" s="12"/>
      <c r="BE904" s="12"/>
      <c r="BF904" s="18"/>
      <c r="BG904" s="18"/>
      <c r="BH904" s="18"/>
      <c r="BI904" s="15"/>
      <c r="BJ904" s="19"/>
      <c r="BK904" s="18"/>
      <c r="BL904" s="17"/>
      <c r="BM904" s="17"/>
      <c r="BN904" s="16"/>
    </row>
    <row r="905" spans="9:66" x14ac:dyDescent="0.2">
      <c r="I905" s="11"/>
      <c r="J905" s="10"/>
      <c r="K905" s="6"/>
      <c r="L905" s="10"/>
      <c r="M905" s="10"/>
      <c r="N905" s="10"/>
      <c r="O905" s="10"/>
      <c r="P905" s="10"/>
      <c r="Q905" s="10"/>
      <c r="R905" s="10"/>
      <c r="S905" s="10"/>
      <c r="T905" s="14"/>
      <c r="U905" s="6"/>
      <c r="V905" s="14"/>
      <c r="W905" s="6"/>
      <c r="X905" s="14"/>
      <c r="Y905" s="6"/>
      <c r="Z905" s="14"/>
      <c r="AA905" s="9"/>
      <c r="AB905" s="7"/>
      <c r="AC905" s="6"/>
      <c r="AD905" s="13"/>
      <c r="AE905" s="8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10"/>
      <c r="AW905" s="13"/>
      <c r="AY905" s="17"/>
      <c r="AZ905" s="12"/>
      <c r="BA905" s="12"/>
      <c r="BB905" s="12"/>
      <c r="BC905" s="12"/>
      <c r="BD905" s="12"/>
      <c r="BE905" s="12"/>
      <c r="BF905" s="18"/>
      <c r="BG905" s="18"/>
      <c r="BH905" s="18"/>
      <c r="BI905" s="15"/>
      <c r="BJ905" s="19"/>
      <c r="BK905" s="18"/>
      <c r="BL905" s="17"/>
      <c r="BM905" s="17"/>
      <c r="BN905" s="16"/>
    </row>
    <row r="906" spans="9:66" x14ac:dyDescent="0.2">
      <c r="I906" s="11"/>
      <c r="J906" s="10"/>
      <c r="K906" s="6"/>
      <c r="L906" s="10"/>
      <c r="M906" s="10"/>
      <c r="N906" s="10"/>
      <c r="O906" s="10"/>
      <c r="P906" s="10"/>
      <c r="Q906" s="10"/>
      <c r="R906" s="10"/>
      <c r="S906" s="10"/>
      <c r="T906" s="14"/>
      <c r="U906" s="6"/>
      <c r="V906" s="14"/>
      <c r="W906" s="6"/>
      <c r="X906" s="14"/>
      <c r="Y906" s="6"/>
      <c r="Z906" s="14"/>
      <c r="AA906" s="9"/>
      <c r="AB906" s="7"/>
      <c r="AC906" s="6"/>
      <c r="AD906" s="13"/>
      <c r="AE906" s="8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10"/>
      <c r="AW906" s="13"/>
      <c r="AY906" s="17"/>
      <c r="AZ906" s="12"/>
      <c r="BA906" s="12"/>
      <c r="BB906" s="12"/>
      <c r="BC906" s="12"/>
      <c r="BD906" s="12"/>
      <c r="BE906" s="12"/>
      <c r="BF906" s="18"/>
      <c r="BG906" s="18"/>
      <c r="BH906" s="18"/>
      <c r="BI906" s="15"/>
      <c r="BJ906" s="19"/>
      <c r="BK906" s="18"/>
      <c r="BL906" s="17"/>
      <c r="BM906" s="17"/>
      <c r="BN906" s="16"/>
    </row>
    <row r="907" spans="9:66" x14ac:dyDescent="0.2">
      <c r="I907" s="11"/>
      <c r="J907" s="10"/>
      <c r="K907" s="6"/>
      <c r="L907" s="10"/>
      <c r="M907" s="10"/>
      <c r="N907" s="10"/>
      <c r="O907" s="10"/>
      <c r="P907" s="10"/>
      <c r="Q907" s="10"/>
      <c r="R907" s="10"/>
      <c r="S907" s="10"/>
      <c r="T907" s="14"/>
      <c r="U907" s="6"/>
      <c r="V907" s="14"/>
      <c r="W907" s="6"/>
      <c r="X907" s="14"/>
      <c r="Y907" s="6"/>
      <c r="Z907" s="14"/>
      <c r="AA907" s="9"/>
      <c r="AB907" s="7"/>
      <c r="AC907" s="6"/>
      <c r="AD907" s="13"/>
      <c r="AE907" s="8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10"/>
      <c r="AW907" s="13"/>
      <c r="AY907" s="17"/>
      <c r="AZ907" s="12"/>
      <c r="BA907" s="12"/>
      <c r="BB907" s="12"/>
      <c r="BC907" s="12"/>
      <c r="BD907" s="12"/>
      <c r="BE907" s="12"/>
      <c r="BF907" s="18"/>
      <c r="BG907" s="18"/>
      <c r="BH907" s="18"/>
      <c r="BI907" s="15"/>
      <c r="BJ907" s="19"/>
      <c r="BK907" s="18"/>
      <c r="BL907" s="17"/>
      <c r="BM907" s="17"/>
      <c r="BN907" s="16"/>
    </row>
    <row r="908" spans="9:66" x14ac:dyDescent="0.2">
      <c r="I908" s="11"/>
      <c r="J908" s="10"/>
      <c r="K908" s="6"/>
      <c r="L908" s="10"/>
      <c r="M908" s="10"/>
      <c r="N908" s="10"/>
      <c r="O908" s="10"/>
      <c r="P908" s="10"/>
      <c r="Q908" s="10"/>
      <c r="R908" s="10"/>
      <c r="S908" s="10"/>
      <c r="T908" s="14"/>
      <c r="U908" s="6"/>
      <c r="V908" s="14"/>
      <c r="W908" s="6"/>
      <c r="X908" s="14"/>
      <c r="Y908" s="6"/>
      <c r="Z908" s="14"/>
      <c r="AA908" s="9"/>
      <c r="AB908" s="7"/>
      <c r="AC908" s="6"/>
      <c r="AD908" s="13"/>
      <c r="AE908" s="8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10"/>
      <c r="AW908" s="13"/>
      <c r="AY908" s="17"/>
      <c r="AZ908" s="12"/>
      <c r="BA908" s="12"/>
      <c r="BB908" s="12"/>
      <c r="BC908" s="12"/>
      <c r="BD908" s="12"/>
      <c r="BE908" s="12"/>
      <c r="BF908" s="18"/>
      <c r="BG908" s="18"/>
      <c r="BH908" s="18"/>
      <c r="BI908" s="15"/>
      <c r="BJ908" s="19"/>
      <c r="BK908" s="18"/>
      <c r="BL908" s="17"/>
      <c r="BM908" s="17"/>
      <c r="BN908" s="16"/>
    </row>
    <row r="909" spans="9:66" x14ac:dyDescent="0.2">
      <c r="I909" s="11"/>
      <c r="J909" s="10"/>
      <c r="K909" s="6"/>
      <c r="L909" s="10"/>
      <c r="M909" s="10"/>
      <c r="N909" s="10"/>
      <c r="O909" s="10"/>
      <c r="P909" s="10"/>
      <c r="Q909" s="10"/>
      <c r="R909" s="10"/>
      <c r="S909" s="10"/>
      <c r="T909" s="14"/>
      <c r="U909" s="6"/>
      <c r="V909" s="14"/>
      <c r="W909" s="6"/>
      <c r="X909" s="14"/>
      <c r="Y909" s="6"/>
      <c r="Z909" s="14"/>
      <c r="AA909" s="9"/>
      <c r="AB909" s="7"/>
      <c r="AC909" s="6"/>
      <c r="AD909" s="13"/>
      <c r="AE909" s="8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10"/>
      <c r="AW909" s="13"/>
      <c r="AY909" s="17"/>
      <c r="AZ909" s="12"/>
      <c r="BA909" s="12"/>
      <c r="BB909" s="12"/>
      <c r="BC909" s="12"/>
      <c r="BD909" s="12"/>
      <c r="BE909" s="12"/>
      <c r="BF909" s="18"/>
      <c r="BG909" s="18"/>
      <c r="BH909" s="18"/>
      <c r="BI909" s="15"/>
      <c r="BJ909" s="19"/>
      <c r="BK909" s="18"/>
      <c r="BL909" s="17"/>
      <c r="BM909" s="17"/>
      <c r="BN909" s="16"/>
    </row>
    <row r="910" spans="9:66" x14ac:dyDescent="0.2">
      <c r="I910" s="11"/>
      <c r="J910" s="10"/>
      <c r="K910" s="6"/>
      <c r="L910" s="10"/>
      <c r="M910" s="10"/>
      <c r="N910" s="10"/>
      <c r="O910" s="10"/>
      <c r="P910" s="10"/>
      <c r="Q910" s="10"/>
      <c r="R910" s="10"/>
      <c r="S910" s="10"/>
      <c r="T910" s="14"/>
      <c r="U910" s="6"/>
      <c r="V910" s="14"/>
      <c r="W910" s="6"/>
      <c r="X910" s="14"/>
      <c r="Y910" s="6"/>
      <c r="Z910" s="14"/>
      <c r="AA910" s="9"/>
      <c r="AB910" s="7"/>
      <c r="AC910" s="6"/>
      <c r="AD910" s="13"/>
      <c r="AE910" s="8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10"/>
      <c r="AW910" s="13"/>
      <c r="AY910" s="17"/>
      <c r="AZ910" s="12"/>
      <c r="BA910" s="12"/>
      <c r="BB910" s="12"/>
      <c r="BC910" s="12"/>
      <c r="BD910" s="12"/>
      <c r="BE910" s="12"/>
      <c r="BF910" s="18"/>
      <c r="BG910" s="18"/>
      <c r="BH910" s="18"/>
      <c r="BI910" s="15"/>
      <c r="BJ910" s="19"/>
      <c r="BK910" s="18"/>
      <c r="BL910" s="17"/>
      <c r="BM910" s="17"/>
      <c r="BN910" s="16"/>
    </row>
    <row r="911" spans="9:66" x14ac:dyDescent="0.2">
      <c r="I911" s="11"/>
      <c r="J911" s="10"/>
      <c r="K911" s="6"/>
      <c r="L911" s="10"/>
      <c r="M911" s="10"/>
      <c r="N911" s="10"/>
      <c r="O911" s="10"/>
      <c r="P911" s="10"/>
      <c r="Q911" s="10"/>
      <c r="R911" s="10"/>
      <c r="S911" s="10"/>
      <c r="T911" s="14"/>
      <c r="U911" s="6"/>
      <c r="V911" s="14"/>
      <c r="W911" s="6"/>
      <c r="X911" s="14"/>
      <c r="Y911" s="6"/>
      <c r="Z911" s="14"/>
      <c r="AA911" s="9"/>
      <c r="AB911" s="7"/>
      <c r="AC911" s="6"/>
      <c r="AD911" s="13"/>
      <c r="AE911" s="8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10"/>
      <c r="AW911" s="13"/>
      <c r="AY911" s="17"/>
      <c r="AZ911" s="12"/>
      <c r="BA911" s="12"/>
      <c r="BB911" s="12"/>
      <c r="BC911" s="12"/>
      <c r="BD911" s="12"/>
      <c r="BE911" s="12"/>
      <c r="BF911" s="18"/>
      <c r="BG911" s="18"/>
      <c r="BH911" s="18"/>
      <c r="BI911" s="15"/>
      <c r="BJ911" s="19"/>
      <c r="BK911" s="18"/>
      <c r="BL911" s="17"/>
      <c r="BM911" s="17"/>
      <c r="BN911" s="16"/>
    </row>
    <row r="912" spans="9:66" x14ac:dyDescent="0.2">
      <c r="I912" s="11"/>
      <c r="J912" s="10"/>
      <c r="K912" s="6"/>
      <c r="L912" s="10"/>
      <c r="M912" s="10"/>
      <c r="N912" s="10"/>
      <c r="O912" s="10"/>
      <c r="P912" s="10"/>
      <c r="Q912" s="10"/>
      <c r="R912" s="10"/>
      <c r="S912" s="10"/>
      <c r="T912" s="14"/>
      <c r="U912" s="6"/>
      <c r="V912" s="14"/>
      <c r="W912" s="6"/>
      <c r="X912" s="14"/>
      <c r="Y912" s="6"/>
      <c r="Z912" s="14"/>
      <c r="AA912" s="9"/>
      <c r="AB912" s="7"/>
      <c r="AC912" s="6"/>
      <c r="AD912" s="13"/>
      <c r="AE912" s="8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10"/>
      <c r="AW912" s="13"/>
      <c r="AY912" s="17"/>
      <c r="AZ912" s="12"/>
      <c r="BA912" s="12"/>
      <c r="BB912" s="12"/>
      <c r="BC912" s="12"/>
      <c r="BD912" s="12"/>
      <c r="BE912" s="12"/>
      <c r="BF912" s="18"/>
      <c r="BG912" s="18"/>
      <c r="BH912" s="18"/>
      <c r="BI912" s="15"/>
      <c r="BJ912" s="19"/>
      <c r="BK912" s="18"/>
      <c r="BL912" s="17"/>
      <c r="BM912" s="17"/>
      <c r="BN912" s="16"/>
    </row>
    <row r="913" spans="9:66" x14ac:dyDescent="0.2">
      <c r="I913" s="11"/>
      <c r="J913" s="10"/>
      <c r="K913" s="6"/>
      <c r="L913" s="10"/>
      <c r="M913" s="10"/>
      <c r="N913" s="10"/>
      <c r="O913" s="10"/>
      <c r="P913" s="10"/>
      <c r="Q913" s="10"/>
      <c r="R913" s="10"/>
      <c r="S913" s="10"/>
      <c r="T913" s="14"/>
      <c r="U913" s="6"/>
      <c r="V913" s="14"/>
      <c r="W913" s="6"/>
      <c r="X913" s="14"/>
      <c r="Y913" s="6"/>
      <c r="Z913" s="14"/>
      <c r="AA913" s="9"/>
      <c r="AB913" s="7"/>
      <c r="AC913" s="6"/>
      <c r="AD913" s="13"/>
      <c r="AE913" s="8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10"/>
      <c r="AW913" s="13"/>
      <c r="AY913" s="17"/>
      <c r="AZ913" s="12"/>
      <c r="BA913" s="12"/>
      <c r="BB913" s="12"/>
      <c r="BC913" s="12"/>
      <c r="BD913" s="12"/>
      <c r="BE913" s="12"/>
      <c r="BF913" s="18"/>
      <c r="BG913" s="18"/>
      <c r="BH913" s="18"/>
      <c r="BI913" s="15"/>
      <c r="BJ913" s="19"/>
      <c r="BK913" s="18"/>
      <c r="BL913" s="17"/>
      <c r="BM913" s="17"/>
      <c r="BN913" s="16"/>
    </row>
    <row r="914" spans="9:66" x14ac:dyDescent="0.2">
      <c r="I914" s="11"/>
      <c r="J914" s="10"/>
      <c r="K914" s="6"/>
      <c r="L914" s="10"/>
      <c r="M914" s="10"/>
      <c r="N914" s="10"/>
      <c r="O914" s="10"/>
      <c r="P914" s="10"/>
      <c r="Q914" s="10"/>
      <c r="R914" s="10"/>
      <c r="S914" s="10"/>
      <c r="T914" s="14"/>
      <c r="U914" s="6"/>
      <c r="V914" s="14"/>
      <c r="W914" s="6"/>
      <c r="X914" s="14"/>
      <c r="Y914" s="6"/>
      <c r="Z914" s="14"/>
      <c r="AA914" s="9"/>
      <c r="AB914" s="7"/>
      <c r="AC914" s="6"/>
      <c r="AD914" s="13"/>
      <c r="AE914" s="8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10"/>
      <c r="AW914" s="13"/>
      <c r="AY914" s="17"/>
      <c r="AZ914" s="12"/>
      <c r="BA914" s="12"/>
      <c r="BB914" s="12"/>
      <c r="BC914" s="12"/>
      <c r="BD914" s="12"/>
      <c r="BE914" s="12"/>
      <c r="BF914" s="18"/>
      <c r="BG914" s="18"/>
      <c r="BH914" s="18"/>
      <c r="BI914" s="15"/>
      <c r="BJ914" s="19"/>
      <c r="BK914" s="18"/>
      <c r="BL914" s="17"/>
      <c r="BM914" s="17"/>
      <c r="BN914" s="16"/>
    </row>
    <row r="915" spans="9:66" x14ac:dyDescent="0.2">
      <c r="I915" s="11"/>
      <c r="J915" s="10"/>
      <c r="K915" s="6"/>
      <c r="L915" s="10"/>
      <c r="M915" s="10"/>
      <c r="N915" s="10"/>
      <c r="O915" s="10"/>
      <c r="P915" s="10"/>
      <c r="Q915" s="10"/>
      <c r="R915" s="10"/>
      <c r="S915" s="10"/>
      <c r="T915" s="14"/>
      <c r="U915" s="6"/>
      <c r="V915" s="14"/>
      <c r="W915" s="6"/>
      <c r="X915" s="14"/>
      <c r="Y915" s="6"/>
      <c r="Z915" s="14"/>
      <c r="AA915" s="9"/>
      <c r="AB915" s="7"/>
      <c r="AC915" s="6"/>
      <c r="AD915" s="13"/>
      <c r="AE915" s="8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10"/>
      <c r="AW915" s="13"/>
      <c r="AY915" s="17"/>
      <c r="AZ915" s="12"/>
      <c r="BA915" s="12"/>
      <c r="BB915" s="12"/>
      <c r="BC915" s="12"/>
      <c r="BD915" s="12"/>
      <c r="BE915" s="12"/>
      <c r="BF915" s="18"/>
      <c r="BG915" s="18"/>
      <c r="BH915" s="18"/>
      <c r="BI915" s="15"/>
      <c r="BJ915" s="19"/>
      <c r="BK915" s="18"/>
      <c r="BL915" s="17"/>
      <c r="BM915" s="17"/>
      <c r="BN915" s="16"/>
    </row>
    <row r="916" spans="9:66" x14ac:dyDescent="0.2">
      <c r="I916" s="11"/>
      <c r="J916" s="10"/>
      <c r="K916" s="6"/>
      <c r="L916" s="10"/>
      <c r="M916" s="10"/>
      <c r="N916" s="10"/>
      <c r="O916" s="10"/>
      <c r="P916" s="10"/>
      <c r="Q916" s="10"/>
      <c r="R916" s="10"/>
      <c r="S916" s="10"/>
      <c r="T916" s="14"/>
      <c r="U916" s="6"/>
      <c r="V916" s="14"/>
      <c r="W916" s="6"/>
      <c r="X916" s="14"/>
      <c r="Y916" s="6"/>
      <c r="Z916" s="14"/>
      <c r="AA916" s="9"/>
      <c r="AB916" s="7"/>
      <c r="AC916" s="6"/>
      <c r="AD916" s="13"/>
      <c r="AE916" s="8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10"/>
      <c r="AW916" s="13"/>
      <c r="AY916" s="17"/>
      <c r="AZ916" s="12"/>
      <c r="BA916" s="12"/>
      <c r="BB916" s="12"/>
      <c r="BC916" s="12"/>
      <c r="BD916" s="12"/>
      <c r="BE916" s="12"/>
      <c r="BF916" s="18"/>
      <c r="BG916" s="18"/>
      <c r="BH916" s="18"/>
      <c r="BI916" s="15"/>
      <c r="BJ916" s="19"/>
      <c r="BK916" s="18"/>
      <c r="BL916" s="17"/>
      <c r="BM916" s="17"/>
      <c r="BN916" s="16"/>
    </row>
    <row r="917" spans="9:66" x14ac:dyDescent="0.2">
      <c r="I917" s="11"/>
      <c r="J917" s="10"/>
      <c r="K917" s="6"/>
      <c r="L917" s="10"/>
      <c r="M917" s="10"/>
      <c r="N917" s="10"/>
      <c r="O917" s="10"/>
      <c r="P917" s="10"/>
      <c r="Q917" s="10"/>
      <c r="R917" s="10"/>
      <c r="S917" s="10"/>
      <c r="T917" s="14"/>
      <c r="U917" s="6"/>
      <c r="V917" s="14"/>
      <c r="W917" s="6"/>
      <c r="X917" s="14"/>
      <c r="Y917" s="6"/>
      <c r="Z917" s="14"/>
      <c r="AA917" s="9"/>
      <c r="AB917" s="7"/>
      <c r="AC917" s="6"/>
      <c r="AD917" s="13"/>
      <c r="AE917" s="8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10"/>
      <c r="AW917" s="13"/>
      <c r="AY917" s="17"/>
      <c r="AZ917" s="12"/>
      <c r="BA917" s="12"/>
      <c r="BB917" s="12"/>
      <c r="BC917" s="12"/>
      <c r="BD917" s="12"/>
      <c r="BE917" s="12"/>
      <c r="BF917" s="18"/>
      <c r="BG917" s="18"/>
      <c r="BH917" s="18"/>
      <c r="BI917" s="15"/>
      <c r="BJ917" s="19"/>
      <c r="BK917" s="18"/>
      <c r="BL917" s="17"/>
      <c r="BM917" s="17"/>
      <c r="BN917" s="16"/>
    </row>
    <row r="918" spans="9:66" x14ac:dyDescent="0.2">
      <c r="I918" s="11"/>
      <c r="J918" s="10"/>
      <c r="K918" s="6"/>
      <c r="L918" s="10"/>
      <c r="M918" s="10"/>
      <c r="N918" s="10"/>
      <c r="O918" s="10"/>
      <c r="P918" s="10"/>
      <c r="Q918" s="10"/>
      <c r="R918" s="10"/>
      <c r="S918" s="10"/>
      <c r="T918" s="14"/>
      <c r="U918" s="6"/>
      <c r="V918" s="14"/>
      <c r="W918" s="6"/>
      <c r="X918" s="14"/>
      <c r="Y918" s="6"/>
      <c r="Z918" s="14"/>
      <c r="AA918" s="9"/>
      <c r="AB918" s="7"/>
      <c r="AC918" s="6"/>
      <c r="AD918" s="13"/>
      <c r="AE918" s="8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10"/>
      <c r="AW918" s="13"/>
      <c r="AY918" s="17"/>
      <c r="AZ918" s="12"/>
      <c r="BA918" s="12"/>
      <c r="BB918" s="12"/>
      <c r="BC918" s="12"/>
      <c r="BD918" s="12"/>
      <c r="BE918" s="12"/>
      <c r="BF918" s="18"/>
      <c r="BG918" s="18"/>
      <c r="BH918" s="18"/>
      <c r="BI918" s="15"/>
      <c r="BJ918" s="19"/>
      <c r="BK918" s="18"/>
      <c r="BL918" s="17"/>
      <c r="BM918" s="17"/>
      <c r="BN918" s="16"/>
    </row>
    <row r="919" spans="9:66" x14ac:dyDescent="0.2">
      <c r="I919" s="11"/>
      <c r="J919" s="10"/>
      <c r="K919" s="6"/>
      <c r="L919" s="10"/>
      <c r="M919" s="10"/>
      <c r="N919" s="10"/>
      <c r="O919" s="10"/>
      <c r="P919" s="10"/>
      <c r="Q919" s="10"/>
      <c r="R919" s="10"/>
      <c r="S919" s="10"/>
      <c r="T919" s="14"/>
      <c r="U919" s="6"/>
      <c r="V919" s="14"/>
      <c r="W919" s="6"/>
      <c r="X919" s="14"/>
      <c r="Y919" s="6"/>
      <c r="Z919" s="14"/>
      <c r="AA919" s="9"/>
      <c r="AB919" s="7"/>
      <c r="AC919" s="6"/>
      <c r="AD919" s="13"/>
      <c r="AE919" s="8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10"/>
      <c r="AW919" s="13"/>
      <c r="AY919" s="17"/>
      <c r="AZ919" s="12"/>
      <c r="BA919" s="12"/>
      <c r="BB919" s="12"/>
      <c r="BC919" s="12"/>
      <c r="BD919" s="12"/>
      <c r="BE919" s="12"/>
      <c r="BF919" s="18"/>
      <c r="BG919" s="18"/>
      <c r="BH919" s="18"/>
      <c r="BI919" s="15"/>
      <c r="BJ919" s="19"/>
      <c r="BK919" s="18"/>
      <c r="BL919" s="17"/>
      <c r="BM919" s="17"/>
      <c r="BN919" s="16"/>
    </row>
    <row r="920" spans="9:66" x14ac:dyDescent="0.2">
      <c r="I920" s="11"/>
      <c r="J920" s="10"/>
      <c r="K920" s="6"/>
      <c r="L920" s="10"/>
      <c r="M920" s="10"/>
      <c r="N920" s="10"/>
      <c r="O920" s="10"/>
      <c r="P920" s="10"/>
      <c r="Q920" s="10"/>
      <c r="R920" s="10"/>
      <c r="S920" s="10"/>
      <c r="T920" s="14"/>
      <c r="U920" s="6"/>
      <c r="V920" s="14"/>
      <c r="W920" s="6"/>
      <c r="X920" s="14"/>
      <c r="Y920" s="6"/>
      <c r="Z920" s="14"/>
      <c r="AA920" s="9"/>
      <c r="AB920" s="7"/>
      <c r="AC920" s="6"/>
      <c r="AD920" s="13"/>
      <c r="AE920" s="8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10"/>
      <c r="AW920" s="13"/>
      <c r="AY920" s="17"/>
      <c r="AZ920" s="12"/>
      <c r="BA920" s="12"/>
      <c r="BB920" s="12"/>
      <c r="BC920" s="12"/>
      <c r="BD920" s="12"/>
      <c r="BE920" s="12"/>
      <c r="BF920" s="18"/>
      <c r="BG920" s="18"/>
      <c r="BH920" s="18"/>
      <c r="BI920" s="15"/>
      <c r="BJ920" s="19"/>
      <c r="BK920" s="18"/>
      <c r="BL920" s="17"/>
      <c r="BM920" s="17"/>
      <c r="BN920" s="16"/>
    </row>
    <row r="921" spans="9:66" x14ac:dyDescent="0.2">
      <c r="I921" s="11"/>
      <c r="J921" s="10"/>
      <c r="K921" s="6"/>
      <c r="L921" s="10"/>
      <c r="M921" s="10"/>
      <c r="N921" s="10"/>
      <c r="O921" s="10"/>
      <c r="P921" s="10"/>
      <c r="Q921" s="10"/>
      <c r="R921" s="10"/>
      <c r="S921" s="10"/>
      <c r="T921" s="14"/>
      <c r="U921" s="6"/>
      <c r="V921" s="14"/>
      <c r="W921" s="6"/>
      <c r="X921" s="14"/>
      <c r="Y921" s="6"/>
      <c r="Z921" s="14"/>
      <c r="AA921" s="9"/>
      <c r="AB921" s="7"/>
      <c r="AC921" s="6"/>
      <c r="AD921" s="13"/>
      <c r="AE921" s="8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10"/>
      <c r="AW921" s="13"/>
      <c r="AY921" s="17"/>
      <c r="AZ921" s="12"/>
      <c r="BA921" s="12"/>
      <c r="BB921" s="12"/>
      <c r="BC921" s="12"/>
      <c r="BD921" s="12"/>
      <c r="BE921" s="12"/>
      <c r="BF921" s="18"/>
      <c r="BG921" s="18"/>
      <c r="BH921" s="18"/>
      <c r="BI921" s="15"/>
      <c r="BJ921" s="19"/>
      <c r="BK921" s="18"/>
      <c r="BL921" s="17"/>
      <c r="BM921" s="17"/>
      <c r="BN921" s="16"/>
    </row>
    <row r="922" spans="9:66" x14ac:dyDescent="0.2">
      <c r="I922" s="11"/>
      <c r="J922" s="10"/>
      <c r="K922" s="6"/>
      <c r="L922" s="10"/>
      <c r="M922" s="10"/>
      <c r="N922" s="10"/>
      <c r="O922" s="10"/>
      <c r="P922" s="10"/>
      <c r="Q922" s="10"/>
      <c r="R922" s="10"/>
      <c r="S922" s="10"/>
      <c r="T922" s="14"/>
      <c r="U922" s="6"/>
      <c r="V922" s="14"/>
      <c r="W922" s="6"/>
      <c r="X922" s="14"/>
      <c r="Y922" s="6"/>
      <c r="Z922" s="14"/>
      <c r="AA922" s="9"/>
      <c r="AB922" s="7"/>
      <c r="AC922" s="6"/>
      <c r="AD922" s="13"/>
      <c r="AE922" s="8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10"/>
      <c r="AW922" s="13"/>
      <c r="AY922" s="17"/>
      <c r="AZ922" s="12"/>
      <c r="BA922" s="12"/>
      <c r="BB922" s="12"/>
      <c r="BC922" s="12"/>
      <c r="BD922" s="12"/>
      <c r="BE922" s="12"/>
      <c r="BF922" s="18"/>
      <c r="BG922" s="18"/>
      <c r="BH922" s="18"/>
      <c r="BI922" s="15"/>
      <c r="BJ922" s="19"/>
      <c r="BK922" s="18"/>
      <c r="BL922" s="17"/>
      <c r="BM922" s="17"/>
      <c r="BN922" s="16"/>
    </row>
    <row r="923" spans="9:66" x14ac:dyDescent="0.2">
      <c r="I923" s="11"/>
      <c r="J923" s="10"/>
      <c r="K923" s="6"/>
      <c r="L923" s="10"/>
      <c r="M923" s="10"/>
      <c r="N923" s="10"/>
      <c r="O923" s="10"/>
      <c r="P923" s="10"/>
      <c r="Q923" s="10"/>
      <c r="R923" s="10"/>
      <c r="S923" s="10"/>
      <c r="T923" s="14"/>
      <c r="U923" s="6"/>
      <c r="V923" s="14"/>
      <c r="W923" s="6"/>
      <c r="X923" s="14"/>
      <c r="Y923" s="6"/>
      <c r="Z923" s="14"/>
      <c r="AA923" s="9"/>
      <c r="AB923" s="7"/>
      <c r="AC923" s="6"/>
      <c r="AD923" s="13"/>
      <c r="AE923" s="8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10"/>
      <c r="AW923" s="13"/>
      <c r="AY923" s="17"/>
      <c r="AZ923" s="12"/>
      <c r="BA923" s="12"/>
      <c r="BB923" s="12"/>
      <c r="BC923" s="12"/>
      <c r="BD923" s="12"/>
      <c r="BE923" s="12"/>
      <c r="BF923" s="18"/>
      <c r="BG923" s="18"/>
      <c r="BH923" s="18"/>
      <c r="BI923" s="15"/>
      <c r="BJ923" s="19"/>
      <c r="BK923" s="18"/>
      <c r="BL923" s="17"/>
      <c r="BM923" s="17"/>
      <c r="BN923" s="16"/>
    </row>
    <row r="924" spans="9:66" x14ac:dyDescent="0.2">
      <c r="I924" s="11"/>
      <c r="J924" s="10"/>
      <c r="K924" s="6"/>
      <c r="L924" s="10"/>
      <c r="M924" s="10"/>
      <c r="N924" s="10"/>
      <c r="O924" s="10"/>
      <c r="P924" s="10"/>
      <c r="Q924" s="10"/>
      <c r="R924" s="10"/>
      <c r="S924" s="10"/>
      <c r="T924" s="14"/>
      <c r="U924" s="6"/>
      <c r="V924" s="14"/>
      <c r="W924" s="6"/>
      <c r="X924" s="14"/>
      <c r="Y924" s="6"/>
      <c r="Z924" s="14"/>
      <c r="AA924" s="9"/>
      <c r="AB924" s="7"/>
      <c r="AC924" s="6"/>
      <c r="AD924" s="13"/>
      <c r="AE924" s="8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10"/>
      <c r="AW924" s="13"/>
      <c r="AY924" s="17"/>
      <c r="AZ924" s="12"/>
      <c r="BA924" s="12"/>
      <c r="BB924" s="12"/>
      <c r="BC924" s="12"/>
      <c r="BD924" s="12"/>
      <c r="BE924" s="12"/>
      <c r="BF924" s="18"/>
      <c r="BG924" s="18"/>
      <c r="BH924" s="18"/>
      <c r="BI924" s="15"/>
      <c r="BJ924" s="19"/>
      <c r="BK924" s="18"/>
      <c r="BL924" s="17"/>
      <c r="BM924" s="17"/>
      <c r="BN924" s="16"/>
    </row>
    <row r="925" spans="9:66" x14ac:dyDescent="0.2">
      <c r="I925" s="11"/>
      <c r="J925" s="10"/>
      <c r="K925" s="6"/>
      <c r="L925" s="10"/>
      <c r="M925" s="10"/>
      <c r="N925" s="10"/>
      <c r="O925" s="10"/>
      <c r="P925" s="10"/>
      <c r="Q925" s="10"/>
      <c r="R925" s="10"/>
      <c r="S925" s="10"/>
      <c r="T925" s="14"/>
      <c r="U925" s="6"/>
      <c r="V925" s="14"/>
      <c r="W925" s="6"/>
      <c r="X925" s="14"/>
      <c r="Y925" s="6"/>
      <c r="Z925" s="14"/>
      <c r="AA925" s="9"/>
      <c r="AB925" s="7"/>
      <c r="AC925" s="6"/>
      <c r="AD925" s="13"/>
      <c r="AE925" s="8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10"/>
      <c r="AW925" s="13"/>
      <c r="AY925" s="17"/>
      <c r="AZ925" s="12"/>
      <c r="BA925" s="12"/>
      <c r="BB925" s="12"/>
      <c r="BC925" s="12"/>
      <c r="BD925" s="12"/>
      <c r="BE925" s="12"/>
      <c r="BF925" s="18"/>
      <c r="BG925" s="18"/>
      <c r="BH925" s="18"/>
      <c r="BI925" s="15"/>
      <c r="BJ925" s="19"/>
      <c r="BK925" s="18"/>
      <c r="BL925" s="17"/>
      <c r="BM925" s="17"/>
      <c r="BN925" s="16"/>
    </row>
    <row r="926" spans="9:66" x14ac:dyDescent="0.2">
      <c r="I926" s="11"/>
      <c r="J926" s="10"/>
      <c r="K926" s="6"/>
      <c r="L926" s="10"/>
      <c r="M926" s="10"/>
      <c r="N926" s="10"/>
      <c r="O926" s="10"/>
      <c r="P926" s="10"/>
      <c r="Q926" s="10"/>
      <c r="R926" s="10"/>
      <c r="S926" s="10"/>
      <c r="T926" s="14"/>
      <c r="U926" s="6"/>
      <c r="V926" s="14"/>
      <c r="W926" s="6"/>
      <c r="X926" s="14"/>
      <c r="Y926" s="6"/>
      <c r="Z926" s="14"/>
      <c r="AA926" s="9"/>
      <c r="AB926" s="7"/>
      <c r="AC926" s="6"/>
      <c r="AD926" s="13"/>
      <c r="AE926" s="8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10"/>
      <c r="AW926" s="13"/>
      <c r="AY926" s="17"/>
      <c r="AZ926" s="12"/>
      <c r="BA926" s="12"/>
      <c r="BB926" s="12"/>
      <c r="BC926" s="12"/>
      <c r="BD926" s="12"/>
      <c r="BE926" s="12"/>
      <c r="BF926" s="18"/>
      <c r="BG926" s="18"/>
      <c r="BH926" s="18"/>
      <c r="BI926" s="15"/>
      <c r="BJ926" s="19"/>
      <c r="BK926" s="18"/>
      <c r="BL926" s="17"/>
      <c r="BM926" s="17"/>
      <c r="BN926" s="16"/>
    </row>
    <row r="927" spans="9:66" x14ac:dyDescent="0.2">
      <c r="I927" s="11"/>
      <c r="J927" s="10"/>
      <c r="K927" s="6"/>
      <c r="L927" s="10"/>
      <c r="M927" s="10"/>
      <c r="N927" s="10"/>
      <c r="O927" s="10"/>
      <c r="P927" s="10"/>
      <c r="Q927" s="10"/>
      <c r="R927" s="10"/>
      <c r="S927" s="10"/>
      <c r="T927" s="14"/>
      <c r="U927" s="6"/>
      <c r="V927" s="14"/>
      <c r="W927" s="6"/>
      <c r="X927" s="14"/>
      <c r="Y927" s="6"/>
      <c r="Z927" s="14"/>
      <c r="AA927" s="9"/>
      <c r="AB927" s="7"/>
      <c r="AC927" s="6"/>
      <c r="AD927" s="13"/>
      <c r="AE927" s="8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10"/>
      <c r="AW927" s="13"/>
      <c r="AY927" s="17"/>
      <c r="AZ927" s="12"/>
      <c r="BA927" s="12"/>
      <c r="BB927" s="12"/>
      <c r="BC927" s="12"/>
      <c r="BD927" s="12"/>
      <c r="BE927" s="12"/>
      <c r="BF927" s="18"/>
      <c r="BG927" s="18"/>
      <c r="BH927" s="18"/>
      <c r="BI927" s="15"/>
      <c r="BJ927" s="19"/>
      <c r="BK927" s="18"/>
      <c r="BL927" s="17"/>
      <c r="BM927" s="17"/>
      <c r="BN927" s="16"/>
    </row>
    <row r="928" spans="9:66" x14ac:dyDescent="0.2">
      <c r="I928" s="11"/>
      <c r="J928" s="10"/>
      <c r="K928" s="6"/>
      <c r="L928" s="10"/>
      <c r="M928" s="10"/>
      <c r="N928" s="10"/>
      <c r="O928" s="10"/>
      <c r="P928" s="10"/>
      <c r="Q928" s="10"/>
      <c r="R928" s="10"/>
      <c r="S928" s="10"/>
      <c r="T928" s="14"/>
      <c r="U928" s="6"/>
      <c r="V928" s="14"/>
      <c r="W928" s="6"/>
      <c r="X928" s="14"/>
      <c r="Y928" s="6"/>
      <c r="Z928" s="14"/>
      <c r="AA928" s="9"/>
      <c r="AB928" s="7"/>
      <c r="AC928" s="6"/>
      <c r="AD928" s="13"/>
      <c r="AE928" s="8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10"/>
      <c r="AW928" s="13"/>
      <c r="AY928" s="17"/>
      <c r="AZ928" s="12"/>
      <c r="BA928" s="12"/>
      <c r="BB928" s="12"/>
      <c r="BC928" s="12"/>
      <c r="BD928" s="12"/>
      <c r="BE928" s="12"/>
      <c r="BF928" s="18"/>
      <c r="BG928" s="18"/>
      <c r="BH928" s="18"/>
      <c r="BI928" s="15"/>
      <c r="BJ928" s="19"/>
      <c r="BK928" s="18"/>
      <c r="BL928" s="17"/>
      <c r="BM928" s="17"/>
      <c r="BN928" s="16"/>
    </row>
    <row r="929" spans="9:66" x14ac:dyDescent="0.2">
      <c r="I929" s="11"/>
      <c r="J929" s="10"/>
      <c r="K929" s="6"/>
      <c r="L929" s="10"/>
      <c r="M929" s="10"/>
      <c r="N929" s="10"/>
      <c r="O929" s="10"/>
      <c r="P929" s="10"/>
      <c r="Q929" s="10"/>
      <c r="R929" s="10"/>
      <c r="S929" s="10"/>
      <c r="T929" s="14"/>
      <c r="U929" s="6"/>
      <c r="V929" s="14"/>
      <c r="W929" s="6"/>
      <c r="X929" s="14"/>
      <c r="Y929" s="6"/>
      <c r="Z929" s="14"/>
      <c r="AA929" s="9"/>
      <c r="AB929" s="7"/>
      <c r="AC929" s="6"/>
      <c r="AD929" s="13"/>
      <c r="AE929" s="8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10"/>
      <c r="AW929" s="13"/>
      <c r="AY929" s="17"/>
      <c r="AZ929" s="12"/>
      <c r="BA929" s="12"/>
      <c r="BB929" s="12"/>
      <c r="BC929" s="12"/>
      <c r="BD929" s="12"/>
      <c r="BE929" s="12"/>
      <c r="BF929" s="18"/>
      <c r="BG929" s="18"/>
      <c r="BH929" s="18"/>
      <c r="BI929" s="15"/>
      <c r="BJ929" s="19"/>
      <c r="BK929" s="18"/>
      <c r="BL929" s="17"/>
      <c r="BM929" s="17"/>
      <c r="BN929" s="16"/>
    </row>
    <row r="930" spans="9:66" x14ac:dyDescent="0.2">
      <c r="I930" s="11"/>
      <c r="J930" s="10"/>
      <c r="K930" s="6"/>
      <c r="L930" s="10"/>
      <c r="M930" s="10"/>
      <c r="N930" s="10"/>
      <c r="O930" s="10"/>
      <c r="P930" s="10"/>
      <c r="Q930" s="10"/>
      <c r="R930" s="10"/>
      <c r="S930" s="10"/>
      <c r="T930" s="14"/>
      <c r="U930" s="6"/>
      <c r="V930" s="14"/>
      <c r="W930" s="6"/>
      <c r="X930" s="14"/>
      <c r="Y930" s="6"/>
      <c r="Z930" s="14"/>
      <c r="AA930" s="9"/>
      <c r="AB930" s="7"/>
      <c r="AC930" s="6"/>
      <c r="AD930" s="13"/>
      <c r="AE930" s="8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10"/>
      <c r="AW930" s="13"/>
      <c r="AY930" s="17"/>
      <c r="AZ930" s="12"/>
      <c r="BA930" s="12"/>
      <c r="BB930" s="12"/>
      <c r="BC930" s="12"/>
      <c r="BD930" s="12"/>
      <c r="BE930" s="12"/>
      <c r="BF930" s="18"/>
      <c r="BG930" s="18"/>
      <c r="BH930" s="18"/>
      <c r="BI930" s="15"/>
      <c r="BJ930" s="19"/>
      <c r="BK930" s="18"/>
      <c r="BL930" s="17"/>
      <c r="BM930" s="17"/>
      <c r="BN930" s="16"/>
    </row>
    <row r="931" spans="9:66" x14ac:dyDescent="0.2">
      <c r="I931" s="11"/>
      <c r="J931" s="10"/>
      <c r="K931" s="6"/>
      <c r="L931" s="10"/>
      <c r="M931" s="10"/>
      <c r="N931" s="10"/>
      <c r="O931" s="10"/>
      <c r="P931" s="10"/>
      <c r="Q931" s="10"/>
      <c r="R931" s="10"/>
      <c r="S931" s="10"/>
      <c r="T931" s="14"/>
      <c r="U931" s="6"/>
      <c r="V931" s="14"/>
      <c r="W931" s="6"/>
      <c r="X931" s="14"/>
      <c r="Y931" s="6"/>
      <c r="Z931" s="14"/>
      <c r="AA931" s="9"/>
      <c r="AB931" s="7"/>
      <c r="AC931" s="6"/>
      <c r="AD931" s="13"/>
      <c r="AE931" s="8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10"/>
      <c r="AW931" s="13"/>
      <c r="AY931" s="17"/>
      <c r="AZ931" s="12"/>
      <c r="BA931" s="12"/>
      <c r="BB931" s="12"/>
      <c r="BC931" s="12"/>
      <c r="BD931" s="12"/>
      <c r="BE931" s="12"/>
      <c r="BF931" s="18"/>
      <c r="BG931" s="18"/>
      <c r="BH931" s="18"/>
      <c r="BI931" s="15"/>
      <c r="BJ931" s="19"/>
      <c r="BK931" s="18"/>
      <c r="BL931" s="17"/>
      <c r="BM931" s="17"/>
      <c r="BN931" s="16"/>
    </row>
    <row r="932" spans="9:66" x14ac:dyDescent="0.2">
      <c r="I932" s="11"/>
      <c r="J932" s="10"/>
      <c r="K932" s="6"/>
      <c r="L932" s="10"/>
      <c r="M932" s="10"/>
      <c r="N932" s="10"/>
      <c r="O932" s="10"/>
      <c r="P932" s="10"/>
      <c r="Q932" s="10"/>
      <c r="R932" s="10"/>
      <c r="S932" s="10"/>
      <c r="T932" s="14"/>
      <c r="U932" s="6"/>
      <c r="V932" s="14"/>
      <c r="W932" s="6"/>
      <c r="X932" s="14"/>
      <c r="Y932" s="6"/>
      <c r="Z932" s="14"/>
      <c r="AA932" s="9"/>
      <c r="AB932" s="7"/>
      <c r="AC932" s="6"/>
      <c r="AD932" s="13"/>
      <c r="AE932" s="8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10"/>
      <c r="AW932" s="13"/>
      <c r="AY932" s="17"/>
      <c r="AZ932" s="12"/>
      <c r="BA932" s="12"/>
      <c r="BB932" s="12"/>
      <c r="BC932" s="12"/>
      <c r="BD932" s="12"/>
      <c r="BE932" s="12"/>
      <c r="BF932" s="18"/>
      <c r="BG932" s="18"/>
      <c r="BH932" s="18"/>
      <c r="BI932" s="15"/>
      <c r="BJ932" s="19"/>
      <c r="BK932" s="18"/>
      <c r="BL932" s="17"/>
      <c r="BM932" s="17"/>
      <c r="BN932" s="16"/>
    </row>
    <row r="933" spans="9:66" x14ac:dyDescent="0.2">
      <c r="I933" s="11"/>
      <c r="J933" s="10"/>
      <c r="K933" s="6"/>
      <c r="L933" s="10"/>
      <c r="M933" s="10"/>
      <c r="N933" s="10"/>
      <c r="O933" s="10"/>
      <c r="P933" s="10"/>
      <c r="Q933" s="10"/>
      <c r="R933" s="10"/>
      <c r="S933" s="10"/>
      <c r="T933" s="14"/>
      <c r="U933" s="6"/>
      <c r="V933" s="14"/>
      <c r="W933" s="6"/>
      <c r="X933" s="14"/>
      <c r="Y933" s="6"/>
      <c r="Z933" s="14"/>
      <c r="AA933" s="9"/>
      <c r="AB933" s="7"/>
      <c r="AC933" s="6"/>
      <c r="AD933" s="13"/>
      <c r="AE933" s="8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10"/>
      <c r="AW933" s="13"/>
      <c r="AY933" s="17"/>
      <c r="AZ933" s="12"/>
      <c r="BA933" s="12"/>
      <c r="BB933" s="12"/>
      <c r="BC933" s="12"/>
      <c r="BD933" s="12"/>
      <c r="BE933" s="12"/>
      <c r="BF933" s="18"/>
      <c r="BG933" s="18"/>
      <c r="BH933" s="18"/>
      <c r="BI933" s="15"/>
      <c r="BJ933" s="19"/>
      <c r="BK933" s="18"/>
      <c r="BL933" s="17"/>
      <c r="BM933" s="17"/>
      <c r="BN933" s="16"/>
    </row>
    <row r="934" spans="9:66" x14ac:dyDescent="0.2">
      <c r="I934" s="11"/>
      <c r="J934" s="10"/>
      <c r="K934" s="6"/>
      <c r="L934" s="10"/>
      <c r="M934" s="10"/>
      <c r="N934" s="10"/>
      <c r="O934" s="10"/>
      <c r="P934" s="10"/>
      <c r="Q934" s="10"/>
      <c r="R934" s="10"/>
      <c r="S934" s="10"/>
      <c r="T934" s="14"/>
      <c r="U934" s="6"/>
      <c r="V934" s="14"/>
      <c r="W934" s="6"/>
      <c r="X934" s="14"/>
      <c r="Y934" s="6"/>
      <c r="Z934" s="14"/>
      <c r="AA934" s="9"/>
      <c r="AB934" s="7"/>
      <c r="AC934" s="6"/>
      <c r="AD934" s="13"/>
      <c r="AE934" s="8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10"/>
      <c r="AW934" s="13"/>
      <c r="AY934" s="17"/>
      <c r="AZ934" s="12"/>
      <c r="BA934" s="12"/>
      <c r="BB934" s="12"/>
      <c r="BC934" s="12"/>
      <c r="BD934" s="12"/>
      <c r="BE934" s="12"/>
      <c r="BF934" s="18"/>
      <c r="BG934" s="18"/>
      <c r="BH934" s="18"/>
      <c r="BI934" s="15"/>
      <c r="BJ934" s="19"/>
      <c r="BK934" s="18"/>
      <c r="BL934" s="17"/>
      <c r="BM934" s="17"/>
      <c r="BN934" s="16"/>
    </row>
    <row r="935" spans="9:66" x14ac:dyDescent="0.2">
      <c r="I935" s="11"/>
      <c r="J935" s="10"/>
      <c r="K935" s="6"/>
      <c r="L935" s="10"/>
      <c r="M935" s="10"/>
      <c r="N935" s="10"/>
      <c r="O935" s="10"/>
      <c r="P935" s="10"/>
      <c r="Q935" s="10"/>
      <c r="R935" s="10"/>
      <c r="S935" s="10"/>
      <c r="T935" s="14"/>
      <c r="U935" s="6"/>
      <c r="V935" s="14"/>
      <c r="W935" s="6"/>
      <c r="X935" s="14"/>
      <c r="Y935" s="6"/>
      <c r="Z935" s="14"/>
      <c r="AA935" s="9"/>
      <c r="AB935" s="7"/>
      <c r="AC935" s="6"/>
      <c r="AD935" s="13"/>
      <c r="AE935" s="8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10"/>
      <c r="AW935" s="13"/>
      <c r="AY935" s="17"/>
      <c r="AZ935" s="12"/>
      <c r="BA935" s="12"/>
      <c r="BB935" s="12"/>
      <c r="BC935" s="12"/>
      <c r="BD935" s="12"/>
      <c r="BE935" s="12"/>
      <c r="BF935" s="18"/>
      <c r="BG935" s="18"/>
      <c r="BH935" s="18"/>
      <c r="BI935" s="15"/>
      <c r="BJ935" s="19"/>
      <c r="BK935" s="18"/>
      <c r="BL935" s="17"/>
      <c r="BM935" s="17"/>
      <c r="BN935" s="16"/>
    </row>
    <row r="936" spans="9:66" x14ac:dyDescent="0.2">
      <c r="I936" s="11"/>
      <c r="J936" s="10"/>
      <c r="K936" s="6"/>
      <c r="L936" s="10"/>
      <c r="M936" s="10"/>
      <c r="N936" s="10"/>
      <c r="O936" s="10"/>
      <c r="P936" s="10"/>
      <c r="Q936" s="10"/>
      <c r="R936" s="10"/>
      <c r="S936" s="10"/>
      <c r="T936" s="14"/>
      <c r="U936" s="6"/>
      <c r="V936" s="14"/>
      <c r="W936" s="6"/>
      <c r="X936" s="14"/>
      <c r="Y936" s="6"/>
      <c r="Z936" s="14"/>
      <c r="AA936" s="9"/>
      <c r="AB936" s="7"/>
      <c r="AC936" s="6"/>
      <c r="AD936" s="13"/>
      <c r="AE936" s="8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10"/>
      <c r="AW936" s="13"/>
      <c r="AY936" s="17"/>
      <c r="AZ936" s="12"/>
      <c r="BA936" s="12"/>
      <c r="BB936" s="12"/>
      <c r="BC936" s="12"/>
      <c r="BD936" s="12"/>
      <c r="BE936" s="12"/>
      <c r="BF936" s="18"/>
      <c r="BG936" s="18"/>
      <c r="BH936" s="18"/>
      <c r="BI936" s="15"/>
      <c r="BJ936" s="19"/>
      <c r="BK936" s="18"/>
      <c r="BL936" s="17"/>
      <c r="BM936" s="17"/>
      <c r="BN936" s="16"/>
    </row>
    <row r="937" spans="9:66" x14ac:dyDescent="0.2">
      <c r="I937" s="11"/>
      <c r="J937" s="10"/>
      <c r="K937" s="6"/>
      <c r="L937" s="10"/>
      <c r="M937" s="10"/>
      <c r="N937" s="10"/>
      <c r="O937" s="10"/>
      <c r="P937" s="10"/>
      <c r="Q937" s="10"/>
      <c r="R937" s="10"/>
      <c r="S937" s="10"/>
      <c r="T937" s="14"/>
      <c r="U937" s="6"/>
      <c r="V937" s="14"/>
      <c r="W937" s="6"/>
      <c r="X937" s="14"/>
      <c r="Y937" s="6"/>
      <c r="Z937" s="14"/>
      <c r="AA937" s="9"/>
      <c r="AB937" s="7"/>
      <c r="AC937" s="6"/>
      <c r="AD937" s="13"/>
      <c r="AE937" s="8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10"/>
      <c r="AW937" s="13"/>
      <c r="AY937" s="17"/>
      <c r="AZ937" s="12"/>
      <c r="BA937" s="12"/>
      <c r="BB937" s="12"/>
      <c r="BC937" s="12"/>
      <c r="BD937" s="12"/>
      <c r="BE937" s="12"/>
      <c r="BF937" s="18"/>
      <c r="BG937" s="18"/>
      <c r="BH937" s="18"/>
      <c r="BI937" s="15"/>
      <c r="BJ937" s="19"/>
      <c r="BK937" s="18"/>
      <c r="BL937" s="17"/>
      <c r="BM937" s="17"/>
      <c r="BN937" s="16"/>
    </row>
    <row r="938" spans="9:66" x14ac:dyDescent="0.2">
      <c r="I938" s="11"/>
      <c r="J938" s="10"/>
      <c r="K938" s="6"/>
      <c r="L938" s="10"/>
      <c r="M938" s="10"/>
      <c r="N938" s="10"/>
      <c r="O938" s="10"/>
      <c r="P938" s="10"/>
      <c r="Q938" s="10"/>
      <c r="R938" s="10"/>
      <c r="S938" s="10"/>
      <c r="T938" s="14"/>
      <c r="U938" s="6"/>
      <c r="V938" s="14"/>
      <c r="W938" s="6"/>
      <c r="X938" s="14"/>
      <c r="Y938" s="6"/>
      <c r="Z938" s="14"/>
      <c r="AA938" s="9"/>
      <c r="AB938" s="7"/>
      <c r="AC938" s="6"/>
      <c r="AD938" s="13"/>
      <c r="AE938" s="8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10"/>
      <c r="AW938" s="13"/>
      <c r="AY938" s="17"/>
      <c r="AZ938" s="12"/>
      <c r="BA938" s="12"/>
      <c r="BB938" s="12"/>
      <c r="BC938" s="12"/>
      <c r="BD938" s="12"/>
      <c r="BE938" s="12"/>
      <c r="BF938" s="18"/>
      <c r="BG938" s="18"/>
      <c r="BH938" s="18"/>
      <c r="BI938" s="15"/>
      <c r="BJ938" s="19"/>
      <c r="BK938" s="18"/>
      <c r="BL938" s="17"/>
      <c r="BM938" s="17"/>
      <c r="BN938" s="16"/>
    </row>
    <row r="939" spans="9:66" x14ac:dyDescent="0.2">
      <c r="I939" s="11"/>
      <c r="J939" s="10"/>
      <c r="K939" s="6"/>
      <c r="L939" s="10"/>
      <c r="M939" s="10"/>
      <c r="N939" s="10"/>
      <c r="O939" s="10"/>
      <c r="P939" s="10"/>
      <c r="Q939" s="10"/>
      <c r="R939" s="10"/>
      <c r="S939" s="10"/>
      <c r="T939" s="14"/>
      <c r="U939" s="6"/>
      <c r="V939" s="14"/>
      <c r="W939" s="6"/>
      <c r="X939" s="14"/>
      <c r="Y939" s="6"/>
      <c r="Z939" s="14"/>
      <c r="AA939" s="9"/>
      <c r="AB939" s="7"/>
      <c r="AC939" s="6"/>
      <c r="AD939" s="13"/>
      <c r="AE939" s="8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10"/>
      <c r="AW939" s="13"/>
      <c r="AY939" s="17"/>
      <c r="AZ939" s="12"/>
      <c r="BA939" s="12"/>
      <c r="BB939" s="12"/>
      <c r="BC939" s="12"/>
      <c r="BD939" s="12"/>
      <c r="BE939" s="12"/>
      <c r="BF939" s="18"/>
      <c r="BG939" s="18"/>
      <c r="BH939" s="18"/>
      <c r="BI939" s="15"/>
      <c r="BJ939" s="19"/>
      <c r="BK939" s="18"/>
      <c r="BL939" s="17"/>
      <c r="BM939" s="17"/>
      <c r="BN939" s="16"/>
    </row>
    <row r="940" spans="9:66" x14ac:dyDescent="0.2">
      <c r="I940" s="11"/>
      <c r="J940" s="10"/>
      <c r="K940" s="6"/>
      <c r="L940" s="10"/>
      <c r="M940" s="10"/>
      <c r="N940" s="10"/>
      <c r="O940" s="10"/>
      <c r="P940" s="10"/>
      <c r="Q940" s="10"/>
      <c r="R940" s="10"/>
      <c r="S940" s="10"/>
      <c r="T940" s="14"/>
      <c r="U940" s="6"/>
      <c r="V940" s="14"/>
      <c r="W940" s="6"/>
      <c r="X940" s="14"/>
      <c r="Y940" s="6"/>
      <c r="Z940" s="14"/>
      <c r="AA940" s="9"/>
      <c r="AB940" s="7"/>
      <c r="AC940" s="6"/>
      <c r="AD940" s="13"/>
      <c r="AE940" s="8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10"/>
      <c r="AW940" s="13"/>
      <c r="AY940" s="17"/>
      <c r="AZ940" s="12"/>
      <c r="BA940" s="12"/>
      <c r="BB940" s="12"/>
      <c r="BC940" s="12"/>
      <c r="BD940" s="12"/>
      <c r="BE940" s="12"/>
      <c r="BF940" s="18"/>
      <c r="BG940" s="18"/>
      <c r="BH940" s="18"/>
      <c r="BI940" s="15"/>
      <c r="BJ940" s="19"/>
      <c r="BK940" s="18"/>
      <c r="BL940" s="17"/>
      <c r="BM940" s="17"/>
      <c r="BN940" s="16"/>
    </row>
    <row r="941" spans="9:66" x14ac:dyDescent="0.2">
      <c r="I941" s="11"/>
      <c r="J941" s="10"/>
      <c r="K941" s="6"/>
      <c r="L941" s="10"/>
      <c r="M941" s="10"/>
      <c r="N941" s="10"/>
      <c r="O941" s="10"/>
      <c r="P941" s="10"/>
      <c r="Q941" s="10"/>
      <c r="R941" s="10"/>
      <c r="S941" s="10"/>
      <c r="T941" s="14"/>
      <c r="U941" s="6"/>
      <c r="V941" s="14"/>
      <c r="W941" s="6"/>
      <c r="X941" s="14"/>
      <c r="Y941" s="6"/>
      <c r="Z941" s="14"/>
      <c r="AA941" s="9"/>
      <c r="AB941" s="7"/>
      <c r="AC941" s="6"/>
      <c r="AD941" s="13"/>
      <c r="AE941" s="8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10"/>
      <c r="AW941" s="13"/>
      <c r="AY941" s="17"/>
      <c r="AZ941" s="12"/>
      <c r="BA941" s="12"/>
      <c r="BB941" s="12"/>
      <c r="BC941" s="12"/>
      <c r="BD941" s="12"/>
      <c r="BE941" s="12"/>
      <c r="BF941" s="18"/>
      <c r="BG941" s="18"/>
      <c r="BH941" s="18"/>
      <c r="BI941" s="15"/>
      <c r="BJ941" s="19"/>
      <c r="BK941" s="18"/>
      <c r="BL941" s="17"/>
      <c r="BM941" s="17"/>
      <c r="BN941" s="16"/>
    </row>
    <row r="942" spans="9:66" x14ac:dyDescent="0.2">
      <c r="I942" s="11"/>
      <c r="J942" s="10"/>
      <c r="K942" s="6"/>
      <c r="L942" s="10"/>
      <c r="M942" s="10"/>
      <c r="N942" s="10"/>
      <c r="O942" s="10"/>
      <c r="P942" s="10"/>
      <c r="Q942" s="10"/>
      <c r="R942" s="10"/>
      <c r="S942" s="10"/>
      <c r="T942" s="14"/>
      <c r="U942" s="6"/>
      <c r="V942" s="14"/>
      <c r="W942" s="6"/>
      <c r="X942" s="14"/>
      <c r="Y942" s="6"/>
      <c r="Z942" s="14"/>
      <c r="AA942" s="9"/>
      <c r="AB942" s="7"/>
      <c r="AC942" s="6"/>
      <c r="AD942" s="13"/>
      <c r="AE942" s="8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10"/>
      <c r="AW942" s="13"/>
      <c r="AY942" s="17"/>
      <c r="AZ942" s="12"/>
      <c r="BA942" s="12"/>
      <c r="BB942" s="12"/>
      <c r="BC942" s="12"/>
      <c r="BD942" s="12"/>
      <c r="BE942" s="12"/>
      <c r="BF942" s="18"/>
      <c r="BG942" s="18"/>
      <c r="BH942" s="18"/>
      <c r="BI942" s="15"/>
      <c r="BJ942" s="19"/>
      <c r="BK942" s="18"/>
      <c r="BL942" s="17"/>
      <c r="BM942" s="17"/>
      <c r="BN942" s="16"/>
    </row>
    <row r="943" spans="9:66" x14ac:dyDescent="0.2">
      <c r="I943" s="11"/>
      <c r="J943" s="10"/>
      <c r="K943" s="6"/>
      <c r="L943" s="10"/>
      <c r="M943" s="10"/>
      <c r="N943" s="10"/>
      <c r="O943" s="10"/>
      <c r="P943" s="10"/>
      <c r="Q943" s="10"/>
      <c r="R943" s="10"/>
      <c r="S943" s="10"/>
      <c r="T943" s="14"/>
      <c r="U943" s="6"/>
      <c r="V943" s="14"/>
      <c r="W943" s="6"/>
      <c r="X943" s="14"/>
      <c r="Y943" s="6"/>
      <c r="Z943" s="14"/>
      <c r="AA943" s="9"/>
      <c r="AB943" s="7"/>
      <c r="AC943" s="6"/>
      <c r="AD943" s="13"/>
      <c r="AE943" s="8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10"/>
      <c r="AW943" s="13"/>
      <c r="AY943" s="17"/>
      <c r="AZ943" s="12"/>
      <c r="BA943" s="12"/>
      <c r="BB943" s="12"/>
      <c r="BC943" s="12"/>
      <c r="BD943" s="12"/>
      <c r="BE943" s="12"/>
      <c r="BF943" s="18"/>
      <c r="BG943" s="18"/>
      <c r="BH943" s="18"/>
      <c r="BI943" s="15"/>
      <c r="BJ943" s="19"/>
      <c r="BK943" s="18"/>
      <c r="BL943" s="17"/>
      <c r="BM943" s="17"/>
      <c r="BN943" s="16"/>
    </row>
    <row r="944" spans="9:66" x14ac:dyDescent="0.2">
      <c r="I944" s="11"/>
      <c r="J944" s="10"/>
      <c r="K944" s="6"/>
      <c r="L944" s="10"/>
      <c r="M944" s="10"/>
      <c r="N944" s="10"/>
      <c r="O944" s="10"/>
      <c r="P944" s="10"/>
      <c r="Q944" s="10"/>
      <c r="R944" s="10"/>
      <c r="S944" s="10"/>
      <c r="T944" s="14"/>
      <c r="U944" s="6"/>
      <c r="V944" s="14"/>
      <c r="W944" s="6"/>
      <c r="X944" s="14"/>
      <c r="Y944" s="6"/>
      <c r="Z944" s="14"/>
      <c r="AA944" s="9"/>
      <c r="AB944" s="7"/>
      <c r="AC944" s="6"/>
      <c r="AD944" s="13"/>
      <c r="AE944" s="8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10"/>
      <c r="AW944" s="13"/>
      <c r="AY944" s="17"/>
      <c r="AZ944" s="12"/>
      <c r="BA944" s="12"/>
      <c r="BB944" s="12"/>
      <c r="BC944" s="12"/>
      <c r="BD944" s="12"/>
      <c r="BE944" s="12"/>
      <c r="BF944" s="18"/>
      <c r="BG944" s="18"/>
      <c r="BH944" s="18"/>
      <c r="BI944" s="15"/>
      <c r="BJ944" s="19"/>
      <c r="BK944" s="18"/>
      <c r="BL944" s="17"/>
      <c r="BM944" s="17"/>
      <c r="BN944" s="16"/>
    </row>
    <row r="945" spans="9:66" x14ac:dyDescent="0.2">
      <c r="I945" s="11"/>
      <c r="J945" s="10"/>
      <c r="K945" s="6"/>
      <c r="L945" s="10"/>
      <c r="M945" s="10"/>
      <c r="N945" s="10"/>
      <c r="O945" s="10"/>
      <c r="P945" s="10"/>
      <c r="Q945" s="10"/>
      <c r="R945" s="10"/>
      <c r="S945" s="10"/>
      <c r="T945" s="14"/>
      <c r="U945" s="6"/>
      <c r="V945" s="14"/>
      <c r="W945" s="6"/>
      <c r="X945" s="14"/>
      <c r="Y945" s="6"/>
      <c r="Z945" s="14"/>
      <c r="AA945" s="9"/>
      <c r="AB945" s="7"/>
      <c r="AC945" s="6"/>
      <c r="AD945" s="13"/>
      <c r="AE945" s="8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10"/>
      <c r="AW945" s="13"/>
      <c r="AY945" s="17"/>
      <c r="AZ945" s="12"/>
      <c r="BA945" s="12"/>
      <c r="BB945" s="12"/>
      <c r="BC945" s="12"/>
      <c r="BD945" s="12"/>
      <c r="BE945" s="12"/>
      <c r="BF945" s="18"/>
      <c r="BG945" s="18"/>
      <c r="BH945" s="18"/>
      <c r="BI945" s="15"/>
      <c r="BJ945" s="19"/>
      <c r="BK945" s="18"/>
      <c r="BL945" s="17"/>
      <c r="BM945" s="17"/>
      <c r="BN945" s="16"/>
    </row>
    <row r="946" spans="9:66" x14ac:dyDescent="0.2">
      <c r="I946" s="11"/>
      <c r="J946" s="10"/>
      <c r="K946" s="6"/>
      <c r="L946" s="10"/>
      <c r="M946" s="10"/>
      <c r="N946" s="10"/>
      <c r="O946" s="10"/>
      <c r="P946" s="10"/>
      <c r="Q946" s="10"/>
      <c r="R946" s="10"/>
      <c r="S946" s="10"/>
      <c r="T946" s="14"/>
      <c r="U946" s="6"/>
      <c r="V946" s="14"/>
      <c r="W946" s="6"/>
      <c r="X946" s="14"/>
      <c r="Y946" s="6"/>
      <c r="Z946" s="14"/>
      <c r="AA946" s="9"/>
      <c r="AB946" s="7"/>
      <c r="AC946" s="6"/>
      <c r="AD946" s="13"/>
      <c r="AE946" s="8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10"/>
      <c r="AW946" s="13"/>
      <c r="AY946" s="17"/>
      <c r="AZ946" s="12"/>
      <c r="BA946" s="12"/>
      <c r="BB946" s="12"/>
      <c r="BC946" s="12"/>
      <c r="BD946" s="12"/>
      <c r="BE946" s="12"/>
      <c r="BF946" s="18"/>
      <c r="BG946" s="18"/>
      <c r="BH946" s="18"/>
      <c r="BI946" s="15"/>
      <c r="BJ946" s="19"/>
      <c r="BK946" s="18"/>
      <c r="BL946" s="17"/>
      <c r="BM946" s="17"/>
      <c r="BN946" s="16"/>
    </row>
    <row r="947" spans="9:66" x14ac:dyDescent="0.2">
      <c r="I947" s="11"/>
      <c r="J947" s="10"/>
      <c r="K947" s="6"/>
      <c r="L947" s="10"/>
      <c r="M947" s="10"/>
      <c r="N947" s="10"/>
      <c r="O947" s="10"/>
      <c r="P947" s="10"/>
      <c r="Q947" s="10"/>
      <c r="R947" s="10"/>
      <c r="S947" s="10"/>
      <c r="T947" s="14"/>
      <c r="U947" s="6"/>
      <c r="V947" s="14"/>
      <c r="W947" s="6"/>
      <c r="X947" s="14"/>
      <c r="Y947" s="6"/>
      <c r="Z947" s="14"/>
      <c r="AA947" s="9"/>
      <c r="AB947" s="7"/>
      <c r="AC947" s="6"/>
      <c r="AD947" s="13"/>
      <c r="AE947" s="8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10"/>
      <c r="AW947" s="13"/>
      <c r="AY947" s="17"/>
      <c r="AZ947" s="12"/>
      <c r="BA947" s="12"/>
      <c r="BB947" s="12"/>
      <c r="BC947" s="12"/>
      <c r="BD947" s="12"/>
      <c r="BE947" s="12"/>
      <c r="BF947" s="18"/>
      <c r="BG947" s="18"/>
      <c r="BH947" s="18"/>
      <c r="BI947" s="15"/>
      <c r="BJ947" s="19"/>
      <c r="BK947" s="18"/>
      <c r="BL947" s="17"/>
      <c r="BM947" s="17"/>
      <c r="BN947" s="16"/>
    </row>
    <row r="948" spans="9:66" x14ac:dyDescent="0.2">
      <c r="I948" s="11"/>
      <c r="J948" s="10"/>
      <c r="K948" s="6"/>
      <c r="L948" s="10"/>
      <c r="M948" s="10"/>
      <c r="N948" s="10"/>
      <c r="O948" s="10"/>
      <c r="P948" s="10"/>
      <c r="Q948" s="10"/>
      <c r="R948" s="10"/>
      <c r="S948" s="10"/>
      <c r="T948" s="14"/>
      <c r="U948" s="6"/>
      <c r="V948" s="14"/>
      <c r="W948" s="6"/>
      <c r="X948" s="14"/>
      <c r="Y948" s="6"/>
      <c r="Z948" s="14"/>
      <c r="AA948" s="9"/>
      <c r="AB948" s="7"/>
      <c r="AC948" s="6"/>
      <c r="AD948" s="13"/>
      <c r="AE948" s="8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10"/>
      <c r="AW948" s="13"/>
      <c r="AY948" s="17"/>
      <c r="AZ948" s="12"/>
      <c r="BA948" s="12"/>
      <c r="BB948" s="12"/>
      <c r="BC948" s="12"/>
      <c r="BD948" s="12"/>
      <c r="BE948" s="12"/>
      <c r="BF948" s="18"/>
      <c r="BG948" s="18"/>
      <c r="BH948" s="18"/>
      <c r="BI948" s="15"/>
      <c r="BJ948" s="19"/>
      <c r="BK948" s="18"/>
      <c r="BL948" s="17"/>
      <c r="BM948" s="17"/>
      <c r="BN948" s="16"/>
    </row>
    <row r="949" spans="9:66" x14ac:dyDescent="0.2">
      <c r="I949" s="11"/>
      <c r="J949" s="10"/>
      <c r="K949" s="6"/>
      <c r="L949" s="10"/>
      <c r="M949" s="10"/>
      <c r="N949" s="10"/>
      <c r="O949" s="10"/>
      <c r="P949" s="10"/>
      <c r="Q949" s="10"/>
      <c r="R949" s="10"/>
      <c r="S949" s="10"/>
      <c r="T949" s="14"/>
      <c r="U949" s="6"/>
      <c r="V949" s="14"/>
      <c r="W949" s="6"/>
      <c r="X949" s="14"/>
      <c r="Y949" s="6"/>
      <c r="Z949" s="14"/>
      <c r="AA949" s="9"/>
      <c r="AB949" s="7"/>
      <c r="AC949" s="6"/>
      <c r="AD949" s="13"/>
      <c r="AE949" s="8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10"/>
      <c r="AW949" s="13"/>
      <c r="AY949" s="17"/>
      <c r="AZ949" s="12"/>
      <c r="BA949" s="12"/>
      <c r="BB949" s="12"/>
      <c r="BC949" s="12"/>
      <c r="BD949" s="12"/>
      <c r="BE949" s="12"/>
      <c r="BF949" s="18"/>
      <c r="BG949" s="18"/>
      <c r="BH949" s="18"/>
      <c r="BI949" s="15"/>
      <c r="BJ949" s="19"/>
      <c r="BK949" s="18"/>
      <c r="BL949" s="17"/>
      <c r="BM949" s="17"/>
      <c r="BN949" s="16"/>
    </row>
    <row r="950" spans="9:66" x14ac:dyDescent="0.2">
      <c r="I950" s="11"/>
      <c r="J950" s="10"/>
      <c r="K950" s="6"/>
      <c r="L950" s="10"/>
      <c r="M950" s="10"/>
      <c r="N950" s="10"/>
      <c r="O950" s="10"/>
      <c r="P950" s="10"/>
      <c r="Q950" s="10"/>
      <c r="R950" s="10"/>
      <c r="S950" s="10"/>
      <c r="T950" s="14"/>
      <c r="U950" s="6"/>
      <c r="V950" s="14"/>
      <c r="W950" s="6"/>
      <c r="X950" s="14"/>
      <c r="Y950" s="6"/>
      <c r="Z950" s="14"/>
      <c r="AA950" s="9"/>
      <c r="AB950" s="7"/>
      <c r="AC950" s="6"/>
      <c r="AD950" s="13"/>
      <c r="AE950" s="8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10"/>
      <c r="AW950" s="13"/>
      <c r="AY950" s="17"/>
      <c r="AZ950" s="12"/>
      <c r="BA950" s="12"/>
      <c r="BB950" s="12"/>
      <c r="BC950" s="12"/>
      <c r="BD950" s="12"/>
      <c r="BE950" s="12"/>
      <c r="BF950" s="18"/>
      <c r="BG950" s="18"/>
      <c r="BH950" s="18"/>
      <c r="BI950" s="15"/>
      <c r="BJ950" s="19"/>
      <c r="BK950" s="18"/>
      <c r="BL950" s="17"/>
      <c r="BM950" s="17"/>
      <c r="BN950" s="16"/>
    </row>
    <row r="951" spans="9:66" x14ac:dyDescent="0.2">
      <c r="I951" s="11"/>
      <c r="J951" s="10"/>
      <c r="K951" s="6"/>
      <c r="L951" s="10"/>
      <c r="M951" s="10"/>
      <c r="N951" s="10"/>
      <c r="O951" s="10"/>
      <c r="P951" s="10"/>
      <c r="Q951" s="10"/>
      <c r="R951" s="10"/>
      <c r="S951" s="10"/>
      <c r="T951" s="14"/>
      <c r="U951" s="6"/>
      <c r="V951" s="14"/>
      <c r="W951" s="6"/>
      <c r="X951" s="14"/>
      <c r="Y951" s="6"/>
      <c r="Z951" s="14"/>
      <c r="AA951" s="9"/>
      <c r="AB951" s="7"/>
      <c r="AC951" s="6"/>
      <c r="AD951" s="13"/>
      <c r="AE951" s="8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10"/>
      <c r="AW951" s="13"/>
      <c r="AY951" s="17"/>
      <c r="AZ951" s="12"/>
      <c r="BA951" s="12"/>
      <c r="BB951" s="12"/>
      <c r="BC951" s="12"/>
      <c r="BD951" s="12"/>
      <c r="BE951" s="12"/>
      <c r="BF951" s="18"/>
      <c r="BG951" s="18"/>
      <c r="BH951" s="18"/>
      <c r="BI951" s="15"/>
      <c r="BJ951" s="19"/>
      <c r="BK951" s="18"/>
      <c r="BL951" s="17"/>
      <c r="BM951" s="17"/>
      <c r="BN951" s="16"/>
    </row>
    <row r="952" spans="9:66" x14ac:dyDescent="0.2">
      <c r="I952" s="11"/>
      <c r="J952" s="10"/>
      <c r="K952" s="6"/>
      <c r="L952" s="10"/>
      <c r="M952" s="10"/>
      <c r="N952" s="10"/>
      <c r="O952" s="10"/>
      <c r="P952" s="10"/>
      <c r="Q952" s="10"/>
      <c r="R952" s="10"/>
      <c r="S952" s="10"/>
      <c r="T952" s="14"/>
      <c r="U952" s="6"/>
      <c r="V952" s="14"/>
      <c r="W952" s="6"/>
      <c r="X952" s="14"/>
      <c r="Y952" s="6"/>
      <c r="Z952" s="14"/>
      <c r="AA952" s="9"/>
      <c r="AB952" s="7"/>
      <c r="AC952" s="6"/>
      <c r="AD952" s="13"/>
      <c r="AE952" s="8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10"/>
      <c r="AW952" s="13"/>
      <c r="AY952" s="17"/>
      <c r="AZ952" s="12"/>
      <c r="BA952" s="12"/>
      <c r="BB952" s="12"/>
      <c r="BC952" s="12"/>
      <c r="BD952" s="12"/>
      <c r="BE952" s="12"/>
      <c r="BF952" s="18"/>
      <c r="BG952" s="18"/>
      <c r="BH952" s="18"/>
      <c r="BI952" s="15"/>
      <c r="BJ952" s="19"/>
      <c r="BK952" s="18"/>
      <c r="BL952" s="17"/>
      <c r="BM952" s="17"/>
      <c r="BN952" s="16"/>
    </row>
    <row r="953" spans="9:66" x14ac:dyDescent="0.2">
      <c r="I953" s="11"/>
      <c r="J953" s="10"/>
      <c r="K953" s="6"/>
      <c r="L953" s="10"/>
      <c r="M953" s="10"/>
      <c r="N953" s="10"/>
      <c r="O953" s="10"/>
      <c r="P953" s="10"/>
      <c r="Q953" s="10"/>
      <c r="R953" s="10"/>
      <c r="S953" s="10"/>
      <c r="T953" s="14"/>
      <c r="U953" s="6"/>
      <c r="V953" s="14"/>
      <c r="W953" s="6"/>
      <c r="X953" s="14"/>
      <c r="Y953" s="6"/>
      <c r="Z953" s="14"/>
      <c r="AA953" s="9"/>
      <c r="AB953" s="7"/>
      <c r="AC953" s="6"/>
      <c r="AD953" s="13"/>
      <c r="AE953" s="8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10"/>
      <c r="AW953" s="13"/>
      <c r="AY953" s="17"/>
      <c r="AZ953" s="12"/>
      <c r="BA953" s="12"/>
      <c r="BB953" s="12"/>
      <c r="BC953" s="12"/>
      <c r="BD953" s="12"/>
      <c r="BE953" s="12"/>
      <c r="BF953" s="18"/>
      <c r="BG953" s="18"/>
      <c r="BH953" s="18"/>
      <c r="BI953" s="15"/>
      <c r="BJ953" s="19"/>
      <c r="BK953" s="18"/>
      <c r="BL953" s="17"/>
      <c r="BM953" s="17"/>
      <c r="BN953" s="16"/>
    </row>
    <row r="954" spans="9:66" x14ac:dyDescent="0.2">
      <c r="I954" s="11"/>
      <c r="J954" s="10"/>
      <c r="K954" s="6"/>
      <c r="L954" s="10"/>
      <c r="M954" s="10"/>
      <c r="N954" s="10"/>
      <c r="O954" s="10"/>
      <c r="P954" s="10"/>
      <c r="Q954" s="10"/>
      <c r="R954" s="10"/>
      <c r="S954" s="10"/>
      <c r="T954" s="14"/>
      <c r="U954" s="6"/>
      <c r="V954" s="14"/>
      <c r="W954" s="6"/>
      <c r="X954" s="14"/>
      <c r="Y954" s="6"/>
      <c r="Z954" s="14"/>
      <c r="AA954" s="9"/>
      <c r="AB954" s="7"/>
      <c r="AC954" s="6"/>
      <c r="AD954" s="13"/>
      <c r="AE954" s="8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10"/>
      <c r="AW954" s="13"/>
      <c r="AY954" s="17"/>
      <c r="AZ954" s="12"/>
      <c r="BA954" s="12"/>
      <c r="BB954" s="12"/>
      <c r="BC954" s="12"/>
      <c r="BD954" s="12"/>
      <c r="BE954" s="12"/>
      <c r="BF954" s="18"/>
      <c r="BG954" s="18"/>
      <c r="BH954" s="18"/>
      <c r="BI954" s="15"/>
      <c r="BJ954" s="19"/>
      <c r="BK954" s="18"/>
      <c r="BL954" s="17"/>
      <c r="BM954" s="17"/>
      <c r="BN954" s="16"/>
    </row>
    <row r="955" spans="9:66" x14ac:dyDescent="0.2">
      <c r="I955" s="11"/>
      <c r="J955" s="10"/>
      <c r="K955" s="6"/>
      <c r="L955" s="10"/>
      <c r="M955" s="10"/>
      <c r="N955" s="10"/>
      <c r="O955" s="10"/>
      <c r="P955" s="10"/>
      <c r="Q955" s="10"/>
      <c r="R955" s="10"/>
      <c r="S955" s="10"/>
      <c r="T955" s="14"/>
      <c r="U955" s="6"/>
      <c r="V955" s="14"/>
      <c r="W955" s="6"/>
      <c r="X955" s="14"/>
      <c r="Y955" s="6"/>
      <c r="Z955" s="14"/>
      <c r="AA955" s="9"/>
      <c r="AB955" s="7"/>
      <c r="AC955" s="6"/>
      <c r="AD955" s="13"/>
      <c r="AE955" s="8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10"/>
      <c r="AW955" s="13"/>
      <c r="AY955" s="17"/>
      <c r="AZ955" s="12"/>
      <c r="BA955" s="12"/>
      <c r="BB955" s="12"/>
      <c r="BC955" s="12"/>
      <c r="BD955" s="12"/>
      <c r="BE955" s="12"/>
      <c r="BF955" s="18"/>
      <c r="BG955" s="18"/>
      <c r="BH955" s="18"/>
      <c r="BI955" s="15"/>
      <c r="BJ955" s="19"/>
      <c r="BK955" s="18"/>
      <c r="BL955" s="17"/>
      <c r="BM955" s="17"/>
      <c r="BN955" s="16"/>
    </row>
    <row r="956" spans="9:66" x14ac:dyDescent="0.2">
      <c r="I956" s="11"/>
      <c r="J956" s="10"/>
      <c r="K956" s="6"/>
      <c r="L956" s="10"/>
      <c r="M956" s="10"/>
      <c r="N956" s="10"/>
      <c r="O956" s="10"/>
      <c r="P956" s="10"/>
      <c r="Q956" s="10"/>
      <c r="R956" s="10"/>
      <c r="S956" s="10"/>
      <c r="T956" s="14"/>
      <c r="U956" s="6"/>
      <c r="V956" s="14"/>
      <c r="W956" s="6"/>
      <c r="X956" s="14"/>
      <c r="Y956" s="6"/>
      <c r="Z956" s="14"/>
      <c r="AA956" s="9"/>
      <c r="AB956" s="7"/>
      <c r="AC956" s="6"/>
      <c r="AD956" s="13"/>
      <c r="AE956" s="8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10"/>
      <c r="AW956" s="13"/>
      <c r="AY956" s="17"/>
      <c r="AZ956" s="12"/>
      <c r="BA956" s="12"/>
      <c r="BB956" s="12"/>
      <c r="BC956" s="12"/>
      <c r="BD956" s="12"/>
      <c r="BE956" s="12"/>
      <c r="BF956" s="18"/>
      <c r="BG956" s="18"/>
      <c r="BH956" s="18"/>
      <c r="BI956" s="15"/>
      <c r="BJ956" s="19"/>
      <c r="BK956" s="18"/>
      <c r="BL956" s="17"/>
      <c r="BM956" s="17"/>
      <c r="BN956" s="16"/>
    </row>
    <row r="957" spans="9:66" x14ac:dyDescent="0.2">
      <c r="I957" s="11"/>
      <c r="J957" s="10"/>
      <c r="K957" s="6"/>
      <c r="L957" s="10"/>
      <c r="M957" s="10"/>
      <c r="N957" s="10"/>
      <c r="O957" s="10"/>
      <c r="P957" s="10"/>
      <c r="Q957" s="10"/>
      <c r="R957" s="10"/>
      <c r="S957" s="10"/>
      <c r="T957" s="14"/>
      <c r="U957" s="6"/>
      <c r="V957" s="14"/>
      <c r="W957" s="6"/>
      <c r="X957" s="14"/>
      <c r="Y957" s="6"/>
      <c r="Z957" s="14"/>
      <c r="AA957" s="9"/>
      <c r="AB957" s="7"/>
      <c r="AC957" s="6"/>
      <c r="AD957" s="13"/>
      <c r="AE957" s="8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10"/>
      <c r="AW957" s="13"/>
      <c r="AY957" s="17"/>
      <c r="AZ957" s="12"/>
      <c r="BA957" s="12"/>
      <c r="BB957" s="12"/>
      <c r="BC957" s="12"/>
      <c r="BD957" s="12"/>
      <c r="BE957" s="12"/>
      <c r="BF957" s="18"/>
      <c r="BG957" s="18"/>
      <c r="BH957" s="18"/>
      <c r="BI957" s="15"/>
      <c r="BJ957" s="19"/>
      <c r="BK957" s="18"/>
      <c r="BL957" s="17"/>
      <c r="BM957" s="17"/>
      <c r="BN957" s="16"/>
    </row>
    <row r="958" spans="9:66" x14ac:dyDescent="0.2">
      <c r="I958" s="11"/>
      <c r="J958" s="10"/>
      <c r="K958" s="6"/>
      <c r="L958" s="10"/>
      <c r="M958" s="10"/>
      <c r="N958" s="10"/>
      <c r="O958" s="10"/>
      <c r="P958" s="10"/>
      <c r="Q958" s="10"/>
      <c r="R958" s="10"/>
      <c r="S958" s="10"/>
      <c r="T958" s="14"/>
      <c r="U958" s="6"/>
      <c r="V958" s="14"/>
      <c r="W958" s="6"/>
      <c r="X958" s="14"/>
      <c r="Y958" s="6"/>
      <c r="Z958" s="14"/>
      <c r="AA958" s="9"/>
      <c r="AB958" s="7"/>
      <c r="AC958" s="6"/>
      <c r="AD958" s="13"/>
      <c r="AE958" s="8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10"/>
      <c r="AW958" s="13"/>
      <c r="AY958" s="17"/>
      <c r="AZ958" s="12"/>
      <c r="BA958" s="12"/>
      <c r="BB958" s="12"/>
      <c r="BC958" s="12"/>
      <c r="BD958" s="12"/>
      <c r="BE958" s="12"/>
      <c r="BF958" s="18"/>
      <c r="BG958" s="18"/>
      <c r="BH958" s="18"/>
      <c r="BI958" s="15"/>
      <c r="BJ958" s="19"/>
      <c r="BK958" s="18"/>
      <c r="BL958" s="17"/>
      <c r="BM958" s="17"/>
      <c r="BN958" s="16"/>
    </row>
    <row r="959" spans="9:66" x14ac:dyDescent="0.2">
      <c r="I959" s="11"/>
      <c r="J959" s="10"/>
      <c r="K959" s="6"/>
      <c r="L959" s="10"/>
      <c r="M959" s="10"/>
      <c r="N959" s="10"/>
      <c r="O959" s="10"/>
      <c r="P959" s="10"/>
      <c r="Q959" s="10"/>
      <c r="R959" s="10"/>
      <c r="S959" s="10"/>
      <c r="T959" s="14"/>
      <c r="U959" s="6"/>
      <c r="V959" s="14"/>
      <c r="W959" s="6"/>
      <c r="X959" s="14"/>
      <c r="Y959" s="6"/>
      <c r="Z959" s="14"/>
      <c r="AA959" s="9"/>
      <c r="AB959" s="7"/>
      <c r="AC959" s="6"/>
      <c r="AD959" s="13"/>
      <c r="AE959" s="8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10"/>
      <c r="AW959" s="13"/>
      <c r="AY959" s="17"/>
      <c r="AZ959" s="12"/>
      <c r="BA959" s="12"/>
      <c r="BB959" s="12"/>
      <c r="BC959" s="12"/>
      <c r="BD959" s="12"/>
      <c r="BE959" s="12"/>
      <c r="BF959" s="18"/>
      <c r="BG959" s="18"/>
      <c r="BH959" s="18"/>
      <c r="BI959" s="15"/>
      <c r="BJ959" s="19"/>
      <c r="BK959" s="18"/>
      <c r="BL959" s="17"/>
      <c r="BM959" s="17"/>
      <c r="BN959" s="16"/>
    </row>
    <row r="960" spans="9:66" x14ac:dyDescent="0.2">
      <c r="I960" s="11"/>
      <c r="J960" s="10"/>
      <c r="K960" s="6"/>
      <c r="L960" s="10"/>
      <c r="M960" s="10"/>
      <c r="N960" s="10"/>
      <c r="O960" s="10"/>
      <c r="P960" s="10"/>
      <c r="Q960" s="10"/>
      <c r="R960" s="10"/>
      <c r="S960" s="10"/>
      <c r="T960" s="14"/>
      <c r="U960" s="6"/>
      <c r="V960" s="14"/>
      <c r="W960" s="6"/>
      <c r="X960" s="14"/>
      <c r="Y960" s="6"/>
      <c r="Z960" s="14"/>
      <c r="AA960" s="9"/>
      <c r="AB960" s="7"/>
      <c r="AC960" s="6"/>
      <c r="AD960" s="13"/>
      <c r="AE960" s="8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10"/>
      <c r="AW960" s="13"/>
      <c r="AY960" s="17"/>
      <c r="AZ960" s="12"/>
      <c r="BA960" s="12"/>
      <c r="BB960" s="12"/>
      <c r="BC960" s="12"/>
      <c r="BD960" s="12"/>
      <c r="BE960" s="12"/>
      <c r="BF960" s="18"/>
      <c r="BG960" s="18"/>
      <c r="BH960" s="18"/>
      <c r="BI960" s="15"/>
      <c r="BJ960" s="19"/>
      <c r="BK960" s="18"/>
      <c r="BL960" s="17"/>
      <c r="BM960" s="17"/>
      <c r="BN960" s="16"/>
    </row>
    <row r="961" spans="9:66" x14ac:dyDescent="0.2">
      <c r="I961" s="11"/>
      <c r="J961" s="10"/>
      <c r="K961" s="6"/>
      <c r="L961" s="10"/>
      <c r="M961" s="10"/>
      <c r="N961" s="10"/>
      <c r="O961" s="10"/>
      <c r="P961" s="10"/>
      <c r="Q961" s="10"/>
      <c r="R961" s="10"/>
      <c r="S961" s="10"/>
      <c r="T961" s="14"/>
      <c r="U961" s="6"/>
      <c r="V961" s="14"/>
      <c r="W961" s="6"/>
      <c r="X961" s="14"/>
      <c r="Y961" s="6"/>
      <c r="Z961" s="14"/>
      <c r="AA961" s="9"/>
      <c r="AB961" s="7"/>
      <c r="AC961" s="6"/>
      <c r="AD961" s="13"/>
      <c r="AE961" s="8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10"/>
      <c r="AW961" s="13"/>
      <c r="AY961" s="17"/>
      <c r="AZ961" s="12"/>
      <c r="BA961" s="12"/>
      <c r="BB961" s="12"/>
      <c r="BC961" s="12"/>
      <c r="BD961" s="12"/>
      <c r="BE961" s="12"/>
      <c r="BF961" s="18"/>
      <c r="BG961" s="18"/>
      <c r="BH961" s="18"/>
      <c r="BI961" s="15"/>
      <c r="BJ961" s="19"/>
      <c r="BK961" s="18"/>
      <c r="BL961" s="17"/>
      <c r="BM961" s="17"/>
      <c r="BN961" s="16"/>
    </row>
    <row r="962" spans="9:66" x14ac:dyDescent="0.2">
      <c r="I962" s="11"/>
      <c r="J962" s="10"/>
      <c r="K962" s="6"/>
      <c r="L962" s="10"/>
      <c r="M962" s="10"/>
      <c r="N962" s="10"/>
      <c r="O962" s="10"/>
      <c r="P962" s="10"/>
      <c r="Q962" s="10"/>
      <c r="R962" s="10"/>
      <c r="S962" s="10"/>
      <c r="T962" s="14"/>
      <c r="U962" s="6"/>
      <c r="V962" s="14"/>
      <c r="W962" s="6"/>
      <c r="X962" s="14"/>
      <c r="Y962" s="6"/>
      <c r="Z962" s="14"/>
      <c r="AA962" s="9"/>
      <c r="AB962" s="7"/>
      <c r="AC962" s="6"/>
      <c r="AD962" s="13"/>
      <c r="AE962" s="8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10"/>
      <c r="AW962" s="13"/>
      <c r="AY962" s="17"/>
      <c r="AZ962" s="12"/>
      <c r="BA962" s="12"/>
      <c r="BB962" s="12"/>
      <c r="BC962" s="12"/>
      <c r="BD962" s="12"/>
      <c r="BE962" s="12"/>
      <c r="BF962" s="18"/>
      <c r="BG962" s="18"/>
      <c r="BH962" s="18"/>
      <c r="BI962" s="15"/>
      <c r="BJ962" s="19"/>
      <c r="BK962" s="18"/>
      <c r="BL962" s="17"/>
      <c r="BM962" s="17"/>
      <c r="BN962" s="16"/>
    </row>
    <row r="963" spans="9:66" x14ac:dyDescent="0.2">
      <c r="I963" s="11"/>
      <c r="J963" s="10"/>
      <c r="K963" s="6"/>
      <c r="L963" s="10"/>
      <c r="M963" s="10"/>
      <c r="N963" s="10"/>
      <c r="O963" s="10"/>
      <c r="P963" s="10"/>
      <c r="Q963" s="10"/>
      <c r="R963" s="10"/>
      <c r="S963" s="10"/>
      <c r="T963" s="14"/>
      <c r="U963" s="6"/>
      <c r="V963" s="14"/>
      <c r="W963" s="6"/>
      <c r="X963" s="14"/>
      <c r="Y963" s="6"/>
      <c r="Z963" s="14"/>
      <c r="AA963" s="9"/>
      <c r="AB963" s="7"/>
      <c r="AC963" s="6"/>
      <c r="AD963" s="13"/>
      <c r="AE963" s="8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10"/>
      <c r="AW963" s="13"/>
      <c r="AY963" s="17"/>
      <c r="AZ963" s="12"/>
      <c r="BA963" s="12"/>
      <c r="BB963" s="12"/>
      <c r="BC963" s="12"/>
      <c r="BD963" s="12"/>
      <c r="BE963" s="12"/>
      <c r="BF963" s="18"/>
      <c r="BG963" s="18"/>
      <c r="BH963" s="18"/>
      <c r="BI963" s="15"/>
      <c r="BJ963" s="19"/>
      <c r="BK963" s="18"/>
      <c r="BL963" s="17"/>
      <c r="BM963" s="17"/>
      <c r="BN963" s="16"/>
    </row>
    <row r="964" spans="9:66" x14ac:dyDescent="0.2">
      <c r="I964" s="11"/>
      <c r="J964" s="10"/>
      <c r="K964" s="6"/>
      <c r="L964" s="10"/>
      <c r="M964" s="10"/>
      <c r="N964" s="10"/>
      <c r="O964" s="10"/>
      <c r="P964" s="10"/>
      <c r="Q964" s="10"/>
      <c r="R964" s="10"/>
      <c r="S964" s="10"/>
      <c r="T964" s="14"/>
      <c r="U964" s="6"/>
      <c r="V964" s="14"/>
      <c r="W964" s="6"/>
      <c r="X964" s="14"/>
      <c r="Y964" s="6"/>
      <c r="Z964" s="14"/>
      <c r="AA964" s="9"/>
      <c r="AB964" s="7"/>
      <c r="AC964" s="6"/>
      <c r="AD964" s="13"/>
      <c r="AE964" s="8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10"/>
      <c r="AW964" s="13"/>
      <c r="AY964" s="17"/>
      <c r="AZ964" s="12"/>
      <c r="BA964" s="12"/>
      <c r="BB964" s="12"/>
      <c r="BC964" s="12"/>
      <c r="BD964" s="12"/>
      <c r="BE964" s="12"/>
      <c r="BF964" s="18"/>
      <c r="BG964" s="18"/>
      <c r="BH964" s="18"/>
      <c r="BI964" s="15"/>
      <c r="BJ964" s="19"/>
      <c r="BK964" s="18"/>
      <c r="BL964" s="17"/>
      <c r="BM964" s="17"/>
      <c r="BN964" s="16"/>
    </row>
    <row r="965" spans="9:66" x14ac:dyDescent="0.2">
      <c r="I965" s="11"/>
      <c r="J965" s="10"/>
      <c r="K965" s="6"/>
      <c r="L965" s="10"/>
      <c r="M965" s="10"/>
      <c r="N965" s="10"/>
      <c r="O965" s="10"/>
      <c r="P965" s="10"/>
      <c r="Q965" s="10"/>
      <c r="R965" s="10"/>
      <c r="S965" s="10"/>
      <c r="T965" s="14"/>
      <c r="U965" s="6"/>
      <c r="V965" s="14"/>
      <c r="W965" s="6"/>
      <c r="X965" s="14"/>
      <c r="Y965" s="6"/>
      <c r="Z965" s="14"/>
      <c r="AA965" s="9"/>
      <c r="AB965" s="7"/>
      <c r="AC965" s="6"/>
      <c r="AD965" s="13"/>
      <c r="AE965" s="8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10"/>
      <c r="AW965" s="13"/>
      <c r="AY965" s="17"/>
      <c r="AZ965" s="12"/>
      <c r="BA965" s="12"/>
      <c r="BB965" s="12"/>
      <c r="BC965" s="12"/>
      <c r="BD965" s="12"/>
      <c r="BE965" s="12"/>
      <c r="BF965" s="18"/>
      <c r="BG965" s="18"/>
      <c r="BH965" s="18"/>
      <c r="BI965" s="15"/>
      <c r="BJ965" s="19"/>
      <c r="BK965" s="18"/>
      <c r="BL965" s="17"/>
      <c r="BM965" s="17"/>
      <c r="BN965" s="16"/>
    </row>
    <row r="966" spans="9:66" x14ac:dyDescent="0.2">
      <c r="I966" s="11"/>
      <c r="J966" s="10"/>
      <c r="K966" s="6"/>
      <c r="L966" s="10"/>
      <c r="M966" s="10"/>
      <c r="N966" s="10"/>
      <c r="O966" s="10"/>
      <c r="P966" s="10"/>
      <c r="Q966" s="10"/>
      <c r="R966" s="10"/>
      <c r="S966" s="10"/>
      <c r="T966" s="14"/>
      <c r="U966" s="6"/>
      <c r="V966" s="14"/>
      <c r="W966" s="6"/>
      <c r="X966" s="14"/>
      <c r="Y966" s="6"/>
      <c r="Z966" s="14"/>
      <c r="AA966" s="9"/>
      <c r="AB966" s="7"/>
      <c r="AC966" s="6"/>
      <c r="AD966" s="13"/>
      <c r="AE966" s="8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10"/>
      <c r="AW966" s="13"/>
      <c r="AY966" s="17"/>
      <c r="AZ966" s="12"/>
      <c r="BA966" s="12"/>
      <c r="BB966" s="12"/>
      <c r="BC966" s="12"/>
      <c r="BD966" s="12"/>
      <c r="BE966" s="12"/>
      <c r="BF966" s="18"/>
      <c r="BG966" s="18"/>
      <c r="BH966" s="18"/>
      <c r="BI966" s="15"/>
      <c r="BJ966" s="19"/>
      <c r="BK966" s="18"/>
      <c r="BL966" s="17"/>
      <c r="BM966" s="17"/>
      <c r="BN966" s="16"/>
    </row>
    <row r="967" spans="9:66" x14ac:dyDescent="0.2">
      <c r="I967" s="11"/>
      <c r="J967" s="10"/>
      <c r="K967" s="6"/>
      <c r="L967" s="10"/>
      <c r="M967" s="10"/>
      <c r="N967" s="10"/>
      <c r="O967" s="10"/>
      <c r="P967" s="10"/>
      <c r="Q967" s="10"/>
      <c r="R967" s="10"/>
      <c r="S967" s="10"/>
      <c r="T967" s="14"/>
      <c r="U967" s="6"/>
      <c r="V967" s="14"/>
      <c r="W967" s="6"/>
      <c r="X967" s="14"/>
      <c r="Y967" s="6"/>
      <c r="Z967" s="14"/>
      <c r="AA967" s="9"/>
      <c r="AB967" s="7"/>
      <c r="AC967" s="6"/>
      <c r="AD967" s="13"/>
      <c r="AE967" s="8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10"/>
      <c r="AW967" s="13"/>
      <c r="AY967" s="17"/>
      <c r="AZ967" s="12"/>
      <c r="BA967" s="12"/>
      <c r="BB967" s="12"/>
      <c r="BC967" s="12"/>
      <c r="BD967" s="12"/>
      <c r="BE967" s="12"/>
      <c r="BF967" s="18"/>
      <c r="BG967" s="18"/>
      <c r="BH967" s="18"/>
      <c r="BI967" s="15"/>
      <c r="BJ967" s="19"/>
      <c r="BK967" s="18"/>
      <c r="BL967" s="17"/>
      <c r="BM967" s="17"/>
      <c r="BN967" s="16"/>
    </row>
    <row r="968" spans="9:66" x14ac:dyDescent="0.2">
      <c r="I968" s="11"/>
      <c r="J968" s="10"/>
      <c r="K968" s="6"/>
      <c r="L968" s="10"/>
      <c r="M968" s="10"/>
      <c r="N968" s="10"/>
      <c r="O968" s="10"/>
      <c r="P968" s="10"/>
      <c r="Q968" s="10"/>
      <c r="R968" s="10"/>
      <c r="S968" s="10"/>
      <c r="T968" s="14"/>
      <c r="U968" s="6"/>
      <c r="V968" s="14"/>
      <c r="W968" s="6"/>
      <c r="X968" s="14"/>
      <c r="Y968" s="6"/>
      <c r="Z968" s="14"/>
      <c r="AA968" s="9"/>
      <c r="AB968" s="7"/>
      <c r="AC968" s="6"/>
      <c r="AD968" s="13"/>
      <c r="AE968" s="8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10"/>
      <c r="AW968" s="13"/>
      <c r="AY968" s="17"/>
      <c r="AZ968" s="12"/>
      <c r="BA968" s="12"/>
      <c r="BB968" s="12"/>
      <c r="BC968" s="12"/>
      <c r="BD968" s="12"/>
      <c r="BE968" s="12"/>
      <c r="BF968" s="18"/>
      <c r="BG968" s="18"/>
      <c r="BH968" s="18"/>
      <c r="BI968" s="15"/>
      <c r="BJ968" s="19"/>
      <c r="BK968" s="18"/>
      <c r="BL968" s="17"/>
      <c r="BM968" s="17"/>
      <c r="BN968" s="16"/>
    </row>
    <row r="969" spans="9:66" x14ac:dyDescent="0.2">
      <c r="I969" s="11"/>
      <c r="J969" s="10"/>
      <c r="K969" s="6"/>
      <c r="L969" s="10"/>
      <c r="M969" s="10"/>
      <c r="N969" s="10"/>
      <c r="O969" s="10"/>
      <c r="P969" s="10"/>
      <c r="Q969" s="10"/>
      <c r="R969" s="10"/>
      <c r="S969" s="10"/>
      <c r="T969" s="14"/>
      <c r="U969" s="6"/>
      <c r="V969" s="14"/>
      <c r="W969" s="6"/>
      <c r="X969" s="14"/>
      <c r="Y969" s="6"/>
      <c r="Z969" s="14"/>
      <c r="AA969" s="9"/>
      <c r="AB969" s="7"/>
      <c r="AC969" s="6"/>
      <c r="AD969" s="13"/>
      <c r="AE969" s="8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10"/>
      <c r="AW969" s="13"/>
      <c r="AY969" s="17"/>
      <c r="AZ969" s="12"/>
      <c r="BA969" s="12"/>
      <c r="BB969" s="12"/>
      <c r="BC969" s="12"/>
      <c r="BD969" s="12"/>
      <c r="BE969" s="12"/>
      <c r="BF969" s="18"/>
      <c r="BG969" s="18"/>
      <c r="BH969" s="18"/>
      <c r="BI969" s="15"/>
      <c r="BJ969" s="19"/>
      <c r="BK969" s="18"/>
      <c r="BL969" s="17"/>
      <c r="BM969" s="17"/>
      <c r="BN969" s="16"/>
    </row>
    <row r="970" spans="9:66" x14ac:dyDescent="0.2">
      <c r="I970" s="11"/>
      <c r="J970" s="10"/>
      <c r="K970" s="6"/>
      <c r="L970" s="10"/>
      <c r="M970" s="10"/>
      <c r="N970" s="10"/>
      <c r="O970" s="10"/>
      <c r="P970" s="10"/>
      <c r="Q970" s="10"/>
      <c r="R970" s="10"/>
      <c r="S970" s="10"/>
      <c r="T970" s="14"/>
      <c r="U970" s="6"/>
      <c r="V970" s="14"/>
      <c r="W970" s="6"/>
      <c r="X970" s="14"/>
      <c r="Y970" s="6"/>
      <c r="Z970" s="14"/>
      <c r="AA970" s="9"/>
      <c r="AB970" s="7"/>
      <c r="AC970" s="6"/>
      <c r="AD970" s="13"/>
      <c r="AE970" s="8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10"/>
      <c r="AW970" s="13"/>
      <c r="AY970" s="17"/>
      <c r="AZ970" s="12"/>
      <c r="BA970" s="12"/>
      <c r="BB970" s="12"/>
      <c r="BC970" s="12"/>
      <c r="BD970" s="12"/>
      <c r="BE970" s="12"/>
      <c r="BF970" s="18"/>
      <c r="BG970" s="18"/>
      <c r="BH970" s="18"/>
      <c r="BI970" s="15"/>
      <c r="BJ970" s="19"/>
      <c r="BK970" s="18"/>
      <c r="BL970" s="17"/>
      <c r="BM970" s="17"/>
      <c r="BN970" s="16"/>
    </row>
    <row r="971" spans="9:66" x14ac:dyDescent="0.2">
      <c r="I971" s="11"/>
      <c r="J971" s="10"/>
      <c r="K971" s="6"/>
      <c r="L971" s="10"/>
      <c r="M971" s="10"/>
      <c r="N971" s="10"/>
      <c r="O971" s="10"/>
      <c r="P971" s="10"/>
      <c r="Q971" s="10"/>
      <c r="R971" s="10"/>
      <c r="S971" s="10"/>
      <c r="T971" s="14"/>
      <c r="U971" s="6"/>
      <c r="V971" s="14"/>
      <c r="W971" s="6"/>
      <c r="X971" s="14"/>
      <c r="Y971" s="6"/>
      <c r="Z971" s="14"/>
      <c r="AA971" s="9"/>
      <c r="AB971" s="7"/>
      <c r="AC971" s="6"/>
      <c r="AD971" s="13"/>
      <c r="AE971" s="8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10"/>
      <c r="AW971" s="13"/>
      <c r="AY971" s="17"/>
      <c r="AZ971" s="12"/>
      <c r="BA971" s="12"/>
      <c r="BB971" s="12"/>
      <c r="BC971" s="12"/>
      <c r="BD971" s="12"/>
      <c r="BE971" s="12"/>
      <c r="BF971" s="18"/>
      <c r="BG971" s="18"/>
      <c r="BH971" s="18"/>
      <c r="BI971" s="15"/>
      <c r="BJ971" s="19"/>
      <c r="BK971" s="18"/>
      <c r="BL971" s="17"/>
      <c r="BM971" s="17"/>
      <c r="BN971" s="16"/>
    </row>
    <row r="972" spans="9:66" x14ac:dyDescent="0.2">
      <c r="I972" s="11"/>
      <c r="J972" s="10"/>
      <c r="K972" s="6"/>
      <c r="L972" s="10"/>
      <c r="M972" s="10"/>
      <c r="N972" s="10"/>
      <c r="O972" s="10"/>
      <c r="P972" s="10"/>
      <c r="Q972" s="10"/>
      <c r="R972" s="10"/>
      <c r="S972" s="10"/>
      <c r="T972" s="14"/>
      <c r="U972" s="6"/>
      <c r="V972" s="14"/>
      <c r="W972" s="6"/>
      <c r="X972" s="14"/>
      <c r="Y972" s="6"/>
      <c r="Z972" s="14"/>
      <c r="AA972" s="9"/>
      <c r="AB972" s="7"/>
      <c r="AC972" s="6"/>
      <c r="AD972" s="13"/>
      <c r="AE972" s="8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10"/>
      <c r="AW972" s="13"/>
      <c r="AY972" s="17"/>
      <c r="AZ972" s="12"/>
      <c r="BA972" s="12"/>
      <c r="BB972" s="12"/>
      <c r="BC972" s="12"/>
      <c r="BD972" s="12"/>
      <c r="BE972" s="12"/>
      <c r="BF972" s="18"/>
      <c r="BG972" s="18"/>
      <c r="BH972" s="18"/>
      <c r="BI972" s="15"/>
      <c r="BJ972" s="19"/>
      <c r="BK972" s="18"/>
      <c r="BL972" s="17"/>
      <c r="BM972" s="17"/>
      <c r="BN972" s="16"/>
    </row>
    <row r="973" spans="9:66" x14ac:dyDescent="0.2">
      <c r="I973" s="11"/>
      <c r="J973" s="10"/>
      <c r="K973" s="6"/>
      <c r="L973" s="10"/>
      <c r="M973" s="10"/>
      <c r="N973" s="10"/>
      <c r="O973" s="10"/>
      <c r="P973" s="10"/>
      <c r="Q973" s="10"/>
      <c r="R973" s="10"/>
      <c r="S973" s="10"/>
      <c r="T973" s="14"/>
      <c r="U973" s="6"/>
      <c r="V973" s="14"/>
      <c r="W973" s="6"/>
      <c r="X973" s="14"/>
      <c r="Y973" s="6"/>
      <c r="Z973" s="14"/>
      <c r="AA973" s="9"/>
      <c r="AB973" s="7"/>
      <c r="AC973" s="6"/>
      <c r="AD973" s="13"/>
      <c r="AE973" s="8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10"/>
      <c r="AW973" s="13"/>
      <c r="AY973" s="17"/>
      <c r="AZ973" s="12"/>
      <c r="BA973" s="12"/>
      <c r="BB973" s="12"/>
      <c r="BC973" s="12"/>
      <c r="BD973" s="12"/>
      <c r="BE973" s="12"/>
      <c r="BF973" s="18"/>
      <c r="BG973" s="18"/>
      <c r="BH973" s="18"/>
      <c r="BI973" s="15"/>
      <c r="BJ973" s="19"/>
      <c r="BK973" s="18"/>
      <c r="BL973" s="17"/>
      <c r="BM973" s="17"/>
      <c r="BN973" s="16"/>
    </row>
    <row r="974" spans="9:66" x14ac:dyDescent="0.2">
      <c r="I974" s="11"/>
      <c r="J974" s="10"/>
      <c r="K974" s="6"/>
      <c r="L974" s="10"/>
      <c r="M974" s="10"/>
      <c r="N974" s="10"/>
      <c r="O974" s="10"/>
      <c r="P974" s="10"/>
      <c r="Q974" s="10"/>
      <c r="R974" s="10"/>
      <c r="S974" s="10"/>
      <c r="T974" s="14"/>
      <c r="U974" s="6"/>
      <c r="V974" s="14"/>
      <c r="W974" s="6"/>
      <c r="X974" s="14"/>
      <c r="Y974" s="6"/>
      <c r="Z974" s="14"/>
      <c r="AA974" s="9"/>
      <c r="AB974" s="7"/>
      <c r="AC974" s="6"/>
      <c r="AD974" s="13"/>
      <c r="AE974" s="8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10"/>
      <c r="AW974" s="13"/>
      <c r="AY974" s="17"/>
      <c r="AZ974" s="12"/>
      <c r="BA974" s="12"/>
      <c r="BB974" s="12"/>
      <c r="BC974" s="12"/>
      <c r="BD974" s="12"/>
      <c r="BE974" s="12"/>
      <c r="BF974" s="18"/>
      <c r="BG974" s="18"/>
      <c r="BH974" s="18"/>
      <c r="BI974" s="15"/>
      <c r="BJ974" s="19"/>
      <c r="BK974" s="18"/>
      <c r="BL974" s="17"/>
      <c r="BM974" s="17"/>
      <c r="BN974" s="16"/>
    </row>
    <row r="975" spans="9:66" x14ac:dyDescent="0.2">
      <c r="I975" s="11"/>
      <c r="J975" s="10"/>
      <c r="K975" s="6"/>
      <c r="L975" s="10"/>
      <c r="M975" s="10"/>
      <c r="N975" s="10"/>
      <c r="O975" s="10"/>
      <c r="P975" s="10"/>
      <c r="Q975" s="10"/>
      <c r="R975" s="10"/>
      <c r="S975" s="10"/>
      <c r="T975" s="14"/>
      <c r="U975" s="6"/>
      <c r="V975" s="14"/>
      <c r="W975" s="6"/>
      <c r="X975" s="14"/>
      <c r="Y975" s="6"/>
      <c r="Z975" s="14"/>
      <c r="AA975" s="9"/>
      <c r="AB975" s="7"/>
      <c r="AC975" s="6"/>
      <c r="AD975" s="13"/>
      <c r="AE975" s="8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10"/>
      <c r="AW975" s="13"/>
      <c r="AY975" s="17"/>
      <c r="AZ975" s="12"/>
      <c r="BA975" s="12"/>
      <c r="BB975" s="12"/>
      <c r="BC975" s="12"/>
      <c r="BD975" s="12"/>
      <c r="BE975" s="12"/>
      <c r="BF975" s="18"/>
      <c r="BG975" s="18"/>
      <c r="BH975" s="18"/>
      <c r="BI975" s="15"/>
      <c r="BJ975" s="19"/>
      <c r="BK975" s="18"/>
      <c r="BL975" s="17"/>
      <c r="BM975" s="17"/>
      <c r="BN975" s="16"/>
    </row>
    <row r="976" spans="9:66" x14ac:dyDescent="0.2">
      <c r="I976" s="11"/>
      <c r="J976" s="10"/>
      <c r="K976" s="6"/>
      <c r="L976" s="10"/>
      <c r="M976" s="10"/>
      <c r="N976" s="10"/>
      <c r="O976" s="10"/>
      <c r="P976" s="10"/>
      <c r="Q976" s="10"/>
      <c r="R976" s="10"/>
      <c r="S976" s="10"/>
      <c r="T976" s="14"/>
      <c r="U976" s="6"/>
      <c r="V976" s="14"/>
      <c r="W976" s="6"/>
      <c r="X976" s="14"/>
      <c r="Y976" s="6"/>
      <c r="Z976" s="14"/>
      <c r="AA976" s="9"/>
      <c r="AB976" s="7"/>
      <c r="AC976" s="6"/>
      <c r="AD976" s="13"/>
      <c r="AE976" s="8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10"/>
      <c r="AW976" s="13"/>
      <c r="AY976" s="17"/>
      <c r="AZ976" s="12"/>
      <c r="BA976" s="12"/>
      <c r="BB976" s="12"/>
      <c r="BC976" s="12"/>
      <c r="BD976" s="12"/>
      <c r="BE976" s="12"/>
      <c r="BF976" s="18"/>
      <c r="BG976" s="18"/>
      <c r="BH976" s="18"/>
      <c r="BI976" s="15"/>
      <c r="BJ976" s="19"/>
      <c r="BK976" s="18"/>
      <c r="BL976" s="17"/>
      <c r="BM976" s="17"/>
      <c r="BN976" s="16"/>
    </row>
    <row r="977" spans="9:66" x14ac:dyDescent="0.2">
      <c r="I977" s="11"/>
      <c r="J977" s="10"/>
      <c r="K977" s="6"/>
      <c r="L977" s="10"/>
      <c r="M977" s="10"/>
      <c r="N977" s="10"/>
      <c r="O977" s="10"/>
      <c r="P977" s="10"/>
      <c r="Q977" s="10"/>
      <c r="R977" s="10"/>
      <c r="S977" s="10"/>
      <c r="T977" s="14"/>
      <c r="U977" s="6"/>
      <c r="V977" s="14"/>
      <c r="W977" s="6"/>
      <c r="X977" s="14"/>
      <c r="Y977" s="6"/>
      <c r="Z977" s="14"/>
      <c r="AA977" s="9"/>
      <c r="AB977" s="7"/>
      <c r="AC977" s="6"/>
      <c r="AD977" s="13"/>
      <c r="AE977" s="8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10"/>
      <c r="AW977" s="13"/>
      <c r="AY977" s="17"/>
      <c r="AZ977" s="12"/>
      <c r="BA977" s="12"/>
      <c r="BB977" s="12"/>
      <c r="BC977" s="12"/>
      <c r="BD977" s="12"/>
      <c r="BE977" s="12"/>
      <c r="BF977" s="18"/>
      <c r="BG977" s="18"/>
      <c r="BH977" s="18"/>
      <c r="BI977" s="15"/>
      <c r="BJ977" s="19"/>
      <c r="BK977" s="18"/>
      <c r="BL977" s="17"/>
      <c r="BM977" s="17"/>
      <c r="BN977" s="16"/>
    </row>
    <row r="978" spans="9:66" x14ac:dyDescent="0.2">
      <c r="I978" s="11"/>
      <c r="J978" s="10"/>
      <c r="K978" s="6"/>
      <c r="L978" s="10"/>
      <c r="M978" s="10"/>
      <c r="N978" s="10"/>
      <c r="O978" s="10"/>
      <c r="P978" s="10"/>
      <c r="Q978" s="10"/>
      <c r="R978" s="10"/>
      <c r="S978" s="10"/>
      <c r="T978" s="14"/>
      <c r="U978" s="6"/>
      <c r="V978" s="14"/>
      <c r="W978" s="6"/>
      <c r="X978" s="14"/>
      <c r="Y978" s="6"/>
      <c r="Z978" s="14"/>
      <c r="AA978" s="9"/>
      <c r="AB978" s="7"/>
      <c r="AC978" s="6"/>
      <c r="AD978" s="13"/>
      <c r="AE978" s="8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10"/>
      <c r="AW978" s="13"/>
      <c r="AY978" s="17"/>
      <c r="AZ978" s="12"/>
      <c r="BA978" s="12"/>
      <c r="BB978" s="12"/>
      <c r="BC978" s="12"/>
      <c r="BD978" s="12"/>
      <c r="BE978" s="12"/>
      <c r="BF978" s="18"/>
      <c r="BG978" s="18"/>
      <c r="BH978" s="18"/>
      <c r="BI978" s="15"/>
      <c r="BJ978" s="19"/>
      <c r="BK978" s="18"/>
      <c r="BL978" s="17"/>
      <c r="BM978" s="17"/>
      <c r="BN978" s="16"/>
    </row>
    <row r="979" spans="9:66" x14ac:dyDescent="0.2">
      <c r="I979" s="11"/>
      <c r="J979" s="10"/>
      <c r="K979" s="6"/>
      <c r="L979" s="10"/>
      <c r="M979" s="10"/>
      <c r="N979" s="10"/>
      <c r="O979" s="10"/>
      <c r="P979" s="10"/>
      <c r="Q979" s="10"/>
      <c r="R979" s="10"/>
      <c r="S979" s="10"/>
      <c r="T979" s="14"/>
      <c r="U979" s="6"/>
      <c r="V979" s="14"/>
      <c r="W979" s="6"/>
      <c r="X979" s="14"/>
      <c r="Y979" s="6"/>
      <c r="Z979" s="14"/>
      <c r="AA979" s="9"/>
      <c r="AB979" s="7"/>
      <c r="AC979" s="6"/>
      <c r="AD979" s="13"/>
      <c r="AE979" s="8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10"/>
      <c r="AW979" s="13"/>
      <c r="AY979" s="17"/>
      <c r="AZ979" s="12"/>
      <c r="BA979" s="12"/>
      <c r="BB979" s="12"/>
      <c r="BC979" s="12"/>
      <c r="BD979" s="12"/>
      <c r="BE979" s="12"/>
      <c r="BF979" s="18"/>
      <c r="BG979" s="18"/>
      <c r="BH979" s="18"/>
      <c r="BI979" s="15"/>
      <c r="BJ979" s="19"/>
      <c r="BK979" s="18"/>
      <c r="BL979" s="17"/>
      <c r="BM979" s="17"/>
      <c r="BN979" s="16"/>
    </row>
    <row r="980" spans="9:66" x14ac:dyDescent="0.2">
      <c r="I980" s="11"/>
      <c r="J980" s="10"/>
      <c r="K980" s="6"/>
      <c r="L980" s="10"/>
      <c r="M980" s="10"/>
      <c r="N980" s="10"/>
      <c r="O980" s="10"/>
      <c r="P980" s="10"/>
      <c r="Q980" s="10"/>
      <c r="R980" s="10"/>
      <c r="S980" s="10"/>
      <c r="T980" s="14"/>
      <c r="U980" s="6"/>
      <c r="V980" s="14"/>
      <c r="W980" s="6"/>
      <c r="X980" s="14"/>
      <c r="Y980" s="6"/>
      <c r="Z980" s="14"/>
      <c r="AA980" s="9"/>
      <c r="AB980" s="7"/>
      <c r="AC980" s="6"/>
      <c r="AD980" s="13"/>
      <c r="AE980" s="8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10"/>
      <c r="AW980" s="13"/>
      <c r="AY980" s="17"/>
      <c r="AZ980" s="12"/>
      <c r="BA980" s="12"/>
      <c r="BB980" s="12"/>
      <c r="BC980" s="12"/>
      <c r="BD980" s="12"/>
      <c r="BE980" s="12"/>
      <c r="BF980" s="18"/>
      <c r="BG980" s="18"/>
      <c r="BH980" s="18"/>
      <c r="BI980" s="15"/>
      <c r="BJ980" s="19"/>
      <c r="BK980" s="18"/>
      <c r="BL980" s="17"/>
      <c r="BM980" s="17"/>
      <c r="BN980" s="16"/>
    </row>
    <row r="981" spans="9:66" x14ac:dyDescent="0.2">
      <c r="I981" s="11"/>
      <c r="J981" s="10"/>
      <c r="K981" s="6"/>
      <c r="L981" s="10"/>
      <c r="M981" s="10"/>
      <c r="N981" s="10"/>
      <c r="O981" s="10"/>
      <c r="P981" s="10"/>
      <c r="Q981" s="10"/>
      <c r="R981" s="10"/>
      <c r="S981" s="10"/>
      <c r="T981" s="14"/>
      <c r="U981" s="6"/>
      <c r="V981" s="14"/>
      <c r="W981" s="6"/>
      <c r="X981" s="14"/>
      <c r="Y981" s="6"/>
      <c r="Z981" s="14"/>
      <c r="AA981" s="9"/>
      <c r="AB981" s="7"/>
      <c r="AC981" s="6"/>
      <c r="AD981" s="13"/>
      <c r="AE981" s="8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10"/>
      <c r="AW981" s="13"/>
      <c r="AY981" s="17"/>
      <c r="AZ981" s="12"/>
      <c r="BA981" s="12"/>
      <c r="BB981" s="12"/>
      <c r="BC981" s="12"/>
      <c r="BD981" s="12"/>
      <c r="BE981" s="12"/>
      <c r="BF981" s="18"/>
      <c r="BG981" s="18"/>
      <c r="BH981" s="18"/>
      <c r="BI981" s="15"/>
      <c r="BJ981" s="19"/>
      <c r="BK981" s="18"/>
      <c r="BL981" s="17"/>
      <c r="BM981" s="17"/>
      <c r="BN981" s="16"/>
    </row>
    <row r="982" spans="9:66" x14ac:dyDescent="0.2">
      <c r="I982" s="11"/>
      <c r="J982" s="10"/>
      <c r="K982" s="6"/>
      <c r="L982" s="10"/>
      <c r="M982" s="10"/>
      <c r="N982" s="10"/>
      <c r="O982" s="10"/>
      <c r="P982" s="10"/>
      <c r="Q982" s="10"/>
      <c r="R982" s="10"/>
      <c r="S982" s="10"/>
      <c r="T982" s="14"/>
      <c r="U982" s="6"/>
      <c r="V982" s="14"/>
      <c r="W982" s="6"/>
      <c r="X982" s="14"/>
      <c r="Y982" s="6"/>
      <c r="Z982" s="14"/>
      <c r="AA982" s="9"/>
      <c r="AB982" s="7"/>
      <c r="AC982" s="6"/>
      <c r="AD982" s="13"/>
      <c r="AE982" s="8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10"/>
      <c r="AW982" s="13"/>
      <c r="AY982" s="17"/>
      <c r="AZ982" s="12"/>
      <c r="BA982" s="12"/>
      <c r="BB982" s="12"/>
      <c r="BC982" s="12"/>
      <c r="BD982" s="12"/>
      <c r="BE982" s="12"/>
      <c r="BF982" s="18"/>
      <c r="BG982" s="18"/>
      <c r="BH982" s="18"/>
      <c r="BI982" s="15"/>
      <c r="BJ982" s="19"/>
      <c r="BK982" s="18"/>
      <c r="BL982" s="17"/>
      <c r="BM982" s="17"/>
      <c r="BN982" s="16"/>
    </row>
    <row r="983" spans="9:66" x14ac:dyDescent="0.2">
      <c r="I983" s="11"/>
      <c r="J983" s="10"/>
      <c r="K983" s="6"/>
      <c r="L983" s="10"/>
      <c r="M983" s="10"/>
      <c r="N983" s="10"/>
      <c r="O983" s="10"/>
      <c r="P983" s="10"/>
      <c r="Q983" s="10"/>
      <c r="R983" s="10"/>
      <c r="S983" s="10"/>
      <c r="T983" s="14"/>
      <c r="U983" s="6"/>
      <c r="V983" s="14"/>
      <c r="W983" s="6"/>
      <c r="X983" s="14"/>
      <c r="Y983" s="6"/>
      <c r="Z983" s="14"/>
      <c r="AA983" s="9"/>
      <c r="AB983" s="7"/>
      <c r="AC983" s="6"/>
      <c r="AD983" s="13"/>
      <c r="AE983" s="8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10"/>
      <c r="AW983" s="13"/>
      <c r="AY983" s="17"/>
      <c r="AZ983" s="12"/>
      <c r="BA983" s="12"/>
      <c r="BB983" s="12"/>
      <c r="BC983" s="12"/>
      <c r="BD983" s="12"/>
      <c r="BE983" s="12"/>
      <c r="BF983" s="18"/>
      <c r="BG983" s="18"/>
      <c r="BH983" s="18"/>
      <c r="BI983" s="15"/>
      <c r="BJ983" s="19"/>
      <c r="BK983" s="18"/>
      <c r="BL983" s="17"/>
      <c r="BM983" s="17"/>
      <c r="BN983" s="16"/>
    </row>
    <row r="984" spans="9:66" x14ac:dyDescent="0.2">
      <c r="I984" s="11"/>
      <c r="J984" s="10"/>
      <c r="K984" s="6"/>
      <c r="L984" s="10"/>
      <c r="M984" s="10"/>
      <c r="N984" s="10"/>
      <c r="O984" s="10"/>
      <c r="P984" s="10"/>
      <c r="Q984" s="10"/>
      <c r="R984" s="10"/>
      <c r="S984" s="10"/>
      <c r="T984" s="14"/>
      <c r="U984" s="6"/>
      <c r="V984" s="14"/>
      <c r="W984" s="6"/>
      <c r="X984" s="14"/>
      <c r="Y984" s="6"/>
      <c r="Z984" s="14"/>
      <c r="AA984" s="9"/>
      <c r="AB984" s="7"/>
      <c r="AC984" s="6"/>
      <c r="AD984" s="13"/>
      <c r="AE984" s="8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10"/>
      <c r="AW984" s="13"/>
      <c r="AY984" s="17"/>
      <c r="AZ984" s="12"/>
      <c r="BA984" s="12"/>
      <c r="BB984" s="12"/>
      <c r="BC984" s="12"/>
      <c r="BD984" s="12"/>
      <c r="BE984" s="12"/>
      <c r="BF984" s="18"/>
      <c r="BG984" s="18"/>
      <c r="BH984" s="18"/>
      <c r="BI984" s="15"/>
      <c r="BJ984" s="19"/>
      <c r="BK984" s="18"/>
      <c r="BL984" s="17"/>
      <c r="BM984" s="17"/>
      <c r="BN984" s="16"/>
    </row>
    <row r="985" spans="9:66" x14ac:dyDescent="0.2">
      <c r="I985" s="11"/>
      <c r="J985" s="10"/>
      <c r="K985" s="6"/>
      <c r="L985" s="10"/>
      <c r="M985" s="10"/>
      <c r="N985" s="10"/>
      <c r="O985" s="10"/>
      <c r="P985" s="10"/>
      <c r="Q985" s="10"/>
      <c r="R985" s="10"/>
      <c r="S985" s="10"/>
      <c r="T985" s="14"/>
      <c r="U985" s="6"/>
      <c r="V985" s="14"/>
      <c r="W985" s="6"/>
      <c r="X985" s="14"/>
      <c r="Y985" s="6"/>
      <c r="Z985" s="14"/>
      <c r="AA985" s="9"/>
      <c r="AB985" s="7"/>
      <c r="AC985" s="6"/>
      <c r="AD985" s="13"/>
      <c r="AE985" s="8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10"/>
      <c r="AW985" s="13"/>
      <c r="AY985" s="17"/>
      <c r="AZ985" s="12"/>
      <c r="BA985" s="12"/>
      <c r="BB985" s="12"/>
      <c r="BC985" s="12"/>
      <c r="BD985" s="12"/>
      <c r="BE985" s="12"/>
      <c r="BF985" s="18"/>
      <c r="BG985" s="18"/>
      <c r="BH985" s="18"/>
      <c r="BI985" s="15"/>
      <c r="BJ985" s="19"/>
      <c r="BK985" s="18"/>
      <c r="BL985" s="17"/>
      <c r="BM985" s="17"/>
      <c r="BN985" s="16"/>
    </row>
    <row r="986" spans="9:66" x14ac:dyDescent="0.2">
      <c r="I986" s="11"/>
      <c r="J986" s="10"/>
      <c r="K986" s="6"/>
      <c r="L986" s="10"/>
      <c r="M986" s="10"/>
      <c r="N986" s="10"/>
      <c r="O986" s="10"/>
      <c r="P986" s="10"/>
      <c r="Q986" s="10"/>
      <c r="R986" s="10"/>
      <c r="S986" s="10"/>
      <c r="T986" s="14"/>
      <c r="U986" s="6"/>
      <c r="V986" s="14"/>
      <c r="W986" s="6"/>
      <c r="X986" s="14"/>
      <c r="Y986" s="6"/>
      <c r="Z986" s="14"/>
      <c r="AA986" s="9"/>
      <c r="AB986" s="7"/>
      <c r="AC986" s="6"/>
      <c r="AD986" s="13"/>
      <c r="AE986" s="8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10"/>
      <c r="AW986" s="13"/>
      <c r="AY986" s="17"/>
      <c r="AZ986" s="12"/>
      <c r="BA986" s="12"/>
      <c r="BB986" s="12"/>
      <c r="BC986" s="12"/>
      <c r="BD986" s="12"/>
      <c r="BE986" s="12"/>
      <c r="BF986" s="18"/>
      <c r="BG986" s="18"/>
      <c r="BH986" s="18"/>
      <c r="BI986" s="15"/>
      <c r="BJ986" s="19"/>
      <c r="BK986" s="18"/>
      <c r="BL986" s="17"/>
      <c r="BM986" s="17"/>
      <c r="BN986" s="16"/>
    </row>
    <row r="987" spans="9:66" x14ac:dyDescent="0.2">
      <c r="I987" s="11"/>
      <c r="J987" s="10"/>
      <c r="K987" s="6"/>
      <c r="L987" s="10"/>
      <c r="M987" s="10"/>
      <c r="N987" s="10"/>
      <c r="O987" s="10"/>
      <c r="P987" s="10"/>
      <c r="Q987" s="10"/>
      <c r="R987" s="10"/>
      <c r="S987" s="10"/>
      <c r="T987" s="14"/>
      <c r="U987" s="6"/>
      <c r="V987" s="14"/>
      <c r="W987" s="6"/>
      <c r="X987" s="14"/>
      <c r="Y987" s="6"/>
      <c r="Z987" s="14"/>
      <c r="AA987" s="9"/>
      <c r="AB987" s="7"/>
      <c r="AC987" s="6"/>
      <c r="AD987" s="13"/>
      <c r="AE987" s="8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10"/>
      <c r="AW987" s="13"/>
      <c r="AY987" s="17"/>
      <c r="AZ987" s="12"/>
      <c r="BA987" s="12"/>
      <c r="BB987" s="12"/>
      <c r="BC987" s="12"/>
      <c r="BD987" s="12"/>
      <c r="BE987" s="12"/>
      <c r="BF987" s="18"/>
      <c r="BG987" s="18"/>
      <c r="BH987" s="18"/>
      <c r="BI987" s="15"/>
      <c r="BJ987" s="19"/>
      <c r="BK987" s="18"/>
      <c r="BL987" s="17"/>
      <c r="BM987" s="17"/>
      <c r="BN987" s="16"/>
    </row>
    <row r="988" spans="9:66" x14ac:dyDescent="0.2">
      <c r="I988" s="11"/>
      <c r="J988" s="10"/>
      <c r="K988" s="6"/>
      <c r="L988" s="10"/>
      <c r="M988" s="10"/>
      <c r="N988" s="10"/>
      <c r="O988" s="10"/>
      <c r="P988" s="10"/>
      <c r="Q988" s="10"/>
      <c r="R988" s="10"/>
      <c r="S988" s="10"/>
      <c r="T988" s="14"/>
      <c r="U988" s="6"/>
      <c r="V988" s="14"/>
      <c r="W988" s="6"/>
      <c r="X988" s="14"/>
      <c r="Y988" s="6"/>
      <c r="Z988" s="14"/>
      <c r="AA988" s="9"/>
      <c r="AB988" s="7"/>
      <c r="AC988" s="6"/>
      <c r="AD988" s="13"/>
      <c r="AE988" s="8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10"/>
      <c r="AW988" s="13"/>
      <c r="AY988" s="17"/>
      <c r="AZ988" s="12"/>
      <c r="BA988" s="12"/>
      <c r="BB988" s="12"/>
      <c r="BC988" s="12"/>
      <c r="BD988" s="12"/>
      <c r="BE988" s="12"/>
      <c r="BF988" s="18"/>
      <c r="BG988" s="18"/>
      <c r="BH988" s="18"/>
      <c r="BI988" s="15"/>
      <c r="BJ988" s="19"/>
      <c r="BK988" s="18"/>
      <c r="BL988" s="17"/>
      <c r="BM988" s="17"/>
      <c r="BN988" s="16"/>
    </row>
    <row r="989" spans="9:66" x14ac:dyDescent="0.2">
      <c r="I989" s="11"/>
      <c r="J989" s="10"/>
      <c r="K989" s="6"/>
      <c r="L989" s="10"/>
      <c r="M989" s="10"/>
      <c r="N989" s="10"/>
      <c r="O989" s="10"/>
      <c r="P989" s="10"/>
      <c r="Q989" s="10"/>
      <c r="R989" s="10"/>
      <c r="S989" s="10"/>
      <c r="T989" s="14"/>
      <c r="U989" s="6"/>
      <c r="V989" s="14"/>
      <c r="W989" s="6"/>
      <c r="X989" s="14"/>
      <c r="Y989" s="6"/>
      <c r="Z989" s="14"/>
      <c r="AA989" s="9"/>
      <c r="AB989" s="7"/>
      <c r="AC989" s="6"/>
      <c r="AD989" s="13"/>
      <c r="AE989" s="8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10"/>
      <c r="AW989" s="13"/>
      <c r="AY989" s="17"/>
      <c r="AZ989" s="12"/>
      <c r="BA989" s="12"/>
      <c r="BB989" s="12"/>
      <c r="BC989" s="12"/>
      <c r="BD989" s="12"/>
      <c r="BE989" s="12"/>
      <c r="BF989" s="18"/>
      <c r="BG989" s="18"/>
      <c r="BH989" s="18"/>
      <c r="BI989" s="15"/>
      <c r="BJ989" s="19"/>
      <c r="BK989" s="18"/>
      <c r="BL989" s="17"/>
      <c r="BM989" s="17"/>
      <c r="BN989" s="16"/>
    </row>
    <row r="990" spans="9:66" x14ac:dyDescent="0.2">
      <c r="I990" s="11"/>
      <c r="J990" s="10"/>
      <c r="K990" s="6"/>
      <c r="L990" s="10"/>
      <c r="M990" s="10"/>
      <c r="N990" s="10"/>
      <c r="O990" s="10"/>
      <c r="P990" s="10"/>
      <c r="Q990" s="10"/>
      <c r="R990" s="10"/>
      <c r="S990" s="10"/>
      <c r="T990" s="14"/>
      <c r="U990" s="6"/>
      <c r="V990" s="14"/>
      <c r="W990" s="6"/>
      <c r="X990" s="14"/>
      <c r="Y990" s="6"/>
      <c r="Z990" s="14"/>
      <c r="AA990" s="9"/>
      <c r="AB990" s="7"/>
      <c r="AC990" s="6"/>
      <c r="AD990" s="13"/>
      <c r="AE990" s="8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10"/>
      <c r="AW990" s="13"/>
      <c r="AY990" s="17"/>
      <c r="AZ990" s="12"/>
      <c r="BA990" s="12"/>
      <c r="BB990" s="12"/>
      <c r="BC990" s="12"/>
      <c r="BD990" s="12"/>
      <c r="BE990" s="12"/>
      <c r="BF990" s="18"/>
      <c r="BG990" s="18"/>
      <c r="BH990" s="18"/>
      <c r="BI990" s="15"/>
      <c r="BJ990" s="19"/>
      <c r="BK990" s="18"/>
      <c r="BL990" s="17"/>
      <c r="BM990" s="17"/>
      <c r="BN990" s="16"/>
    </row>
    <row r="991" spans="9:66" x14ac:dyDescent="0.2">
      <c r="I991" s="11"/>
      <c r="J991" s="10"/>
      <c r="K991" s="6"/>
      <c r="L991" s="10"/>
      <c r="M991" s="10"/>
      <c r="N991" s="10"/>
      <c r="O991" s="10"/>
      <c r="P991" s="10"/>
      <c r="Q991" s="10"/>
      <c r="R991" s="10"/>
      <c r="S991" s="10"/>
      <c r="T991" s="14"/>
      <c r="U991" s="6"/>
      <c r="V991" s="14"/>
      <c r="W991" s="6"/>
      <c r="X991" s="14"/>
      <c r="Y991" s="6"/>
      <c r="Z991" s="14"/>
      <c r="AA991" s="9"/>
      <c r="AB991" s="7"/>
      <c r="AC991" s="6"/>
      <c r="AD991" s="13"/>
      <c r="AE991" s="8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10"/>
      <c r="AW991" s="13"/>
      <c r="AY991" s="17"/>
      <c r="AZ991" s="12"/>
      <c r="BA991" s="12"/>
      <c r="BB991" s="12"/>
      <c r="BC991" s="12"/>
      <c r="BD991" s="12"/>
      <c r="BE991" s="12"/>
      <c r="BF991" s="18"/>
      <c r="BG991" s="18"/>
      <c r="BH991" s="18"/>
      <c r="BI991" s="15"/>
      <c r="BJ991" s="19"/>
      <c r="BK991" s="18"/>
      <c r="BL991" s="17"/>
      <c r="BM991" s="17"/>
      <c r="BN991" s="16"/>
    </row>
    <row r="992" spans="9:66" x14ac:dyDescent="0.2">
      <c r="I992" s="11"/>
      <c r="J992" s="10"/>
      <c r="K992" s="6"/>
      <c r="L992" s="10"/>
      <c r="M992" s="10"/>
      <c r="N992" s="10"/>
      <c r="O992" s="10"/>
      <c r="P992" s="10"/>
      <c r="Q992" s="10"/>
      <c r="R992" s="10"/>
      <c r="S992" s="10"/>
      <c r="T992" s="14"/>
      <c r="U992" s="6"/>
      <c r="V992" s="14"/>
      <c r="W992" s="6"/>
      <c r="X992" s="14"/>
      <c r="Y992" s="6"/>
      <c r="Z992" s="14"/>
      <c r="AA992" s="9"/>
      <c r="AB992" s="7"/>
      <c r="AC992" s="6"/>
      <c r="AD992" s="13"/>
      <c r="AE992" s="8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10"/>
      <c r="AW992" s="13"/>
      <c r="AY992" s="17"/>
      <c r="AZ992" s="12"/>
      <c r="BA992" s="12"/>
      <c r="BB992" s="12"/>
      <c r="BC992" s="12"/>
      <c r="BD992" s="12"/>
      <c r="BE992" s="12"/>
      <c r="BF992" s="18"/>
      <c r="BG992" s="18"/>
      <c r="BH992" s="18"/>
      <c r="BI992" s="15"/>
      <c r="BJ992" s="19"/>
      <c r="BK992" s="18"/>
      <c r="BL992" s="17"/>
      <c r="BM992" s="17"/>
      <c r="BN992" s="16"/>
    </row>
    <row r="993" spans="9:66" x14ac:dyDescent="0.2">
      <c r="I993" s="11"/>
      <c r="J993" s="10"/>
      <c r="K993" s="6"/>
      <c r="L993" s="10"/>
      <c r="M993" s="10"/>
      <c r="N993" s="10"/>
      <c r="O993" s="10"/>
      <c r="P993" s="10"/>
      <c r="Q993" s="10"/>
      <c r="R993" s="10"/>
      <c r="S993" s="10"/>
      <c r="T993" s="14"/>
      <c r="U993" s="6"/>
      <c r="V993" s="14"/>
      <c r="W993" s="6"/>
      <c r="X993" s="14"/>
      <c r="Y993" s="6"/>
      <c r="Z993" s="14"/>
      <c r="AA993" s="9"/>
      <c r="AB993" s="7"/>
      <c r="AC993" s="6"/>
      <c r="AD993" s="13"/>
      <c r="AE993" s="8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10"/>
      <c r="AW993" s="13"/>
      <c r="AY993" s="17"/>
      <c r="AZ993" s="12"/>
      <c r="BA993" s="12"/>
      <c r="BB993" s="12"/>
      <c r="BC993" s="12"/>
      <c r="BD993" s="12"/>
      <c r="BE993" s="12"/>
      <c r="BF993" s="18"/>
      <c r="BG993" s="18"/>
      <c r="BH993" s="18"/>
      <c r="BI993" s="15"/>
      <c r="BJ993" s="19"/>
      <c r="BK993" s="18"/>
      <c r="BL993" s="17"/>
      <c r="BM993" s="17"/>
      <c r="BN993" s="16"/>
    </row>
    <row r="994" spans="9:66" x14ac:dyDescent="0.2">
      <c r="I994" s="11"/>
      <c r="J994" s="10"/>
      <c r="K994" s="6"/>
      <c r="L994" s="10"/>
      <c r="M994" s="10"/>
      <c r="N994" s="10"/>
      <c r="O994" s="10"/>
      <c r="P994" s="10"/>
      <c r="Q994" s="10"/>
      <c r="R994" s="10"/>
      <c r="S994" s="10"/>
      <c r="T994" s="14"/>
      <c r="U994" s="6"/>
      <c r="V994" s="14"/>
      <c r="W994" s="6"/>
      <c r="X994" s="14"/>
      <c r="Y994" s="6"/>
      <c r="Z994" s="14"/>
      <c r="AA994" s="9"/>
      <c r="AB994" s="7"/>
      <c r="AC994" s="6"/>
      <c r="AD994" s="13"/>
      <c r="AE994" s="8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10"/>
      <c r="AW994" s="13"/>
      <c r="AY994" s="17"/>
      <c r="AZ994" s="12"/>
      <c r="BA994" s="12"/>
      <c r="BB994" s="12"/>
      <c r="BC994" s="12"/>
      <c r="BD994" s="12"/>
      <c r="BE994" s="12"/>
      <c r="BF994" s="18"/>
      <c r="BG994" s="18"/>
      <c r="BH994" s="18"/>
      <c r="BI994" s="15"/>
      <c r="BJ994" s="19"/>
      <c r="BK994" s="18"/>
      <c r="BL994" s="17"/>
      <c r="BM994" s="17"/>
      <c r="BN994" s="16"/>
    </row>
    <row r="995" spans="9:66" x14ac:dyDescent="0.2">
      <c r="I995" s="11"/>
      <c r="J995" s="10"/>
      <c r="K995" s="6"/>
      <c r="L995" s="10"/>
      <c r="M995" s="10"/>
      <c r="N995" s="10"/>
      <c r="O995" s="10"/>
      <c r="P995" s="10"/>
      <c r="Q995" s="10"/>
      <c r="R995" s="10"/>
      <c r="S995" s="10"/>
      <c r="T995" s="14"/>
      <c r="U995" s="6"/>
      <c r="V995" s="14"/>
      <c r="W995" s="6"/>
      <c r="X995" s="14"/>
      <c r="Y995" s="6"/>
      <c r="Z995" s="14"/>
      <c r="AA995" s="9"/>
      <c r="AB995" s="7"/>
      <c r="AC995" s="6"/>
      <c r="AD995" s="13"/>
      <c r="AE995" s="8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10"/>
      <c r="AW995" s="13"/>
      <c r="AY995" s="17"/>
      <c r="AZ995" s="12"/>
      <c r="BA995" s="12"/>
      <c r="BB995" s="12"/>
      <c r="BC995" s="12"/>
      <c r="BD995" s="12"/>
      <c r="BE995" s="12"/>
      <c r="BF995" s="18"/>
      <c r="BG995" s="18"/>
      <c r="BH995" s="18"/>
      <c r="BI995" s="15"/>
      <c r="BJ995" s="19"/>
      <c r="BK995" s="18"/>
      <c r="BL995" s="17"/>
      <c r="BM995" s="17"/>
      <c r="BN995" s="16"/>
    </row>
    <row r="996" spans="9:66" x14ac:dyDescent="0.2">
      <c r="I996" s="11"/>
      <c r="J996" s="10"/>
      <c r="K996" s="6"/>
      <c r="L996" s="10"/>
      <c r="M996" s="10"/>
      <c r="N996" s="10"/>
      <c r="O996" s="10"/>
      <c r="P996" s="10"/>
      <c r="Q996" s="10"/>
      <c r="R996" s="10"/>
      <c r="S996" s="10"/>
      <c r="T996" s="14"/>
      <c r="U996" s="6"/>
      <c r="V996" s="14"/>
      <c r="W996" s="6"/>
      <c r="X996" s="14"/>
      <c r="Y996" s="6"/>
      <c r="Z996" s="14"/>
      <c r="AA996" s="9"/>
      <c r="AB996" s="7"/>
      <c r="AC996" s="6"/>
      <c r="AD996" s="13"/>
      <c r="AE996" s="8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10"/>
      <c r="AW996" s="13"/>
      <c r="AY996" s="17"/>
      <c r="AZ996" s="12"/>
      <c r="BA996" s="12"/>
      <c r="BB996" s="12"/>
      <c r="BC996" s="12"/>
      <c r="BD996" s="12"/>
      <c r="BE996" s="12"/>
      <c r="BF996" s="18"/>
      <c r="BG996" s="18"/>
      <c r="BH996" s="18"/>
      <c r="BI996" s="15"/>
      <c r="BJ996" s="19"/>
      <c r="BK996" s="18"/>
      <c r="BL996" s="17"/>
      <c r="BM996" s="17"/>
      <c r="BN996" s="16"/>
    </row>
    <row r="997" spans="9:66" x14ac:dyDescent="0.2">
      <c r="I997" s="11"/>
      <c r="J997" s="10"/>
      <c r="K997" s="6"/>
      <c r="L997" s="10"/>
      <c r="M997" s="10"/>
      <c r="N997" s="10"/>
      <c r="O997" s="10"/>
      <c r="P997" s="10"/>
      <c r="Q997" s="10"/>
      <c r="R997" s="10"/>
      <c r="S997" s="10"/>
      <c r="T997" s="14"/>
      <c r="U997" s="6"/>
      <c r="V997" s="14"/>
      <c r="W997" s="6"/>
      <c r="X997" s="14"/>
      <c r="Y997" s="6"/>
      <c r="Z997" s="14"/>
      <c r="AA997" s="9"/>
      <c r="AB997" s="7"/>
      <c r="AC997" s="6"/>
      <c r="AD997" s="13"/>
      <c r="AE997" s="8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10"/>
      <c r="AW997" s="13"/>
      <c r="AY997" s="17"/>
      <c r="AZ997" s="12"/>
      <c r="BA997" s="12"/>
      <c r="BB997" s="12"/>
      <c r="BC997" s="12"/>
      <c r="BD997" s="12"/>
      <c r="BE997" s="12"/>
      <c r="BF997" s="18"/>
      <c r="BG997" s="18"/>
      <c r="BH997" s="18"/>
      <c r="BI997" s="15"/>
      <c r="BJ997" s="19"/>
      <c r="BK997" s="18"/>
      <c r="BL997" s="17"/>
      <c r="BM997" s="17"/>
      <c r="BN997" s="16"/>
    </row>
    <row r="998" spans="9:66" x14ac:dyDescent="0.2">
      <c r="I998" s="11"/>
      <c r="J998" s="10"/>
      <c r="K998" s="6"/>
      <c r="L998" s="10"/>
      <c r="M998" s="10"/>
      <c r="N998" s="10"/>
      <c r="O998" s="10"/>
      <c r="P998" s="10"/>
      <c r="Q998" s="10"/>
      <c r="R998" s="10"/>
      <c r="S998" s="10"/>
      <c r="T998" s="14"/>
      <c r="U998" s="6"/>
      <c r="V998" s="14"/>
      <c r="W998" s="6"/>
      <c r="X998" s="14"/>
      <c r="Y998" s="6"/>
      <c r="Z998" s="14"/>
      <c r="AA998" s="9"/>
      <c r="AB998" s="7"/>
      <c r="AC998" s="6"/>
      <c r="AD998" s="13"/>
      <c r="AE998" s="8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10"/>
      <c r="AW998" s="13"/>
      <c r="AY998" s="17"/>
      <c r="AZ998" s="12"/>
      <c r="BA998" s="12"/>
      <c r="BB998" s="12"/>
      <c r="BC998" s="12"/>
      <c r="BD998" s="12"/>
      <c r="BE998" s="12"/>
      <c r="BF998" s="18"/>
      <c r="BG998" s="18"/>
      <c r="BH998" s="18"/>
      <c r="BI998" s="15"/>
      <c r="BJ998" s="19"/>
      <c r="BK998" s="18"/>
      <c r="BL998" s="17"/>
      <c r="BM998" s="17"/>
      <c r="BN998" s="16"/>
    </row>
    <row r="999" spans="9:66" x14ac:dyDescent="0.2">
      <c r="I999" s="11"/>
      <c r="J999" s="10"/>
      <c r="K999" s="6"/>
      <c r="L999" s="10"/>
      <c r="M999" s="10"/>
      <c r="N999" s="10"/>
      <c r="O999" s="10"/>
      <c r="P999" s="10"/>
      <c r="Q999" s="10"/>
      <c r="R999" s="10"/>
      <c r="S999" s="10"/>
      <c r="T999" s="14"/>
      <c r="U999" s="6"/>
      <c r="V999" s="14"/>
      <c r="W999" s="6"/>
      <c r="X999" s="14"/>
      <c r="Y999" s="6"/>
      <c r="Z999" s="14"/>
      <c r="AA999" s="9"/>
      <c r="AB999" s="7"/>
      <c r="AC999" s="6"/>
      <c r="AD999" s="13"/>
      <c r="AE999" s="8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10"/>
      <c r="AW999" s="13"/>
      <c r="AY999" s="17"/>
      <c r="AZ999" s="12"/>
      <c r="BA999" s="12"/>
      <c r="BB999" s="12"/>
      <c r="BC999" s="12"/>
      <c r="BD999" s="12"/>
      <c r="BE999" s="12"/>
      <c r="BF999" s="18"/>
      <c r="BG999" s="18"/>
      <c r="BH999" s="18"/>
      <c r="BI999" s="15"/>
      <c r="BJ999" s="19"/>
      <c r="BK999" s="18"/>
      <c r="BL999" s="17"/>
      <c r="BM999" s="17"/>
      <c r="BN999" s="16"/>
    </row>
    <row r="1000" spans="9:66" x14ac:dyDescent="0.2">
      <c r="I1000" s="11"/>
      <c r="J1000" s="10"/>
      <c r="K1000" s="6"/>
      <c r="L1000" s="10"/>
      <c r="M1000" s="10"/>
      <c r="N1000" s="10"/>
      <c r="O1000" s="10"/>
      <c r="P1000" s="10"/>
      <c r="Q1000" s="10"/>
      <c r="R1000" s="10"/>
      <c r="S1000" s="10"/>
      <c r="T1000" s="14"/>
      <c r="U1000" s="6"/>
      <c r="V1000" s="14"/>
      <c r="W1000" s="6"/>
      <c r="X1000" s="14"/>
      <c r="Y1000" s="6"/>
      <c r="Z1000" s="14"/>
      <c r="AA1000" s="9"/>
      <c r="AB1000" s="7"/>
      <c r="AC1000" s="6"/>
      <c r="AD1000" s="13"/>
      <c r="AE1000" s="8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10"/>
      <c r="AW1000" s="13"/>
      <c r="AY1000" s="17"/>
      <c r="AZ1000" s="12"/>
      <c r="BA1000" s="12"/>
      <c r="BB1000" s="12"/>
      <c r="BC1000" s="12"/>
      <c r="BD1000" s="12"/>
      <c r="BE1000" s="12"/>
      <c r="BF1000" s="18"/>
      <c r="BG1000" s="18"/>
      <c r="BH1000" s="18"/>
      <c r="BI1000" s="15"/>
      <c r="BJ1000" s="19"/>
      <c r="BK1000" s="18"/>
      <c r="BL1000" s="17"/>
      <c r="BM1000" s="17"/>
      <c r="BN1000" s="16"/>
    </row>
    <row r="1001" spans="9:66" x14ac:dyDescent="0.2">
      <c r="I1001" s="11"/>
      <c r="J1001" s="10"/>
      <c r="K1001" s="6"/>
      <c r="L1001" s="10"/>
      <c r="M1001" s="10"/>
      <c r="N1001" s="10"/>
      <c r="O1001" s="10"/>
      <c r="P1001" s="10"/>
      <c r="Q1001" s="10"/>
      <c r="R1001" s="10"/>
      <c r="S1001" s="10"/>
      <c r="T1001" s="14"/>
      <c r="U1001" s="6"/>
      <c r="V1001" s="14"/>
      <c r="W1001" s="6"/>
      <c r="X1001" s="14"/>
      <c r="Y1001" s="6"/>
      <c r="Z1001" s="14"/>
      <c r="AA1001" s="9"/>
      <c r="AB1001" s="7"/>
      <c r="AC1001" s="6"/>
      <c r="AD1001" s="13"/>
      <c r="AE1001" s="8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10"/>
      <c r="AW1001" s="13"/>
      <c r="AY1001" s="17"/>
      <c r="AZ1001" s="12"/>
      <c r="BA1001" s="12"/>
      <c r="BB1001" s="12"/>
      <c r="BC1001" s="12"/>
      <c r="BD1001" s="12"/>
      <c r="BE1001" s="12"/>
      <c r="BF1001" s="18"/>
      <c r="BG1001" s="18"/>
      <c r="BH1001" s="18"/>
      <c r="BI1001" s="15"/>
      <c r="BJ1001" s="19"/>
      <c r="BK1001" s="18"/>
      <c r="BL1001" s="17"/>
      <c r="BM1001" s="17"/>
      <c r="BN1001" s="16"/>
    </row>
    <row r="1002" spans="9:66" x14ac:dyDescent="0.2">
      <c r="I1002" s="11"/>
      <c r="J1002" s="10"/>
      <c r="K1002" s="6"/>
      <c r="L1002" s="10"/>
      <c r="M1002" s="10"/>
      <c r="N1002" s="10"/>
      <c r="O1002" s="10"/>
      <c r="P1002" s="10"/>
      <c r="Q1002" s="10"/>
      <c r="R1002" s="10"/>
      <c r="S1002" s="10"/>
      <c r="T1002" s="14"/>
      <c r="U1002" s="6"/>
      <c r="V1002" s="14"/>
      <c r="W1002" s="6"/>
      <c r="X1002" s="14"/>
      <c r="Y1002" s="6"/>
      <c r="Z1002" s="14"/>
      <c r="AA1002" s="9"/>
      <c r="AB1002" s="7"/>
      <c r="AC1002" s="6"/>
      <c r="AD1002" s="13"/>
      <c r="AE1002" s="8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10"/>
      <c r="AW1002" s="13"/>
      <c r="AY1002" s="17"/>
      <c r="AZ1002" s="12"/>
      <c r="BA1002" s="12"/>
      <c r="BB1002" s="12"/>
      <c r="BC1002" s="12"/>
      <c r="BD1002" s="12"/>
      <c r="BE1002" s="12"/>
      <c r="BF1002" s="18"/>
      <c r="BG1002" s="18"/>
      <c r="BH1002" s="18"/>
      <c r="BI1002" s="15"/>
      <c r="BJ1002" s="19"/>
      <c r="BK1002" s="18"/>
      <c r="BL1002" s="17"/>
      <c r="BM1002" s="17"/>
      <c r="BN1002" s="16"/>
    </row>
    <row r="1003" spans="9:66" x14ac:dyDescent="0.2">
      <c r="I1003" s="11"/>
      <c r="J1003" s="10"/>
      <c r="K1003" s="6"/>
      <c r="L1003" s="10"/>
      <c r="M1003" s="10"/>
      <c r="N1003" s="10"/>
      <c r="O1003" s="10"/>
      <c r="P1003" s="10"/>
      <c r="Q1003" s="10"/>
      <c r="R1003" s="10"/>
      <c r="S1003" s="10"/>
      <c r="T1003" s="14"/>
      <c r="U1003" s="6"/>
      <c r="V1003" s="14"/>
      <c r="W1003" s="6"/>
      <c r="X1003" s="14"/>
      <c r="Y1003" s="6"/>
      <c r="Z1003" s="14"/>
      <c r="AA1003" s="9"/>
      <c r="AB1003" s="7"/>
      <c r="AC1003" s="6"/>
      <c r="AD1003" s="13"/>
      <c r="AE1003" s="8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10"/>
      <c r="AW1003" s="13"/>
      <c r="AY1003" s="17"/>
      <c r="AZ1003" s="12"/>
      <c r="BA1003" s="12"/>
      <c r="BB1003" s="12"/>
      <c r="BC1003" s="12"/>
      <c r="BD1003" s="12"/>
      <c r="BE1003" s="12"/>
      <c r="BF1003" s="18"/>
      <c r="BG1003" s="18"/>
      <c r="BH1003" s="18"/>
      <c r="BI1003" s="15"/>
      <c r="BJ1003" s="19"/>
      <c r="BK1003" s="18"/>
      <c r="BL1003" s="17"/>
      <c r="BM1003" s="17"/>
      <c r="BN1003" s="16"/>
    </row>
    <row r="1004" spans="9:66" x14ac:dyDescent="0.2">
      <c r="I1004" s="11"/>
      <c r="J1004" s="10"/>
      <c r="K1004" s="6"/>
      <c r="L1004" s="10"/>
      <c r="M1004" s="10"/>
      <c r="N1004" s="10"/>
      <c r="O1004" s="10"/>
      <c r="P1004" s="10"/>
      <c r="Q1004" s="10"/>
      <c r="R1004" s="10"/>
      <c r="S1004" s="10"/>
      <c r="T1004" s="14"/>
      <c r="U1004" s="6"/>
      <c r="V1004" s="14"/>
      <c r="W1004" s="6"/>
      <c r="X1004" s="14"/>
      <c r="Y1004" s="6"/>
      <c r="Z1004" s="14"/>
      <c r="AA1004" s="9"/>
      <c r="AB1004" s="7"/>
      <c r="AC1004" s="6"/>
      <c r="AD1004" s="13"/>
      <c r="AE1004" s="8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10"/>
      <c r="AW1004" s="13"/>
      <c r="AY1004" s="17"/>
      <c r="AZ1004" s="12"/>
      <c r="BA1004" s="12"/>
      <c r="BB1004" s="12"/>
      <c r="BC1004" s="12"/>
      <c r="BD1004" s="12"/>
      <c r="BE1004" s="12"/>
      <c r="BF1004" s="18"/>
      <c r="BG1004" s="18"/>
      <c r="BH1004" s="18"/>
      <c r="BI1004" s="15"/>
      <c r="BJ1004" s="19"/>
      <c r="BK1004" s="18"/>
      <c r="BL1004" s="17"/>
      <c r="BM1004" s="17"/>
      <c r="BN1004" s="16"/>
    </row>
    <row r="1005" spans="9:66" x14ac:dyDescent="0.2">
      <c r="I1005" s="11"/>
      <c r="J1005" s="10"/>
      <c r="K1005" s="6"/>
      <c r="L1005" s="10"/>
      <c r="M1005" s="10"/>
      <c r="N1005" s="10"/>
      <c r="O1005" s="10"/>
      <c r="P1005" s="10"/>
      <c r="Q1005" s="10"/>
      <c r="R1005" s="10"/>
      <c r="S1005" s="10"/>
      <c r="T1005" s="14"/>
      <c r="U1005" s="6"/>
      <c r="V1005" s="14"/>
      <c r="W1005" s="6"/>
      <c r="X1005" s="14"/>
      <c r="Y1005" s="6"/>
      <c r="Z1005" s="14"/>
      <c r="AA1005" s="9"/>
      <c r="AB1005" s="7"/>
      <c r="AC1005" s="6"/>
      <c r="AD1005" s="13"/>
      <c r="AE1005" s="8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10"/>
      <c r="AW1005" s="13"/>
      <c r="AY1005" s="17"/>
      <c r="AZ1005" s="12"/>
      <c r="BA1005" s="12"/>
      <c r="BB1005" s="12"/>
      <c r="BC1005" s="12"/>
      <c r="BD1005" s="12"/>
      <c r="BE1005" s="12"/>
      <c r="BF1005" s="18"/>
      <c r="BG1005" s="18"/>
      <c r="BH1005" s="18"/>
      <c r="BI1005" s="15"/>
      <c r="BJ1005" s="19"/>
      <c r="BK1005" s="18"/>
      <c r="BL1005" s="17"/>
      <c r="BM1005" s="17"/>
      <c r="BN1005" s="16"/>
    </row>
    <row r="1006" spans="9:66" x14ac:dyDescent="0.2">
      <c r="I1006" s="11"/>
      <c r="J1006" s="10"/>
      <c r="K1006" s="6"/>
      <c r="L1006" s="10"/>
      <c r="M1006" s="10"/>
      <c r="N1006" s="10"/>
      <c r="O1006" s="10"/>
      <c r="P1006" s="10"/>
      <c r="Q1006" s="10"/>
      <c r="R1006" s="10"/>
      <c r="S1006" s="10"/>
      <c r="T1006" s="14"/>
      <c r="U1006" s="6"/>
      <c r="V1006" s="14"/>
      <c r="W1006" s="6"/>
      <c r="X1006" s="14"/>
      <c r="Y1006" s="6"/>
      <c r="Z1006" s="14"/>
      <c r="AA1006" s="9"/>
      <c r="AB1006" s="7"/>
      <c r="AC1006" s="6"/>
      <c r="AD1006" s="13"/>
      <c r="AE1006" s="8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10"/>
      <c r="AW1006" s="13"/>
      <c r="AY1006" s="17"/>
      <c r="AZ1006" s="12"/>
      <c r="BA1006" s="12"/>
      <c r="BB1006" s="12"/>
      <c r="BC1006" s="12"/>
      <c r="BD1006" s="12"/>
      <c r="BE1006" s="12"/>
      <c r="BF1006" s="18"/>
      <c r="BG1006" s="18"/>
      <c r="BH1006" s="18"/>
      <c r="BI1006" s="15"/>
      <c r="BJ1006" s="19"/>
      <c r="BK1006" s="18"/>
      <c r="BL1006" s="17"/>
      <c r="BM1006" s="17"/>
      <c r="BN1006" s="16"/>
    </row>
    <row r="1007" spans="9:66" x14ac:dyDescent="0.2">
      <c r="I1007" s="11"/>
      <c r="J1007" s="10"/>
      <c r="K1007" s="6"/>
      <c r="L1007" s="10"/>
      <c r="M1007" s="10"/>
      <c r="N1007" s="10"/>
      <c r="O1007" s="10"/>
      <c r="P1007" s="10"/>
      <c r="Q1007" s="10"/>
      <c r="R1007" s="10"/>
      <c r="S1007" s="10"/>
      <c r="T1007" s="14"/>
      <c r="U1007" s="6"/>
      <c r="V1007" s="14"/>
      <c r="W1007" s="6"/>
      <c r="X1007" s="14"/>
      <c r="Y1007" s="6"/>
      <c r="Z1007" s="14"/>
      <c r="AA1007" s="9"/>
      <c r="AB1007" s="7"/>
      <c r="AC1007" s="6"/>
      <c r="AD1007" s="13"/>
      <c r="AE1007" s="8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10"/>
      <c r="AW1007" s="13"/>
      <c r="AY1007" s="17"/>
      <c r="AZ1007" s="12"/>
      <c r="BA1007" s="12"/>
      <c r="BB1007" s="12"/>
      <c r="BC1007" s="12"/>
      <c r="BD1007" s="12"/>
      <c r="BE1007" s="12"/>
      <c r="BF1007" s="18"/>
      <c r="BG1007" s="18"/>
      <c r="BH1007" s="18"/>
      <c r="BI1007" s="15"/>
      <c r="BJ1007" s="19"/>
      <c r="BK1007" s="18"/>
      <c r="BL1007" s="17"/>
      <c r="BM1007" s="17"/>
      <c r="BN1007" s="16"/>
    </row>
    <row r="1008" spans="9:66" x14ac:dyDescent="0.2">
      <c r="I1008" s="11"/>
      <c r="J1008" s="10"/>
      <c r="K1008" s="6"/>
      <c r="L1008" s="10"/>
      <c r="M1008" s="10"/>
      <c r="N1008" s="10"/>
      <c r="O1008" s="10"/>
      <c r="P1008" s="10"/>
      <c r="Q1008" s="10"/>
      <c r="R1008" s="10"/>
      <c r="S1008" s="10"/>
      <c r="T1008" s="14"/>
      <c r="U1008" s="6"/>
      <c r="V1008" s="14"/>
      <c r="W1008" s="6"/>
      <c r="X1008" s="14"/>
      <c r="Y1008" s="6"/>
      <c r="Z1008" s="14"/>
      <c r="AA1008" s="9"/>
      <c r="AB1008" s="7"/>
      <c r="AC1008" s="6"/>
      <c r="AD1008" s="13"/>
      <c r="AE1008" s="8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10"/>
      <c r="AW1008" s="13"/>
      <c r="AY1008" s="17"/>
      <c r="AZ1008" s="12"/>
      <c r="BA1008" s="12"/>
      <c r="BB1008" s="12"/>
      <c r="BC1008" s="12"/>
      <c r="BD1008" s="12"/>
      <c r="BE1008" s="12"/>
      <c r="BF1008" s="18"/>
      <c r="BG1008" s="18"/>
      <c r="BH1008" s="18"/>
      <c r="BI1008" s="15"/>
      <c r="BJ1008" s="19"/>
      <c r="BK1008" s="18"/>
      <c r="BL1008" s="17"/>
      <c r="BM1008" s="17"/>
      <c r="BN1008" s="16"/>
    </row>
    <row r="1009" spans="9:66" x14ac:dyDescent="0.2">
      <c r="I1009" s="11"/>
      <c r="J1009" s="10"/>
      <c r="K1009" s="6"/>
      <c r="L1009" s="10"/>
      <c r="M1009" s="10"/>
      <c r="N1009" s="10"/>
      <c r="O1009" s="10"/>
      <c r="P1009" s="10"/>
      <c r="Q1009" s="10"/>
      <c r="R1009" s="10"/>
      <c r="S1009" s="10"/>
      <c r="T1009" s="14"/>
      <c r="U1009" s="6"/>
      <c r="V1009" s="14"/>
      <c r="W1009" s="6"/>
      <c r="X1009" s="14"/>
      <c r="Y1009" s="6"/>
      <c r="Z1009" s="14"/>
      <c r="AA1009" s="9"/>
      <c r="AB1009" s="7"/>
      <c r="AC1009" s="6"/>
      <c r="AD1009" s="13"/>
      <c r="AE1009" s="8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10"/>
      <c r="AW1009" s="13"/>
      <c r="AY1009" s="17"/>
      <c r="AZ1009" s="12"/>
      <c r="BA1009" s="12"/>
      <c r="BB1009" s="12"/>
      <c r="BC1009" s="12"/>
      <c r="BD1009" s="12"/>
      <c r="BE1009" s="12"/>
      <c r="BF1009" s="18"/>
      <c r="BG1009" s="18"/>
      <c r="BH1009" s="18"/>
      <c r="BI1009" s="15"/>
      <c r="BJ1009" s="19"/>
      <c r="BK1009" s="18"/>
      <c r="BL1009" s="17"/>
      <c r="BM1009" s="17"/>
      <c r="BN1009" s="16"/>
    </row>
    <row r="1010" spans="9:66" x14ac:dyDescent="0.2">
      <c r="I1010" s="11"/>
      <c r="J1010" s="10"/>
      <c r="K1010" s="6"/>
      <c r="L1010" s="10"/>
      <c r="M1010" s="10"/>
      <c r="N1010" s="10"/>
      <c r="O1010" s="10"/>
      <c r="P1010" s="10"/>
      <c r="Q1010" s="10"/>
      <c r="R1010" s="10"/>
      <c r="S1010" s="10"/>
      <c r="T1010" s="14"/>
      <c r="U1010" s="6"/>
      <c r="V1010" s="14"/>
      <c r="W1010" s="6"/>
      <c r="X1010" s="14"/>
      <c r="Y1010" s="6"/>
      <c r="Z1010" s="14"/>
      <c r="AA1010" s="9"/>
      <c r="AB1010" s="7"/>
      <c r="AC1010" s="6"/>
      <c r="AD1010" s="13"/>
      <c r="AE1010" s="8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10"/>
      <c r="AW1010" s="13"/>
      <c r="AY1010" s="17"/>
      <c r="AZ1010" s="12"/>
      <c r="BA1010" s="12"/>
      <c r="BB1010" s="12"/>
      <c r="BC1010" s="12"/>
      <c r="BD1010" s="12"/>
      <c r="BE1010" s="12"/>
      <c r="BF1010" s="18"/>
      <c r="BG1010" s="18"/>
      <c r="BH1010" s="18"/>
      <c r="BI1010" s="15"/>
      <c r="BJ1010" s="19"/>
      <c r="BK1010" s="18"/>
      <c r="BL1010" s="17"/>
      <c r="BM1010" s="17"/>
      <c r="BN1010" s="16"/>
    </row>
    <row r="1011" spans="9:66" x14ac:dyDescent="0.2">
      <c r="I1011" s="11"/>
      <c r="J1011" s="10"/>
      <c r="K1011" s="6"/>
      <c r="L1011" s="10"/>
      <c r="M1011" s="10"/>
      <c r="N1011" s="10"/>
      <c r="O1011" s="10"/>
      <c r="P1011" s="10"/>
      <c r="Q1011" s="10"/>
      <c r="R1011" s="10"/>
      <c r="S1011" s="10"/>
      <c r="T1011" s="14"/>
      <c r="U1011" s="6"/>
      <c r="V1011" s="14"/>
      <c r="W1011" s="6"/>
      <c r="X1011" s="14"/>
      <c r="Y1011" s="6"/>
      <c r="Z1011" s="14"/>
      <c r="AA1011" s="9"/>
      <c r="AB1011" s="7"/>
      <c r="AC1011" s="6"/>
      <c r="AD1011" s="13"/>
      <c r="AE1011" s="8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10"/>
      <c r="AW1011" s="13"/>
      <c r="AY1011" s="17"/>
      <c r="AZ1011" s="12"/>
      <c r="BA1011" s="12"/>
      <c r="BB1011" s="12"/>
      <c r="BC1011" s="12"/>
      <c r="BD1011" s="12"/>
      <c r="BE1011" s="12"/>
      <c r="BF1011" s="18"/>
      <c r="BG1011" s="18"/>
      <c r="BH1011" s="18"/>
      <c r="BI1011" s="15"/>
      <c r="BJ1011" s="19"/>
      <c r="BK1011" s="18"/>
      <c r="BL1011" s="17"/>
      <c r="BM1011" s="17"/>
      <c r="BN1011" s="16"/>
    </row>
    <row r="1012" spans="9:66" x14ac:dyDescent="0.2">
      <c r="I1012" s="11"/>
      <c r="J1012" s="10"/>
      <c r="K1012" s="6"/>
      <c r="L1012" s="10"/>
      <c r="M1012" s="10"/>
      <c r="N1012" s="10"/>
      <c r="O1012" s="10"/>
      <c r="P1012" s="10"/>
      <c r="Q1012" s="10"/>
      <c r="R1012" s="10"/>
      <c r="S1012" s="10"/>
      <c r="T1012" s="14"/>
      <c r="U1012" s="6"/>
      <c r="V1012" s="14"/>
      <c r="W1012" s="6"/>
      <c r="X1012" s="14"/>
      <c r="Y1012" s="6"/>
      <c r="Z1012" s="14"/>
      <c r="AA1012" s="9"/>
      <c r="AB1012" s="7"/>
      <c r="AC1012" s="6"/>
      <c r="AD1012" s="13"/>
      <c r="AE1012" s="8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10"/>
      <c r="AW1012" s="13"/>
      <c r="AY1012" s="17"/>
      <c r="AZ1012" s="12"/>
      <c r="BA1012" s="12"/>
      <c r="BB1012" s="12"/>
      <c r="BC1012" s="12"/>
      <c r="BD1012" s="12"/>
      <c r="BE1012" s="12"/>
      <c r="BF1012" s="18"/>
      <c r="BG1012" s="18"/>
      <c r="BH1012" s="18"/>
      <c r="BI1012" s="15"/>
      <c r="BJ1012" s="19"/>
      <c r="BK1012" s="18"/>
      <c r="BL1012" s="17"/>
      <c r="BM1012" s="17"/>
      <c r="BN1012" s="16"/>
    </row>
    <row r="1013" spans="9:66" x14ac:dyDescent="0.2">
      <c r="I1013" s="11"/>
      <c r="J1013" s="10"/>
      <c r="K1013" s="6"/>
      <c r="L1013" s="10"/>
      <c r="M1013" s="10"/>
      <c r="N1013" s="10"/>
      <c r="O1013" s="10"/>
      <c r="P1013" s="10"/>
      <c r="Q1013" s="10"/>
      <c r="R1013" s="10"/>
      <c r="S1013" s="10"/>
      <c r="T1013" s="14"/>
      <c r="U1013" s="6"/>
      <c r="V1013" s="14"/>
      <c r="W1013" s="6"/>
      <c r="X1013" s="14"/>
      <c r="Y1013" s="6"/>
      <c r="Z1013" s="14"/>
      <c r="AA1013" s="9"/>
      <c r="AB1013" s="7"/>
      <c r="AC1013" s="6"/>
      <c r="AD1013" s="13"/>
      <c r="AE1013" s="8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10"/>
      <c r="AW1013" s="13"/>
      <c r="AY1013" s="17"/>
      <c r="AZ1013" s="12"/>
      <c r="BA1013" s="12"/>
      <c r="BB1013" s="12"/>
      <c r="BC1013" s="12"/>
      <c r="BD1013" s="12"/>
      <c r="BE1013" s="12"/>
      <c r="BF1013" s="18"/>
      <c r="BG1013" s="18"/>
      <c r="BH1013" s="18"/>
      <c r="BI1013" s="15"/>
      <c r="BJ1013" s="19"/>
      <c r="BK1013" s="18"/>
      <c r="BL1013" s="17"/>
      <c r="BM1013" s="17"/>
      <c r="BN1013" s="16"/>
    </row>
    <row r="1014" spans="9:66" x14ac:dyDescent="0.2">
      <c r="I1014" s="11"/>
      <c r="J1014" s="10"/>
      <c r="K1014" s="6"/>
      <c r="L1014" s="10"/>
      <c r="M1014" s="10"/>
      <c r="N1014" s="10"/>
      <c r="O1014" s="10"/>
      <c r="P1014" s="10"/>
      <c r="Q1014" s="10"/>
      <c r="R1014" s="10"/>
      <c r="S1014" s="10"/>
      <c r="T1014" s="14"/>
      <c r="U1014" s="6"/>
      <c r="V1014" s="14"/>
      <c r="W1014" s="6"/>
      <c r="X1014" s="14"/>
      <c r="Y1014" s="6"/>
      <c r="Z1014" s="14"/>
      <c r="AA1014" s="9"/>
      <c r="AB1014" s="7"/>
      <c r="AC1014" s="6"/>
      <c r="AD1014" s="13"/>
      <c r="AE1014" s="8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10"/>
      <c r="AW1014" s="13"/>
      <c r="AY1014" s="17"/>
      <c r="AZ1014" s="12"/>
      <c r="BA1014" s="12"/>
      <c r="BB1014" s="12"/>
      <c r="BC1014" s="12"/>
      <c r="BD1014" s="12"/>
      <c r="BE1014" s="12"/>
      <c r="BF1014" s="18"/>
      <c r="BG1014" s="18"/>
      <c r="BH1014" s="18"/>
      <c r="BI1014" s="15"/>
      <c r="BJ1014" s="19"/>
      <c r="BK1014" s="18"/>
      <c r="BL1014" s="17"/>
      <c r="BM1014" s="17"/>
      <c r="BN1014" s="16"/>
    </row>
    <row r="1015" spans="9:66" x14ac:dyDescent="0.2">
      <c r="I1015" s="11"/>
      <c r="J1015" s="10"/>
      <c r="K1015" s="6"/>
      <c r="L1015" s="10"/>
      <c r="M1015" s="10"/>
      <c r="N1015" s="10"/>
      <c r="O1015" s="10"/>
      <c r="P1015" s="10"/>
      <c r="Q1015" s="10"/>
      <c r="R1015" s="10"/>
      <c r="S1015" s="10"/>
      <c r="T1015" s="14"/>
      <c r="U1015" s="6"/>
      <c r="V1015" s="14"/>
      <c r="W1015" s="6"/>
      <c r="X1015" s="14"/>
      <c r="Y1015" s="6"/>
      <c r="Z1015" s="14"/>
      <c r="AA1015" s="9"/>
      <c r="AB1015" s="7"/>
      <c r="AC1015" s="6"/>
      <c r="AD1015" s="13"/>
      <c r="AE1015" s="8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10"/>
      <c r="AW1015" s="13"/>
      <c r="AY1015" s="17"/>
      <c r="AZ1015" s="12"/>
      <c r="BA1015" s="12"/>
      <c r="BB1015" s="12"/>
      <c r="BC1015" s="12"/>
      <c r="BD1015" s="12"/>
      <c r="BE1015" s="12"/>
      <c r="BF1015" s="18"/>
      <c r="BG1015" s="18"/>
      <c r="BH1015" s="18"/>
      <c r="BI1015" s="15"/>
      <c r="BJ1015" s="19"/>
      <c r="BK1015" s="18"/>
      <c r="BL1015" s="17"/>
      <c r="BM1015" s="17"/>
      <c r="BN1015" s="16"/>
    </row>
    <row r="1016" spans="9:66" x14ac:dyDescent="0.2">
      <c r="I1016" s="11"/>
      <c r="J1016" s="10"/>
      <c r="K1016" s="6"/>
      <c r="L1016" s="10"/>
      <c r="M1016" s="10"/>
      <c r="N1016" s="10"/>
      <c r="O1016" s="10"/>
      <c r="P1016" s="10"/>
      <c r="Q1016" s="10"/>
      <c r="R1016" s="10"/>
      <c r="S1016" s="10"/>
      <c r="T1016" s="14"/>
      <c r="U1016" s="6"/>
      <c r="V1016" s="14"/>
      <c r="W1016" s="6"/>
      <c r="X1016" s="14"/>
      <c r="Y1016" s="6"/>
      <c r="Z1016" s="14"/>
      <c r="AA1016" s="9"/>
      <c r="AB1016" s="7"/>
      <c r="AC1016" s="6"/>
      <c r="AD1016" s="13"/>
      <c r="AE1016" s="8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10"/>
      <c r="AW1016" s="13"/>
      <c r="AY1016" s="17"/>
      <c r="AZ1016" s="12"/>
      <c r="BA1016" s="12"/>
      <c r="BB1016" s="12"/>
      <c r="BC1016" s="12"/>
      <c r="BD1016" s="12"/>
      <c r="BE1016" s="12"/>
      <c r="BF1016" s="18"/>
      <c r="BG1016" s="18"/>
      <c r="BH1016" s="18"/>
      <c r="BI1016" s="15"/>
      <c r="BJ1016" s="19"/>
      <c r="BK1016" s="18"/>
      <c r="BL1016" s="17"/>
      <c r="BM1016" s="17"/>
      <c r="BN1016" s="16"/>
    </row>
    <row r="1017" spans="9:66" x14ac:dyDescent="0.2">
      <c r="I1017" s="11"/>
      <c r="J1017" s="10"/>
      <c r="K1017" s="6"/>
      <c r="L1017" s="10"/>
      <c r="M1017" s="10"/>
      <c r="N1017" s="10"/>
      <c r="O1017" s="10"/>
      <c r="P1017" s="10"/>
      <c r="Q1017" s="10"/>
      <c r="R1017" s="10"/>
      <c r="S1017" s="10"/>
      <c r="T1017" s="14"/>
      <c r="U1017" s="6"/>
      <c r="V1017" s="14"/>
      <c r="W1017" s="6"/>
      <c r="X1017" s="14"/>
      <c r="Y1017" s="6"/>
      <c r="Z1017" s="14"/>
      <c r="AA1017" s="9"/>
      <c r="AB1017" s="7"/>
      <c r="AC1017" s="6"/>
      <c r="AD1017" s="13"/>
      <c r="AE1017" s="8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10"/>
      <c r="AW1017" s="13"/>
      <c r="AY1017" s="17"/>
      <c r="AZ1017" s="12"/>
      <c r="BA1017" s="12"/>
      <c r="BB1017" s="12"/>
      <c r="BC1017" s="12"/>
      <c r="BD1017" s="12"/>
      <c r="BE1017" s="12"/>
      <c r="BF1017" s="18"/>
      <c r="BG1017" s="18"/>
      <c r="BH1017" s="18"/>
      <c r="BI1017" s="15"/>
      <c r="BJ1017" s="19"/>
      <c r="BK1017" s="18"/>
      <c r="BL1017" s="17"/>
      <c r="BM1017" s="17"/>
      <c r="BN1017" s="16"/>
    </row>
    <row r="1018" spans="9:66" x14ac:dyDescent="0.2">
      <c r="I1018" s="11"/>
      <c r="J1018" s="10"/>
      <c r="K1018" s="6"/>
      <c r="L1018" s="10"/>
      <c r="M1018" s="10"/>
      <c r="N1018" s="10"/>
      <c r="O1018" s="10"/>
      <c r="P1018" s="10"/>
      <c r="Q1018" s="10"/>
      <c r="R1018" s="10"/>
      <c r="S1018" s="10"/>
      <c r="T1018" s="14"/>
      <c r="U1018" s="6"/>
      <c r="V1018" s="14"/>
      <c r="W1018" s="6"/>
      <c r="X1018" s="14"/>
      <c r="Y1018" s="6"/>
      <c r="Z1018" s="14"/>
      <c r="AA1018" s="9"/>
      <c r="AB1018" s="7"/>
      <c r="AC1018" s="6"/>
      <c r="AD1018" s="13"/>
      <c r="AE1018" s="8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10"/>
      <c r="AW1018" s="13"/>
      <c r="AY1018" s="17"/>
      <c r="AZ1018" s="12"/>
      <c r="BA1018" s="12"/>
      <c r="BB1018" s="12"/>
      <c r="BC1018" s="12"/>
      <c r="BD1018" s="12"/>
      <c r="BE1018" s="12"/>
      <c r="BF1018" s="18"/>
      <c r="BG1018" s="18"/>
      <c r="BH1018" s="18"/>
      <c r="BI1018" s="15"/>
      <c r="BJ1018" s="19"/>
      <c r="BK1018" s="18"/>
      <c r="BL1018" s="17"/>
      <c r="BM1018" s="17"/>
      <c r="BN1018" s="16"/>
    </row>
    <row r="1019" spans="9:66" x14ac:dyDescent="0.2">
      <c r="I1019" s="11"/>
      <c r="J1019" s="10"/>
      <c r="K1019" s="6"/>
      <c r="L1019" s="10"/>
      <c r="M1019" s="10"/>
      <c r="N1019" s="10"/>
      <c r="O1019" s="10"/>
      <c r="P1019" s="10"/>
      <c r="Q1019" s="10"/>
      <c r="R1019" s="10"/>
      <c r="S1019" s="10"/>
      <c r="T1019" s="14"/>
      <c r="U1019" s="6"/>
      <c r="V1019" s="14"/>
      <c r="W1019" s="6"/>
      <c r="X1019" s="14"/>
      <c r="Y1019" s="6"/>
      <c r="Z1019" s="14"/>
      <c r="AA1019" s="9"/>
      <c r="AB1019" s="7"/>
      <c r="AC1019" s="6"/>
      <c r="AD1019" s="13"/>
      <c r="AE1019" s="8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10"/>
      <c r="AW1019" s="13"/>
      <c r="AY1019" s="17"/>
      <c r="AZ1019" s="12"/>
      <c r="BA1019" s="12"/>
      <c r="BB1019" s="12"/>
      <c r="BC1019" s="12"/>
      <c r="BD1019" s="12"/>
      <c r="BE1019" s="12"/>
      <c r="BF1019" s="18"/>
      <c r="BG1019" s="18"/>
      <c r="BH1019" s="18"/>
      <c r="BI1019" s="15"/>
      <c r="BJ1019" s="19"/>
      <c r="BK1019" s="18"/>
      <c r="BL1019" s="17"/>
      <c r="BM1019" s="17"/>
      <c r="BN1019" s="16"/>
    </row>
    <row r="1020" spans="9:66" x14ac:dyDescent="0.2">
      <c r="I1020" s="11"/>
      <c r="J1020" s="10"/>
      <c r="K1020" s="6"/>
      <c r="L1020" s="10"/>
      <c r="M1020" s="10"/>
      <c r="N1020" s="10"/>
      <c r="O1020" s="10"/>
      <c r="P1020" s="10"/>
      <c r="Q1020" s="10"/>
      <c r="R1020" s="10"/>
      <c r="S1020" s="10"/>
      <c r="T1020" s="14"/>
      <c r="U1020" s="6"/>
      <c r="V1020" s="14"/>
      <c r="W1020" s="6"/>
      <c r="X1020" s="14"/>
      <c r="Y1020" s="6"/>
      <c r="Z1020" s="14"/>
      <c r="AA1020" s="9"/>
      <c r="AB1020" s="7"/>
      <c r="AC1020" s="6"/>
      <c r="AD1020" s="13"/>
      <c r="AE1020" s="8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10"/>
      <c r="AW1020" s="13"/>
      <c r="AY1020" s="17"/>
      <c r="AZ1020" s="12"/>
      <c r="BA1020" s="12"/>
      <c r="BB1020" s="12"/>
      <c r="BC1020" s="12"/>
      <c r="BD1020" s="12"/>
      <c r="BE1020" s="12"/>
      <c r="BF1020" s="18"/>
      <c r="BG1020" s="18"/>
      <c r="BH1020" s="18"/>
      <c r="BI1020" s="15"/>
      <c r="BJ1020" s="19"/>
      <c r="BK1020" s="18"/>
      <c r="BL1020" s="17"/>
      <c r="BM1020" s="17"/>
      <c r="BN1020" s="16"/>
    </row>
    <row r="1021" spans="9:66" x14ac:dyDescent="0.2">
      <c r="I1021" s="11"/>
      <c r="J1021" s="10"/>
      <c r="K1021" s="6"/>
      <c r="L1021" s="10"/>
      <c r="M1021" s="10"/>
      <c r="N1021" s="10"/>
      <c r="O1021" s="10"/>
      <c r="P1021" s="10"/>
      <c r="Q1021" s="10"/>
      <c r="R1021" s="10"/>
      <c r="S1021" s="10"/>
      <c r="T1021" s="14"/>
      <c r="U1021" s="6"/>
      <c r="V1021" s="14"/>
      <c r="W1021" s="6"/>
      <c r="X1021" s="14"/>
      <c r="Y1021" s="6"/>
      <c r="Z1021" s="14"/>
      <c r="AA1021" s="9"/>
      <c r="AB1021" s="7"/>
      <c r="AC1021" s="6"/>
      <c r="AD1021" s="13"/>
      <c r="AE1021" s="8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10"/>
      <c r="AW1021" s="13"/>
      <c r="AY1021" s="17"/>
      <c r="AZ1021" s="12"/>
      <c r="BA1021" s="12"/>
      <c r="BB1021" s="12"/>
      <c r="BC1021" s="12"/>
      <c r="BD1021" s="12"/>
      <c r="BE1021" s="12"/>
      <c r="BF1021" s="18"/>
      <c r="BG1021" s="18"/>
      <c r="BH1021" s="18"/>
      <c r="BI1021" s="15"/>
      <c r="BJ1021" s="19"/>
      <c r="BK1021" s="18"/>
      <c r="BL1021" s="17"/>
      <c r="BM1021" s="17"/>
      <c r="BN1021" s="16"/>
    </row>
    <row r="1022" spans="9:66" x14ac:dyDescent="0.2">
      <c r="I1022" s="11"/>
      <c r="J1022" s="10"/>
      <c r="K1022" s="6"/>
      <c r="L1022" s="10"/>
      <c r="M1022" s="10"/>
      <c r="N1022" s="10"/>
      <c r="O1022" s="10"/>
      <c r="P1022" s="10"/>
      <c r="Q1022" s="10"/>
      <c r="R1022" s="10"/>
      <c r="S1022" s="10"/>
      <c r="T1022" s="14"/>
      <c r="U1022" s="6"/>
      <c r="V1022" s="14"/>
      <c r="W1022" s="6"/>
      <c r="X1022" s="14"/>
      <c r="Y1022" s="6"/>
      <c r="Z1022" s="14"/>
      <c r="AA1022" s="9"/>
      <c r="AB1022" s="7"/>
      <c r="AC1022" s="6"/>
      <c r="AD1022" s="13"/>
      <c r="AE1022" s="8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10"/>
      <c r="AW1022" s="13"/>
      <c r="AY1022" s="17"/>
      <c r="AZ1022" s="12"/>
      <c r="BA1022" s="12"/>
      <c r="BB1022" s="12"/>
      <c r="BC1022" s="12"/>
      <c r="BD1022" s="12"/>
      <c r="BE1022" s="12"/>
      <c r="BF1022" s="18"/>
      <c r="BG1022" s="18"/>
      <c r="BH1022" s="18"/>
      <c r="BI1022" s="15"/>
      <c r="BJ1022" s="19"/>
      <c r="BK1022" s="18"/>
      <c r="BL1022" s="17"/>
      <c r="BM1022" s="17"/>
      <c r="BN1022" s="16"/>
    </row>
    <row r="1023" spans="9:66" x14ac:dyDescent="0.2">
      <c r="I1023" s="11"/>
      <c r="J1023" s="10"/>
      <c r="K1023" s="6"/>
      <c r="L1023" s="10"/>
      <c r="M1023" s="10"/>
      <c r="N1023" s="10"/>
      <c r="O1023" s="10"/>
      <c r="P1023" s="10"/>
      <c r="Q1023" s="10"/>
      <c r="R1023" s="10"/>
      <c r="S1023" s="10"/>
      <c r="T1023" s="14"/>
      <c r="U1023" s="6"/>
      <c r="V1023" s="14"/>
      <c r="W1023" s="6"/>
      <c r="X1023" s="14"/>
      <c r="Y1023" s="6"/>
      <c r="Z1023" s="14"/>
      <c r="AA1023" s="9"/>
      <c r="AB1023" s="7"/>
      <c r="AC1023" s="6"/>
      <c r="AD1023" s="13"/>
      <c r="AE1023" s="8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10"/>
      <c r="AW1023" s="13"/>
      <c r="AY1023" s="17"/>
      <c r="AZ1023" s="12"/>
      <c r="BA1023" s="12"/>
      <c r="BB1023" s="12"/>
      <c r="BC1023" s="12"/>
      <c r="BD1023" s="12"/>
      <c r="BE1023" s="12"/>
      <c r="BF1023" s="18"/>
      <c r="BG1023" s="18"/>
      <c r="BH1023" s="18"/>
      <c r="BI1023" s="15"/>
      <c r="BJ1023" s="19"/>
      <c r="BK1023" s="18"/>
      <c r="BL1023" s="17"/>
      <c r="BM1023" s="17"/>
      <c r="BN1023" s="16"/>
    </row>
    <row r="1024" spans="9:66" x14ac:dyDescent="0.2">
      <c r="I1024" s="11"/>
      <c r="J1024" s="10"/>
      <c r="K1024" s="6"/>
      <c r="L1024" s="10"/>
      <c r="M1024" s="10"/>
      <c r="N1024" s="10"/>
      <c r="O1024" s="10"/>
      <c r="P1024" s="10"/>
      <c r="Q1024" s="10"/>
      <c r="R1024" s="10"/>
      <c r="S1024" s="10"/>
      <c r="T1024" s="14"/>
      <c r="U1024" s="6"/>
      <c r="V1024" s="14"/>
      <c r="W1024" s="6"/>
      <c r="X1024" s="14"/>
      <c r="Y1024" s="6"/>
      <c r="Z1024" s="14"/>
      <c r="AA1024" s="9"/>
      <c r="AB1024" s="7"/>
      <c r="AC1024" s="6"/>
      <c r="AD1024" s="13"/>
      <c r="AE1024" s="8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10"/>
      <c r="AW1024" s="13"/>
      <c r="AY1024" s="17"/>
      <c r="AZ1024" s="12"/>
      <c r="BA1024" s="12"/>
      <c r="BB1024" s="12"/>
      <c r="BC1024" s="12"/>
      <c r="BD1024" s="12"/>
      <c r="BE1024" s="12"/>
      <c r="BF1024" s="18"/>
      <c r="BG1024" s="18"/>
      <c r="BH1024" s="18"/>
      <c r="BI1024" s="15"/>
      <c r="BJ1024" s="19"/>
      <c r="BK1024" s="18"/>
      <c r="BL1024" s="17"/>
      <c r="BM1024" s="17"/>
      <c r="BN1024" s="16"/>
    </row>
    <row r="1025" spans="9:66" x14ac:dyDescent="0.2">
      <c r="I1025" s="11"/>
      <c r="J1025" s="10"/>
      <c r="K1025" s="6"/>
      <c r="L1025" s="10"/>
      <c r="M1025" s="10"/>
      <c r="N1025" s="10"/>
      <c r="O1025" s="10"/>
      <c r="P1025" s="10"/>
      <c r="Q1025" s="10"/>
      <c r="R1025" s="10"/>
      <c r="S1025" s="10"/>
      <c r="T1025" s="14"/>
      <c r="U1025" s="6"/>
      <c r="V1025" s="14"/>
      <c r="W1025" s="6"/>
      <c r="X1025" s="14"/>
      <c r="Y1025" s="6"/>
      <c r="Z1025" s="14"/>
      <c r="AA1025" s="9"/>
      <c r="AB1025" s="7"/>
      <c r="AC1025" s="6"/>
      <c r="AD1025" s="13"/>
      <c r="AE1025" s="8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10"/>
      <c r="AW1025" s="13"/>
      <c r="AY1025" s="17"/>
      <c r="AZ1025" s="12"/>
      <c r="BA1025" s="12"/>
      <c r="BB1025" s="12"/>
      <c r="BC1025" s="12"/>
      <c r="BD1025" s="12"/>
      <c r="BE1025" s="12"/>
      <c r="BF1025" s="18"/>
      <c r="BG1025" s="18"/>
      <c r="BH1025" s="18"/>
      <c r="BI1025" s="15"/>
      <c r="BJ1025" s="19"/>
      <c r="BK1025" s="18"/>
      <c r="BL1025" s="17"/>
      <c r="BM1025" s="17"/>
      <c r="BN1025" s="16"/>
    </row>
    <row r="1026" spans="9:66" x14ac:dyDescent="0.2">
      <c r="I1026" s="11"/>
      <c r="J1026" s="10"/>
      <c r="K1026" s="6"/>
      <c r="L1026" s="10"/>
      <c r="M1026" s="10"/>
      <c r="N1026" s="10"/>
      <c r="O1026" s="10"/>
      <c r="P1026" s="10"/>
      <c r="Q1026" s="10"/>
      <c r="R1026" s="10"/>
      <c r="S1026" s="10"/>
      <c r="T1026" s="14"/>
      <c r="U1026" s="6"/>
      <c r="V1026" s="14"/>
      <c r="W1026" s="6"/>
      <c r="X1026" s="14"/>
      <c r="Y1026" s="6"/>
      <c r="Z1026" s="14"/>
      <c r="AA1026" s="9"/>
      <c r="AB1026" s="7"/>
      <c r="AC1026" s="6"/>
      <c r="AD1026" s="13"/>
      <c r="AE1026" s="8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10"/>
      <c r="AW1026" s="13"/>
      <c r="AY1026" s="17"/>
      <c r="AZ1026" s="12"/>
      <c r="BA1026" s="12"/>
      <c r="BB1026" s="12"/>
      <c r="BC1026" s="12"/>
      <c r="BD1026" s="12"/>
      <c r="BE1026" s="12"/>
      <c r="BF1026" s="18"/>
      <c r="BG1026" s="18"/>
      <c r="BH1026" s="18"/>
      <c r="BI1026" s="15"/>
      <c r="BJ1026" s="19"/>
      <c r="BK1026" s="18"/>
      <c r="BL1026" s="17"/>
      <c r="BM1026" s="17"/>
      <c r="BN1026" s="16"/>
    </row>
    <row r="1027" spans="9:66" x14ac:dyDescent="0.2">
      <c r="I1027" s="11"/>
      <c r="J1027" s="10"/>
      <c r="K1027" s="6"/>
      <c r="L1027" s="10"/>
      <c r="M1027" s="10"/>
      <c r="N1027" s="10"/>
      <c r="O1027" s="10"/>
      <c r="P1027" s="10"/>
      <c r="Q1027" s="10"/>
      <c r="R1027" s="10"/>
      <c r="S1027" s="10"/>
      <c r="T1027" s="14"/>
      <c r="U1027" s="6"/>
      <c r="V1027" s="14"/>
      <c r="W1027" s="6"/>
      <c r="X1027" s="14"/>
      <c r="Y1027" s="6"/>
      <c r="Z1027" s="14"/>
      <c r="AA1027" s="9"/>
      <c r="AB1027" s="7"/>
      <c r="AC1027" s="6"/>
      <c r="AD1027" s="13"/>
      <c r="AE1027" s="8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10"/>
      <c r="AW1027" s="13"/>
      <c r="AY1027" s="17"/>
      <c r="AZ1027" s="12"/>
      <c r="BA1027" s="12"/>
      <c r="BB1027" s="12"/>
      <c r="BC1027" s="12"/>
      <c r="BD1027" s="12"/>
      <c r="BE1027" s="12"/>
      <c r="BF1027" s="18"/>
      <c r="BG1027" s="18"/>
      <c r="BH1027" s="18"/>
      <c r="BI1027" s="15"/>
      <c r="BJ1027" s="19"/>
      <c r="BK1027" s="18"/>
      <c r="BL1027" s="17"/>
      <c r="BM1027" s="17"/>
      <c r="BN1027" s="16"/>
    </row>
    <row r="1028" spans="9:66" x14ac:dyDescent="0.2">
      <c r="I1028" s="11"/>
      <c r="J1028" s="10"/>
      <c r="K1028" s="6"/>
      <c r="L1028" s="10"/>
      <c r="M1028" s="10"/>
      <c r="N1028" s="10"/>
      <c r="O1028" s="10"/>
      <c r="P1028" s="10"/>
      <c r="Q1028" s="10"/>
      <c r="R1028" s="10"/>
      <c r="S1028" s="10"/>
      <c r="T1028" s="14"/>
      <c r="U1028" s="6"/>
      <c r="V1028" s="14"/>
      <c r="W1028" s="6"/>
      <c r="X1028" s="14"/>
      <c r="Y1028" s="6"/>
      <c r="Z1028" s="14"/>
      <c r="AA1028" s="9"/>
      <c r="AB1028" s="7"/>
      <c r="AC1028" s="6"/>
      <c r="AD1028" s="13"/>
      <c r="AE1028" s="8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10"/>
      <c r="AW1028" s="13"/>
      <c r="AY1028" s="17"/>
      <c r="AZ1028" s="12"/>
      <c r="BA1028" s="12"/>
      <c r="BB1028" s="12"/>
      <c r="BC1028" s="12"/>
      <c r="BD1028" s="12"/>
      <c r="BE1028" s="12"/>
      <c r="BF1028" s="18"/>
      <c r="BG1028" s="18"/>
      <c r="BH1028" s="18"/>
      <c r="BI1028" s="15"/>
      <c r="BJ1028" s="19"/>
      <c r="BK1028" s="18"/>
      <c r="BL1028" s="17"/>
      <c r="BM1028" s="17"/>
      <c r="BN1028" s="16"/>
    </row>
    <row r="1029" spans="9:66" x14ac:dyDescent="0.2">
      <c r="I1029" s="11"/>
      <c r="J1029" s="10"/>
      <c r="K1029" s="6"/>
      <c r="L1029" s="10"/>
      <c r="M1029" s="10"/>
      <c r="N1029" s="10"/>
      <c r="O1029" s="10"/>
      <c r="P1029" s="10"/>
      <c r="Q1029" s="10"/>
      <c r="R1029" s="10"/>
      <c r="S1029" s="10"/>
      <c r="T1029" s="14"/>
      <c r="U1029" s="6"/>
      <c r="V1029" s="14"/>
      <c r="W1029" s="6"/>
      <c r="X1029" s="14"/>
      <c r="Y1029" s="6"/>
      <c r="Z1029" s="14"/>
      <c r="AA1029" s="9"/>
      <c r="AB1029" s="7"/>
      <c r="AC1029" s="6"/>
      <c r="AD1029" s="13"/>
      <c r="AE1029" s="8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10"/>
      <c r="AW1029" s="13"/>
      <c r="AY1029" s="17"/>
      <c r="AZ1029" s="12"/>
      <c r="BA1029" s="12"/>
      <c r="BB1029" s="12"/>
      <c r="BC1029" s="12"/>
      <c r="BD1029" s="12"/>
      <c r="BE1029" s="12"/>
      <c r="BF1029" s="18"/>
      <c r="BG1029" s="18"/>
      <c r="BH1029" s="18"/>
      <c r="BI1029" s="15"/>
      <c r="BJ1029" s="19"/>
      <c r="BK1029" s="18"/>
      <c r="BL1029" s="17"/>
      <c r="BM1029" s="17"/>
      <c r="BN1029" s="16"/>
    </row>
    <row r="1030" spans="9:66" x14ac:dyDescent="0.2">
      <c r="I1030" s="11"/>
      <c r="J1030" s="10"/>
      <c r="K1030" s="6"/>
      <c r="L1030" s="10"/>
      <c r="M1030" s="10"/>
      <c r="N1030" s="10"/>
      <c r="O1030" s="10"/>
      <c r="P1030" s="10"/>
      <c r="Q1030" s="10"/>
      <c r="R1030" s="10"/>
      <c r="S1030" s="10"/>
      <c r="T1030" s="14"/>
      <c r="U1030" s="6"/>
      <c r="V1030" s="14"/>
      <c r="W1030" s="6"/>
      <c r="X1030" s="14"/>
      <c r="Y1030" s="6"/>
      <c r="Z1030" s="14"/>
      <c r="AA1030" s="9"/>
      <c r="AB1030" s="7"/>
      <c r="AC1030" s="6"/>
      <c r="AD1030" s="13"/>
      <c r="AE1030" s="8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10"/>
      <c r="AW1030" s="13"/>
      <c r="AY1030" s="17"/>
      <c r="AZ1030" s="12"/>
      <c r="BA1030" s="12"/>
      <c r="BB1030" s="12"/>
      <c r="BC1030" s="12"/>
      <c r="BD1030" s="12"/>
      <c r="BE1030" s="12"/>
      <c r="BF1030" s="18"/>
      <c r="BG1030" s="18"/>
      <c r="BH1030" s="18"/>
      <c r="BI1030" s="15"/>
      <c r="BJ1030" s="19"/>
      <c r="BK1030" s="18"/>
      <c r="BL1030" s="17"/>
      <c r="BM1030" s="17"/>
      <c r="BN1030" s="16"/>
    </row>
    <row r="1031" spans="9:66" x14ac:dyDescent="0.2">
      <c r="I1031" s="11"/>
      <c r="J1031" s="10"/>
      <c r="K1031" s="6"/>
      <c r="L1031" s="10"/>
      <c r="M1031" s="10"/>
      <c r="N1031" s="10"/>
      <c r="O1031" s="10"/>
      <c r="P1031" s="10"/>
      <c r="Q1031" s="10"/>
      <c r="R1031" s="10"/>
      <c r="S1031" s="10"/>
      <c r="T1031" s="14"/>
      <c r="U1031" s="6"/>
      <c r="V1031" s="14"/>
      <c r="W1031" s="6"/>
      <c r="X1031" s="14"/>
      <c r="Y1031" s="6"/>
      <c r="Z1031" s="14"/>
      <c r="AA1031" s="9"/>
      <c r="AB1031" s="7"/>
      <c r="AC1031" s="6"/>
      <c r="AD1031" s="13"/>
      <c r="AE1031" s="8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10"/>
      <c r="AW1031" s="13"/>
      <c r="AY1031" s="17"/>
      <c r="AZ1031" s="12"/>
      <c r="BA1031" s="12"/>
      <c r="BB1031" s="12"/>
      <c r="BC1031" s="12"/>
      <c r="BD1031" s="12"/>
      <c r="BE1031" s="12"/>
      <c r="BF1031" s="18"/>
      <c r="BG1031" s="18"/>
      <c r="BH1031" s="18"/>
      <c r="BI1031" s="15"/>
      <c r="BJ1031" s="19"/>
      <c r="BK1031" s="18"/>
      <c r="BL1031" s="17"/>
      <c r="BM1031" s="17"/>
      <c r="BN1031" s="16"/>
    </row>
    <row r="1032" spans="9:66" x14ac:dyDescent="0.2">
      <c r="I1032" s="11"/>
      <c r="J1032" s="10"/>
      <c r="K1032" s="6"/>
      <c r="L1032" s="10"/>
      <c r="M1032" s="10"/>
      <c r="N1032" s="10"/>
      <c r="O1032" s="10"/>
      <c r="P1032" s="10"/>
      <c r="Q1032" s="10"/>
      <c r="R1032" s="10"/>
      <c r="S1032" s="10"/>
      <c r="T1032" s="14"/>
      <c r="U1032" s="6"/>
      <c r="V1032" s="14"/>
      <c r="W1032" s="6"/>
      <c r="X1032" s="14"/>
      <c r="Y1032" s="6"/>
      <c r="Z1032" s="14"/>
      <c r="AA1032" s="9"/>
      <c r="AB1032" s="7"/>
      <c r="AC1032" s="6"/>
      <c r="AD1032" s="13"/>
      <c r="AE1032" s="8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10"/>
      <c r="AW1032" s="13"/>
      <c r="AY1032" s="17"/>
      <c r="AZ1032" s="12"/>
      <c r="BA1032" s="12"/>
      <c r="BB1032" s="12"/>
      <c r="BC1032" s="12"/>
      <c r="BD1032" s="12"/>
      <c r="BE1032" s="12"/>
      <c r="BF1032" s="18"/>
      <c r="BG1032" s="18"/>
      <c r="BH1032" s="18"/>
      <c r="BI1032" s="15"/>
      <c r="BJ1032" s="19"/>
      <c r="BK1032" s="18"/>
      <c r="BL1032" s="17"/>
      <c r="BM1032" s="17"/>
      <c r="BN1032" s="16"/>
    </row>
    <row r="1033" spans="9:66" x14ac:dyDescent="0.2">
      <c r="I1033" s="11"/>
      <c r="J1033" s="10"/>
      <c r="K1033" s="6"/>
      <c r="L1033" s="10"/>
      <c r="M1033" s="10"/>
      <c r="N1033" s="10"/>
      <c r="O1033" s="10"/>
      <c r="P1033" s="10"/>
      <c r="Q1033" s="10"/>
      <c r="R1033" s="10"/>
      <c r="S1033" s="10"/>
      <c r="T1033" s="14"/>
      <c r="U1033" s="6"/>
      <c r="V1033" s="14"/>
      <c r="W1033" s="6"/>
      <c r="X1033" s="14"/>
      <c r="Y1033" s="6"/>
      <c r="Z1033" s="14"/>
      <c r="AA1033" s="9"/>
      <c r="AB1033" s="7"/>
      <c r="AC1033" s="6"/>
      <c r="AD1033" s="13"/>
      <c r="AE1033" s="8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10"/>
      <c r="AW1033" s="13"/>
      <c r="AY1033" s="17"/>
      <c r="AZ1033" s="12"/>
      <c r="BA1033" s="12"/>
      <c r="BB1033" s="12"/>
      <c r="BC1033" s="12"/>
      <c r="BD1033" s="12"/>
      <c r="BE1033" s="12"/>
      <c r="BF1033" s="18"/>
      <c r="BG1033" s="18"/>
      <c r="BH1033" s="18"/>
      <c r="BI1033" s="15"/>
      <c r="BJ1033" s="19"/>
      <c r="BK1033" s="18"/>
      <c r="BL1033" s="17"/>
      <c r="BM1033" s="17"/>
      <c r="BN1033" s="16"/>
    </row>
    <row r="1034" spans="9:66" x14ac:dyDescent="0.2">
      <c r="I1034" s="11"/>
      <c r="J1034" s="10"/>
      <c r="K1034" s="6"/>
      <c r="L1034" s="10"/>
      <c r="M1034" s="10"/>
      <c r="N1034" s="10"/>
      <c r="O1034" s="10"/>
      <c r="P1034" s="10"/>
      <c r="Q1034" s="10"/>
      <c r="R1034" s="10"/>
      <c r="S1034" s="10"/>
      <c r="T1034" s="14"/>
      <c r="U1034" s="6"/>
      <c r="V1034" s="14"/>
      <c r="W1034" s="6"/>
      <c r="X1034" s="14"/>
      <c r="Y1034" s="6"/>
      <c r="Z1034" s="14"/>
      <c r="AA1034" s="9"/>
      <c r="AB1034" s="7"/>
      <c r="AC1034" s="6"/>
      <c r="AD1034" s="13"/>
      <c r="AE1034" s="8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10"/>
      <c r="AW1034" s="13"/>
      <c r="AY1034" s="17"/>
      <c r="AZ1034" s="12"/>
      <c r="BA1034" s="12"/>
      <c r="BB1034" s="12"/>
      <c r="BC1034" s="12"/>
      <c r="BD1034" s="12"/>
      <c r="BE1034" s="12"/>
      <c r="BF1034" s="18"/>
      <c r="BG1034" s="18"/>
      <c r="BH1034" s="18"/>
      <c r="BI1034" s="15"/>
      <c r="BJ1034" s="19"/>
      <c r="BK1034" s="18"/>
      <c r="BL1034" s="17"/>
      <c r="BM1034" s="17"/>
      <c r="BN1034" s="16"/>
    </row>
    <row r="1035" spans="9:66" x14ac:dyDescent="0.2">
      <c r="I1035" s="11"/>
      <c r="J1035" s="10"/>
      <c r="K1035" s="6"/>
      <c r="L1035" s="10"/>
      <c r="M1035" s="10"/>
      <c r="N1035" s="10"/>
      <c r="O1035" s="10"/>
      <c r="P1035" s="10"/>
      <c r="Q1035" s="10"/>
      <c r="R1035" s="10"/>
      <c r="S1035" s="10"/>
      <c r="T1035" s="14"/>
      <c r="U1035" s="6"/>
      <c r="V1035" s="14"/>
      <c r="W1035" s="6"/>
      <c r="X1035" s="14"/>
      <c r="Y1035" s="6"/>
      <c r="Z1035" s="14"/>
      <c r="AA1035" s="9"/>
      <c r="AB1035" s="7"/>
      <c r="AC1035" s="6"/>
      <c r="AD1035" s="13"/>
      <c r="AE1035" s="8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10"/>
      <c r="AW1035" s="13"/>
      <c r="AY1035" s="17"/>
      <c r="AZ1035" s="12"/>
      <c r="BA1035" s="12"/>
      <c r="BB1035" s="12"/>
      <c r="BC1035" s="12"/>
      <c r="BD1035" s="12"/>
      <c r="BE1035" s="12"/>
      <c r="BF1035" s="18"/>
      <c r="BG1035" s="18"/>
      <c r="BH1035" s="18"/>
      <c r="BI1035" s="15"/>
      <c r="BJ1035" s="19"/>
      <c r="BK1035" s="18"/>
      <c r="BL1035" s="17"/>
      <c r="BM1035" s="17"/>
      <c r="BN1035" s="16"/>
    </row>
    <row r="1036" spans="9:66" x14ac:dyDescent="0.2">
      <c r="I1036" s="11"/>
      <c r="J1036" s="10"/>
      <c r="K1036" s="6"/>
      <c r="L1036" s="10"/>
      <c r="M1036" s="10"/>
      <c r="N1036" s="10"/>
      <c r="O1036" s="10"/>
      <c r="P1036" s="10"/>
      <c r="Q1036" s="10"/>
      <c r="R1036" s="10"/>
      <c r="S1036" s="10"/>
      <c r="T1036" s="14"/>
      <c r="U1036" s="6"/>
      <c r="V1036" s="14"/>
      <c r="W1036" s="6"/>
      <c r="X1036" s="14"/>
      <c r="Y1036" s="6"/>
      <c r="Z1036" s="14"/>
      <c r="AA1036" s="9"/>
      <c r="AB1036" s="7"/>
      <c r="AC1036" s="6"/>
      <c r="AD1036" s="13"/>
      <c r="AE1036" s="8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10"/>
      <c r="AW1036" s="13"/>
      <c r="AY1036" s="17"/>
      <c r="AZ1036" s="12"/>
      <c r="BA1036" s="12"/>
      <c r="BB1036" s="12"/>
      <c r="BC1036" s="12"/>
      <c r="BD1036" s="12"/>
      <c r="BE1036" s="12"/>
      <c r="BF1036" s="18"/>
      <c r="BG1036" s="18"/>
      <c r="BH1036" s="18"/>
      <c r="BI1036" s="15"/>
      <c r="BJ1036" s="19"/>
      <c r="BK1036" s="18"/>
      <c r="BL1036" s="17"/>
      <c r="BM1036" s="17"/>
      <c r="BN1036" s="16"/>
    </row>
    <row r="1037" spans="9:66" x14ac:dyDescent="0.2">
      <c r="I1037" s="11"/>
      <c r="J1037" s="10"/>
      <c r="K1037" s="6"/>
      <c r="L1037" s="10"/>
      <c r="M1037" s="10"/>
      <c r="N1037" s="10"/>
      <c r="O1037" s="10"/>
      <c r="P1037" s="10"/>
      <c r="Q1037" s="10"/>
      <c r="R1037" s="10"/>
      <c r="S1037" s="10"/>
      <c r="T1037" s="14"/>
      <c r="U1037" s="6"/>
      <c r="V1037" s="14"/>
      <c r="W1037" s="6"/>
      <c r="X1037" s="14"/>
      <c r="Y1037" s="6"/>
      <c r="Z1037" s="14"/>
      <c r="AA1037" s="9"/>
      <c r="AB1037" s="7"/>
      <c r="AC1037" s="6"/>
      <c r="AD1037" s="13"/>
      <c r="AE1037" s="8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10"/>
      <c r="AW1037" s="13"/>
      <c r="AY1037" s="17"/>
      <c r="AZ1037" s="12"/>
      <c r="BA1037" s="12"/>
      <c r="BB1037" s="12"/>
      <c r="BC1037" s="12"/>
      <c r="BD1037" s="12"/>
      <c r="BE1037" s="12"/>
      <c r="BF1037" s="18"/>
      <c r="BG1037" s="18"/>
      <c r="BH1037" s="18"/>
      <c r="BI1037" s="15"/>
      <c r="BJ1037" s="19"/>
      <c r="BK1037" s="18"/>
      <c r="BL1037" s="17"/>
      <c r="BM1037" s="17"/>
      <c r="BN1037" s="16"/>
    </row>
    <row r="1038" spans="9:66" x14ac:dyDescent="0.2">
      <c r="I1038" s="11"/>
      <c r="J1038" s="10"/>
      <c r="K1038" s="6"/>
      <c r="L1038" s="10"/>
      <c r="M1038" s="10"/>
      <c r="N1038" s="10"/>
      <c r="O1038" s="10"/>
      <c r="P1038" s="10"/>
      <c r="Q1038" s="10"/>
      <c r="R1038" s="10"/>
      <c r="S1038" s="10"/>
      <c r="T1038" s="14"/>
      <c r="U1038" s="6"/>
      <c r="V1038" s="14"/>
      <c r="W1038" s="6"/>
      <c r="X1038" s="14"/>
      <c r="Y1038" s="6"/>
      <c r="Z1038" s="14"/>
      <c r="AA1038" s="9"/>
      <c r="AB1038" s="7"/>
      <c r="AC1038" s="6"/>
      <c r="AD1038" s="13"/>
      <c r="AE1038" s="8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10"/>
      <c r="AW1038" s="13"/>
      <c r="AY1038" s="17"/>
      <c r="AZ1038" s="12"/>
      <c r="BA1038" s="12"/>
      <c r="BB1038" s="12"/>
      <c r="BC1038" s="12"/>
      <c r="BD1038" s="12"/>
      <c r="BE1038" s="12"/>
      <c r="BF1038" s="18"/>
      <c r="BG1038" s="18"/>
      <c r="BH1038" s="18"/>
      <c r="BI1038" s="15"/>
      <c r="BJ1038" s="19"/>
      <c r="BK1038" s="18"/>
      <c r="BL1038" s="17"/>
      <c r="BM1038" s="17"/>
      <c r="BN1038" s="16"/>
    </row>
    <row r="1039" spans="9:66" x14ac:dyDescent="0.2">
      <c r="I1039" s="11"/>
      <c r="J1039" s="10"/>
      <c r="K1039" s="6"/>
      <c r="L1039" s="10"/>
      <c r="M1039" s="10"/>
      <c r="N1039" s="10"/>
      <c r="O1039" s="10"/>
      <c r="P1039" s="10"/>
      <c r="Q1039" s="10"/>
      <c r="R1039" s="10"/>
      <c r="S1039" s="10"/>
      <c r="T1039" s="14"/>
      <c r="U1039" s="6"/>
      <c r="V1039" s="14"/>
      <c r="W1039" s="6"/>
      <c r="X1039" s="14"/>
      <c r="Y1039" s="6"/>
      <c r="Z1039" s="14"/>
      <c r="AA1039" s="9"/>
      <c r="AB1039" s="7"/>
      <c r="AC1039" s="6"/>
      <c r="AD1039" s="13"/>
      <c r="AE1039" s="8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10"/>
      <c r="AW1039" s="13"/>
      <c r="AY1039" s="17"/>
      <c r="AZ1039" s="12"/>
      <c r="BA1039" s="12"/>
      <c r="BB1039" s="12"/>
      <c r="BC1039" s="12"/>
      <c r="BD1039" s="12"/>
      <c r="BE1039" s="12"/>
      <c r="BF1039" s="18"/>
      <c r="BG1039" s="18"/>
      <c r="BH1039" s="18"/>
      <c r="BI1039" s="15"/>
      <c r="BJ1039" s="19"/>
      <c r="BK1039" s="18"/>
      <c r="BL1039" s="17"/>
      <c r="BM1039" s="17"/>
      <c r="BN1039" s="16"/>
    </row>
    <row r="1040" spans="9:66" x14ac:dyDescent="0.2">
      <c r="I1040" s="11"/>
      <c r="J1040" s="10"/>
      <c r="K1040" s="6"/>
      <c r="L1040" s="10"/>
      <c r="M1040" s="10"/>
      <c r="N1040" s="10"/>
      <c r="O1040" s="10"/>
      <c r="P1040" s="10"/>
      <c r="Q1040" s="10"/>
      <c r="R1040" s="10"/>
      <c r="S1040" s="10"/>
      <c r="T1040" s="14"/>
      <c r="U1040" s="6"/>
      <c r="V1040" s="14"/>
      <c r="W1040" s="6"/>
      <c r="X1040" s="14"/>
      <c r="Y1040" s="6"/>
      <c r="Z1040" s="14"/>
      <c r="AA1040" s="9"/>
      <c r="AB1040" s="7"/>
      <c r="AC1040" s="6"/>
      <c r="AD1040" s="13"/>
      <c r="AE1040" s="8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10"/>
      <c r="AW1040" s="13"/>
      <c r="AY1040" s="17"/>
      <c r="AZ1040" s="12"/>
      <c r="BA1040" s="12"/>
      <c r="BB1040" s="12"/>
      <c r="BC1040" s="12"/>
      <c r="BD1040" s="12"/>
      <c r="BE1040" s="12"/>
      <c r="BF1040" s="18"/>
      <c r="BG1040" s="18"/>
      <c r="BH1040" s="18"/>
      <c r="BI1040" s="15"/>
      <c r="BJ1040" s="19"/>
      <c r="BK1040" s="18"/>
      <c r="BL1040" s="17"/>
      <c r="BM1040" s="17"/>
      <c r="BN1040" s="16"/>
    </row>
    <row r="1041" spans="9:66" x14ac:dyDescent="0.2">
      <c r="I1041" s="11"/>
      <c r="J1041" s="10"/>
      <c r="K1041" s="6"/>
      <c r="L1041" s="10"/>
      <c r="M1041" s="10"/>
      <c r="N1041" s="10"/>
      <c r="O1041" s="10"/>
      <c r="P1041" s="10"/>
      <c r="Q1041" s="10"/>
      <c r="R1041" s="10"/>
      <c r="S1041" s="10"/>
      <c r="T1041" s="14"/>
      <c r="U1041" s="6"/>
      <c r="V1041" s="14"/>
      <c r="W1041" s="6"/>
      <c r="X1041" s="14"/>
      <c r="Y1041" s="6"/>
      <c r="Z1041" s="14"/>
      <c r="AA1041" s="9"/>
      <c r="AB1041" s="7"/>
      <c r="AC1041" s="6"/>
      <c r="AD1041" s="13"/>
      <c r="AE1041" s="8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10"/>
      <c r="AW1041" s="13"/>
      <c r="AY1041" s="17"/>
      <c r="AZ1041" s="12"/>
      <c r="BA1041" s="12"/>
      <c r="BB1041" s="12"/>
      <c r="BC1041" s="12"/>
      <c r="BD1041" s="12"/>
      <c r="BE1041" s="12"/>
      <c r="BF1041" s="18"/>
      <c r="BG1041" s="18"/>
      <c r="BH1041" s="18"/>
      <c r="BI1041" s="15"/>
      <c r="BJ1041" s="19"/>
      <c r="BK1041" s="18"/>
      <c r="BL1041" s="17"/>
      <c r="BM1041" s="17"/>
      <c r="BN1041" s="16"/>
    </row>
    <row r="1042" spans="9:66" x14ac:dyDescent="0.2">
      <c r="I1042" s="11"/>
      <c r="J1042" s="10"/>
      <c r="K1042" s="6"/>
      <c r="L1042" s="10"/>
      <c r="M1042" s="10"/>
      <c r="N1042" s="10"/>
      <c r="O1042" s="10"/>
      <c r="P1042" s="10"/>
      <c r="Q1042" s="10"/>
      <c r="R1042" s="10"/>
      <c r="S1042" s="10"/>
      <c r="T1042" s="14"/>
      <c r="U1042" s="6"/>
      <c r="V1042" s="14"/>
      <c r="W1042" s="6"/>
      <c r="X1042" s="14"/>
      <c r="Y1042" s="6"/>
      <c r="Z1042" s="14"/>
      <c r="AA1042" s="9"/>
      <c r="AB1042" s="7"/>
      <c r="AC1042" s="6"/>
      <c r="AD1042" s="13"/>
      <c r="AE1042" s="8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10"/>
      <c r="AW1042" s="13"/>
      <c r="AY1042" s="17"/>
      <c r="AZ1042" s="12"/>
      <c r="BA1042" s="12"/>
      <c r="BB1042" s="12"/>
      <c r="BC1042" s="12"/>
      <c r="BD1042" s="12"/>
      <c r="BE1042" s="12"/>
      <c r="BF1042" s="18"/>
      <c r="BG1042" s="18"/>
      <c r="BH1042" s="18"/>
      <c r="BI1042" s="15"/>
      <c r="BJ1042" s="19"/>
      <c r="BK1042" s="18"/>
      <c r="BL1042" s="17"/>
      <c r="BM1042" s="17"/>
      <c r="BN1042" s="16"/>
    </row>
    <row r="1043" spans="9:66" x14ac:dyDescent="0.2">
      <c r="I1043" s="11"/>
      <c r="J1043" s="10"/>
      <c r="K1043" s="6"/>
      <c r="L1043" s="10"/>
      <c r="M1043" s="10"/>
      <c r="N1043" s="10"/>
      <c r="O1043" s="10"/>
      <c r="P1043" s="10"/>
      <c r="Q1043" s="10"/>
      <c r="R1043" s="10"/>
      <c r="S1043" s="10"/>
      <c r="T1043" s="14"/>
      <c r="U1043" s="6"/>
      <c r="V1043" s="14"/>
      <c r="W1043" s="6"/>
      <c r="X1043" s="14"/>
      <c r="Y1043" s="6"/>
      <c r="Z1043" s="14"/>
      <c r="AA1043" s="9"/>
      <c r="AB1043" s="7"/>
      <c r="AC1043" s="6"/>
      <c r="AD1043" s="13"/>
      <c r="AE1043" s="8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10"/>
      <c r="AW1043" s="13"/>
      <c r="AY1043" s="17"/>
      <c r="AZ1043" s="12"/>
      <c r="BA1043" s="12"/>
      <c r="BB1043" s="12"/>
      <c r="BC1043" s="12"/>
      <c r="BD1043" s="12"/>
      <c r="BE1043" s="12"/>
      <c r="BF1043" s="18"/>
      <c r="BG1043" s="18"/>
      <c r="BH1043" s="18"/>
      <c r="BI1043" s="15"/>
      <c r="BJ1043" s="19"/>
      <c r="BK1043" s="18"/>
      <c r="BL1043" s="17"/>
      <c r="BM1043" s="17"/>
      <c r="BN1043" s="16"/>
    </row>
    <row r="1044" spans="9:66" x14ac:dyDescent="0.2">
      <c r="I1044" s="11"/>
      <c r="J1044" s="10"/>
      <c r="K1044" s="6"/>
      <c r="L1044" s="10"/>
      <c r="M1044" s="10"/>
      <c r="N1044" s="10"/>
      <c r="O1044" s="10"/>
      <c r="P1044" s="10"/>
      <c r="Q1044" s="10"/>
      <c r="R1044" s="10"/>
      <c r="S1044" s="10"/>
      <c r="T1044" s="14"/>
      <c r="U1044" s="6"/>
      <c r="V1044" s="14"/>
      <c r="W1044" s="6"/>
      <c r="X1044" s="14"/>
      <c r="Y1044" s="6"/>
      <c r="Z1044" s="14"/>
      <c r="AA1044" s="9"/>
      <c r="AB1044" s="7"/>
      <c r="AC1044" s="6"/>
      <c r="AD1044" s="13"/>
      <c r="AE1044" s="8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10"/>
      <c r="AW1044" s="13"/>
      <c r="AY1044" s="17"/>
      <c r="AZ1044" s="12"/>
      <c r="BA1044" s="12"/>
      <c r="BB1044" s="12"/>
      <c r="BC1044" s="12"/>
      <c r="BD1044" s="12"/>
      <c r="BE1044" s="12"/>
      <c r="BF1044" s="18"/>
      <c r="BG1044" s="18"/>
      <c r="BH1044" s="18"/>
      <c r="BI1044" s="15"/>
      <c r="BJ1044" s="19"/>
      <c r="BK1044" s="18"/>
      <c r="BL1044" s="17"/>
      <c r="BM1044" s="17"/>
      <c r="BN1044" s="16"/>
    </row>
    <row r="1045" spans="9:66" x14ac:dyDescent="0.2">
      <c r="I1045" s="11"/>
      <c r="J1045" s="10"/>
      <c r="K1045" s="6"/>
      <c r="L1045" s="10"/>
      <c r="M1045" s="10"/>
      <c r="N1045" s="10"/>
      <c r="O1045" s="10"/>
      <c r="P1045" s="10"/>
      <c r="Q1045" s="10"/>
      <c r="R1045" s="10"/>
      <c r="S1045" s="10"/>
      <c r="T1045" s="14"/>
      <c r="U1045" s="6"/>
      <c r="V1045" s="14"/>
      <c r="W1045" s="6"/>
      <c r="X1045" s="14"/>
      <c r="Y1045" s="6"/>
      <c r="Z1045" s="14"/>
      <c r="AA1045" s="9"/>
      <c r="AB1045" s="7"/>
      <c r="AC1045" s="6"/>
      <c r="AD1045" s="13"/>
      <c r="AE1045" s="8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10"/>
      <c r="AW1045" s="13"/>
      <c r="AY1045" s="17"/>
      <c r="AZ1045" s="12"/>
      <c r="BA1045" s="12"/>
      <c r="BB1045" s="12"/>
      <c r="BC1045" s="12"/>
      <c r="BD1045" s="12"/>
      <c r="BE1045" s="12"/>
      <c r="BF1045" s="18"/>
      <c r="BG1045" s="18"/>
      <c r="BH1045" s="18"/>
      <c r="BI1045" s="15"/>
      <c r="BJ1045" s="19"/>
      <c r="BK1045" s="18"/>
      <c r="BL1045" s="17"/>
      <c r="BM1045" s="17"/>
      <c r="BN1045" s="16"/>
    </row>
    <row r="1046" spans="9:66" x14ac:dyDescent="0.2">
      <c r="I1046" s="11"/>
      <c r="J1046" s="10"/>
      <c r="K1046" s="6"/>
      <c r="L1046" s="10"/>
      <c r="M1046" s="10"/>
      <c r="N1046" s="10"/>
      <c r="O1046" s="10"/>
      <c r="P1046" s="10"/>
      <c r="Q1046" s="10"/>
      <c r="R1046" s="10"/>
      <c r="S1046" s="10"/>
      <c r="T1046" s="14"/>
      <c r="U1046" s="6"/>
      <c r="V1046" s="14"/>
      <c r="W1046" s="6"/>
      <c r="X1046" s="14"/>
      <c r="Y1046" s="6"/>
      <c r="Z1046" s="14"/>
      <c r="AA1046" s="9"/>
      <c r="AB1046" s="7"/>
      <c r="AC1046" s="6"/>
      <c r="AD1046" s="13"/>
      <c r="AE1046" s="8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10"/>
      <c r="AW1046" s="13"/>
      <c r="AY1046" s="17"/>
      <c r="AZ1046" s="12"/>
      <c r="BA1046" s="12"/>
      <c r="BB1046" s="12"/>
      <c r="BC1046" s="12"/>
      <c r="BD1046" s="12"/>
      <c r="BE1046" s="12"/>
      <c r="BF1046" s="18"/>
      <c r="BG1046" s="18"/>
      <c r="BH1046" s="18"/>
      <c r="BI1046" s="15"/>
      <c r="BJ1046" s="19"/>
      <c r="BK1046" s="18"/>
      <c r="BL1046" s="17"/>
      <c r="BM1046" s="17"/>
      <c r="BN1046" s="16"/>
    </row>
    <row r="1047" spans="9:66" x14ac:dyDescent="0.2">
      <c r="I1047" s="11"/>
      <c r="J1047" s="10"/>
      <c r="K1047" s="6"/>
      <c r="L1047" s="10"/>
      <c r="M1047" s="10"/>
      <c r="N1047" s="10"/>
      <c r="O1047" s="10"/>
      <c r="P1047" s="10"/>
      <c r="Q1047" s="10"/>
      <c r="R1047" s="10"/>
      <c r="S1047" s="10"/>
      <c r="T1047" s="14"/>
      <c r="U1047" s="6"/>
      <c r="V1047" s="14"/>
      <c r="W1047" s="6"/>
      <c r="X1047" s="14"/>
      <c r="Y1047" s="6"/>
      <c r="Z1047" s="14"/>
      <c r="AA1047" s="9"/>
      <c r="AB1047" s="7"/>
      <c r="AC1047" s="6"/>
      <c r="AD1047" s="13"/>
      <c r="AE1047" s="8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10"/>
      <c r="AW1047" s="13"/>
      <c r="AY1047" s="17"/>
      <c r="AZ1047" s="12"/>
      <c r="BA1047" s="12"/>
      <c r="BB1047" s="12"/>
      <c r="BC1047" s="12"/>
      <c r="BD1047" s="12"/>
      <c r="BE1047" s="12"/>
      <c r="BF1047" s="18"/>
      <c r="BG1047" s="18"/>
      <c r="BH1047" s="18"/>
      <c r="BI1047" s="15"/>
      <c r="BJ1047" s="19"/>
      <c r="BK1047" s="18"/>
      <c r="BL1047" s="17"/>
      <c r="BM1047" s="17"/>
      <c r="BN1047" s="16"/>
    </row>
    <row r="1048" spans="9:66" x14ac:dyDescent="0.2">
      <c r="I1048" s="11"/>
      <c r="J1048" s="10"/>
      <c r="K1048" s="6"/>
      <c r="L1048" s="10"/>
      <c r="M1048" s="10"/>
      <c r="N1048" s="10"/>
      <c r="O1048" s="10"/>
      <c r="P1048" s="10"/>
      <c r="Q1048" s="10"/>
      <c r="R1048" s="10"/>
      <c r="S1048" s="10"/>
      <c r="T1048" s="14"/>
      <c r="U1048" s="6"/>
      <c r="V1048" s="14"/>
      <c r="W1048" s="6"/>
      <c r="X1048" s="14"/>
      <c r="Y1048" s="6"/>
      <c r="Z1048" s="14"/>
      <c r="AA1048" s="9"/>
      <c r="AB1048" s="7"/>
      <c r="AC1048" s="6"/>
      <c r="AD1048" s="13"/>
      <c r="AE1048" s="8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10"/>
      <c r="AW1048" s="13"/>
      <c r="AY1048" s="17"/>
      <c r="AZ1048" s="12"/>
      <c r="BA1048" s="12"/>
      <c r="BB1048" s="12"/>
      <c r="BC1048" s="12"/>
      <c r="BD1048" s="12"/>
      <c r="BE1048" s="12"/>
      <c r="BF1048" s="18"/>
      <c r="BG1048" s="18"/>
      <c r="BH1048" s="18"/>
      <c r="BI1048" s="15"/>
      <c r="BJ1048" s="19"/>
      <c r="BK1048" s="18"/>
      <c r="BL1048" s="17"/>
      <c r="BM1048" s="17"/>
      <c r="BN1048" s="16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1048">
    <cfRule type="cellIs" dxfId="16" priority="13" stopIfTrue="1" operator="between">
      <formula>33</formula>
      <formula>100</formula>
    </cfRule>
  </conditionalFormatting>
  <conditionalFormatting sqref="AC13:AC1048">
    <cfRule type="cellIs" dxfId="15" priority="14" stopIfTrue="1" operator="between">
      <formula>33</formula>
      <formula>100</formula>
    </cfRule>
  </conditionalFormatting>
  <conditionalFormatting sqref="AD13:AD1048">
    <cfRule type="cellIs" dxfId="14" priority="15" stopIfTrue="1" operator="between">
      <formula>33</formula>
      <formula>100</formula>
    </cfRule>
  </conditionalFormatting>
  <conditionalFormatting sqref="A6">
    <cfRule type="expression" dxfId="13" priority="16" stopIfTrue="1">
      <formula>$C$6=1</formula>
    </cfRule>
  </conditionalFormatting>
  <conditionalFormatting sqref="K13:K1048">
    <cfRule type="cellIs" dxfId="12" priority="17" stopIfTrue="1" operator="notEqual">
      <formula>$J$5</formula>
    </cfRule>
  </conditionalFormatting>
  <conditionalFormatting sqref="Y14:Y1048 W14:W1048 AA14:AA1048">
    <cfRule type="cellIs" dxfId="11" priority="4" operator="equal">
      <formula>7</formula>
    </cfRule>
    <cfRule type="cellIs" dxfId="10" priority="6" operator="equal">
      <formula>6</formula>
    </cfRule>
    <cfRule type="cellIs" dxfId="9" priority="8" operator="equal">
      <formula>5</formula>
    </cfRule>
    <cfRule type="cellIs" dxfId="8" priority="10" operator="equal">
      <formula>4</formula>
    </cfRule>
  </conditionalFormatting>
  <conditionalFormatting sqref="U14:U1048">
    <cfRule type="cellIs" dxfId="7" priority="1" operator="between">
      <formula>11</formula>
      <formula>12</formula>
    </cfRule>
    <cfRule type="cellIs" dxfId="6" priority="3" operator="between">
      <formula>9</formula>
      <formula>10</formula>
    </cfRule>
    <cfRule type="cellIs" dxfId="5" priority="5" operator="equal">
      <formula>8</formula>
    </cfRule>
    <cfRule type="cellIs" dxfId="4" priority="7" operator="between">
      <formula>6</formula>
      <formula>7</formula>
    </cfRule>
    <cfRule type="cellIs" dxfId="3" priority="9" operator="between">
      <formula>4</formula>
      <formula>5</formula>
    </cfRule>
  </conditionalFormatting>
  <conditionalFormatting sqref="Y14:Y1048 W14:W1048 AA14:AA1048 U14:U1048">
    <cfRule type="cellIs" dxfId="2" priority="11" operator="equal">
      <formula>3</formula>
    </cfRule>
    <cfRule type="cellIs" dxfId="1" priority="12" operator="between">
      <formula>1</formula>
      <formula>2</formula>
    </cfRule>
  </conditionalFormatting>
  <conditionalFormatting sqref="Y14:Y1048 W14:W1048">
    <cfRule type="cellIs" dxfId="0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9417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7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7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1" r:id="rId8" name="Drop Down 5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2" r:id="rId9" name="Drop Down 6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161925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183" r:id="rId10" name="Drop Down 7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098</vt:lpstr>
      <vt:lpstr>094</vt:lpstr>
      <vt:lpstr>090</vt:lpstr>
      <vt:lpstr>'090'!Print_Area</vt:lpstr>
      <vt:lpstr>'094'!Print_Area</vt:lpstr>
      <vt:lpstr>'098'!Print_Area</vt:lpstr>
      <vt:lpstr>'090'!Print_Titles</vt:lpstr>
      <vt:lpstr>'094'!Print_Titles</vt:lpstr>
      <vt:lpstr>'098'!Print_Titles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2023-05-19T13:48:28Z</dcterms:modified>
</cp:coreProperties>
</file>